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 activeTab="2"/>
  </bookViews>
  <sheets>
    <sheet name="Resumen Nicaragua" sheetId="8" r:id="rId1"/>
    <sheet name="Datos Nicaragua" sheetId="9" r:id="rId2"/>
    <sheet name="Resumen Bolivia" sheetId="6" r:id="rId3"/>
    <sheet name="Datos Bolivia" sheetId="7" r:id="rId4"/>
    <sheet name="Resumen Mexico" sheetId="4" r:id="rId5"/>
    <sheet name="Data Mexico" sheetId="5" r:id="rId6"/>
    <sheet name="Resumen Chile" sheetId="2" r:id="rId7"/>
    <sheet name="Data Chile" sheetId="1" r:id="rId8"/>
  </sheets>
  <externalReferences>
    <externalReference r:id="rId9"/>
    <externalReference r:id="rId10"/>
  </externalReferences>
  <definedNames>
    <definedName name="EjecIndDiaConceptos">#REF!</definedName>
    <definedName name="EjecIndDiaDatos">#REF!</definedName>
    <definedName name="EjecIndDiaEncabezados">#REF!</definedName>
    <definedName name="EjecIndDiaEsquina">#REF!</definedName>
    <definedName name="EjecIndDiaNotas">#REF!</definedName>
    <definedName name="EjecIndDiaTitulos">#REF!</definedName>
    <definedName name="EjecIndMenAnuConceptos">#REF!</definedName>
    <definedName name="EjecIndMenAnuDatos">#REF!</definedName>
    <definedName name="EjecIndMenAnuEncabezados">#REF!</definedName>
    <definedName name="EjecIndMenAnuEsquina">#REF!</definedName>
    <definedName name="EjecIndMenAnuNotas">#REF!</definedName>
    <definedName name="EjecIndMenAnuTitulos">#REF!</definedName>
    <definedName name="_xlnm.Print_Titles" localSheetId="5">'Data Mexico'!$1:$2</definedName>
  </definedNames>
  <calcPr calcId="125725" concurrentCalc="0"/>
</workbook>
</file>

<file path=xl/calcChain.xml><?xml version="1.0" encoding="utf-8"?>
<calcChain xmlns="http://schemas.openxmlformats.org/spreadsheetml/2006/main">
  <c r="V16" i="9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H37" i="8"/>
  <c r="H36"/>
  <c r="H35"/>
  <c r="H34"/>
  <c r="H33"/>
  <c r="H32"/>
  <c r="H31"/>
  <c r="H30"/>
  <c r="H29"/>
  <c r="H28"/>
  <c r="H27"/>
  <c r="H26"/>
  <c r="H25"/>
  <c r="H24"/>
  <c r="H23"/>
  <c r="H22"/>
  <c r="B22"/>
  <c r="H21"/>
  <c r="B21"/>
  <c r="H20"/>
  <c r="B20"/>
  <c r="H19"/>
  <c r="B19"/>
  <c r="H18"/>
  <c r="B18"/>
  <c r="H17"/>
  <c r="B17"/>
  <c r="H16"/>
  <c r="B16"/>
  <c r="H15"/>
  <c r="B15"/>
  <c r="H14"/>
  <c r="B14"/>
  <c r="H13"/>
  <c r="B13"/>
  <c r="H12"/>
  <c r="B12"/>
  <c r="H11"/>
  <c r="B11"/>
  <c r="H10"/>
  <c r="B10"/>
  <c r="H9"/>
  <c r="B9"/>
  <c r="H8"/>
  <c r="B8"/>
  <c r="H7"/>
  <c r="B7"/>
  <c r="H6"/>
  <c r="B6"/>
  <c r="H5"/>
  <c r="B5"/>
  <c r="H4"/>
  <c r="B4"/>
  <c r="H3"/>
  <c r="B3"/>
  <c r="H2"/>
  <c r="B2"/>
  <c r="A3" i="6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B11" i="4"/>
  <c r="B12"/>
  <c r="B13"/>
  <c r="B14"/>
  <c r="B15"/>
  <c r="B16"/>
  <c r="B17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E17"/>
  <c r="B205" i="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12" i="4"/>
  <c r="A13"/>
  <c r="A14"/>
  <c r="A15"/>
  <c r="A16"/>
  <c r="A17"/>
  <c r="A18"/>
  <c r="B18"/>
  <c r="G18"/>
  <c r="I18"/>
  <c r="H18"/>
  <c r="F18"/>
  <c r="D18"/>
  <c r="C18"/>
  <c r="E18"/>
  <c r="G17"/>
  <c r="I17"/>
  <c r="H17"/>
  <c r="F17"/>
  <c r="D17"/>
  <c r="C17"/>
  <c r="G16"/>
  <c r="I16"/>
  <c r="H16"/>
  <c r="F16"/>
  <c r="G15"/>
  <c r="I15"/>
  <c r="H15"/>
  <c r="F15"/>
  <c r="G14"/>
  <c r="I14"/>
  <c r="H14"/>
  <c r="F14"/>
  <c r="G13"/>
  <c r="I13"/>
  <c r="H13"/>
  <c r="F13"/>
  <c r="G12"/>
  <c r="I12"/>
  <c r="H12"/>
  <c r="F12"/>
  <c r="I11"/>
  <c r="H11"/>
  <c r="G11"/>
  <c r="F11"/>
  <c r="A4"/>
  <c r="A5"/>
  <c r="A6"/>
  <c r="A7"/>
  <c r="A8"/>
  <c r="A9"/>
  <c r="A10"/>
  <c r="H11" i="2"/>
  <c r="J11"/>
  <c r="D24"/>
  <c r="B24"/>
  <c r="D17"/>
  <c r="D16"/>
  <c r="D22"/>
  <c r="D21"/>
  <c r="A3"/>
  <c r="A4"/>
  <c r="A5"/>
  <c r="A6"/>
  <c r="A7"/>
  <c r="A8"/>
  <c r="S5" i="1"/>
  <c r="S6"/>
  <c r="S7"/>
  <c r="S8"/>
  <c r="S9"/>
  <c r="S10"/>
  <c r="S4"/>
  <c r="P5"/>
  <c r="P6"/>
  <c r="P7"/>
  <c r="P8"/>
  <c r="P9"/>
  <c r="P10"/>
  <c r="P4"/>
  <c r="Q10"/>
  <c r="N10"/>
  <c r="Q9"/>
  <c r="N9"/>
  <c r="Q8"/>
  <c r="N8"/>
  <c r="Q7"/>
  <c r="N7"/>
  <c r="Q6"/>
  <c r="N6"/>
  <c r="N5"/>
  <c r="N4"/>
  <c r="Q5"/>
  <c r="Q4"/>
  <c r="M6"/>
  <c r="M7"/>
  <c r="M8"/>
  <c r="M9"/>
  <c r="M10"/>
  <c r="M5"/>
  <c r="G8" i="2"/>
  <c r="E8"/>
  <c r="D8"/>
  <c r="B8"/>
  <c r="G7"/>
  <c r="E7"/>
  <c r="D7"/>
  <c r="B7"/>
  <c r="G6"/>
  <c r="E6"/>
  <c r="D6"/>
  <c r="B6"/>
  <c r="G5"/>
  <c r="E5"/>
  <c r="D5"/>
  <c r="B5"/>
  <c r="G4"/>
  <c r="E4"/>
  <c r="D4"/>
  <c r="B4"/>
  <c r="G3"/>
  <c r="D3"/>
  <c r="G2"/>
  <c r="E3"/>
  <c r="E2"/>
  <c r="D2"/>
  <c r="B3"/>
  <c r="B2"/>
</calcChain>
</file>

<file path=xl/sharedStrings.xml><?xml version="1.0" encoding="utf-8"?>
<sst xmlns="http://schemas.openxmlformats.org/spreadsheetml/2006/main" count="1038" uniqueCount="429">
  <si>
    <r>
      <rPr>
        <b/>
        <sz val="7"/>
        <rFont val="Arial Narrow"/>
        <family val="2"/>
      </rPr>
      <t>EMPRESAS SECTOR MINERO</t>
    </r>
  </si>
  <si>
    <r>
      <rPr>
        <b/>
        <sz val="7"/>
        <rFont val="Arial Narrow"/>
        <family val="2"/>
      </rPr>
      <t>Corporación Nacional del Cobre de Chile (CODELCO)</t>
    </r>
  </si>
  <si>
    <r>
      <rPr>
        <sz val="7"/>
        <rFont val="Arial Narrow"/>
        <family val="2"/>
      </rPr>
      <t>- Ut. o Pérdida antes de Impuestos</t>
    </r>
  </si>
  <si>
    <r>
      <rPr>
        <b/>
        <u/>
        <sz val="11"/>
        <rFont val="Arial Narrow"/>
        <family val="2"/>
      </rPr>
      <t>INFORMACIÓN OECD 2009 -2015</t>
    </r>
  </si>
  <si>
    <r>
      <rPr>
        <sz val="7"/>
        <rFont val="Arial Narrow"/>
        <family val="2"/>
      </rPr>
      <t>En Millones de Pesos de cada año</t>
    </r>
  </si>
  <si>
    <r>
      <rPr>
        <b/>
        <sz val="7"/>
        <rFont val="Arial Narrow"/>
        <family val="2"/>
      </rPr>
      <t>Empresas</t>
    </r>
  </si>
  <si>
    <r>
      <rPr>
        <b/>
        <sz val="7"/>
        <rFont val="Arial Narrow"/>
        <family val="2"/>
      </rPr>
      <t>ESTADO DE RESULTADOS</t>
    </r>
  </si>
  <si>
    <r>
      <rPr>
        <sz val="7"/>
        <rFont val="Arial Narrow"/>
        <family val="2"/>
      </rPr>
      <t>- Ingresos</t>
    </r>
  </si>
  <si>
    <r>
      <rPr>
        <sz val="7"/>
        <rFont val="Arial Narrow"/>
        <family val="2"/>
      </rPr>
      <t>- Costo de Ventas - GAV - Otros</t>
    </r>
  </si>
  <si>
    <r>
      <rPr>
        <sz val="7"/>
        <rFont val="Arial Narrow"/>
        <family val="2"/>
      </rPr>
      <t>- Costo Financiero</t>
    </r>
  </si>
  <si>
    <r>
      <rPr>
        <b/>
        <sz val="7"/>
        <rFont val="Arial Narrow"/>
        <family val="2"/>
      </rPr>
      <t>BALANCE</t>
    </r>
  </si>
  <si>
    <r>
      <rPr>
        <sz val="7"/>
        <rFont val="Arial Narrow"/>
        <family val="2"/>
      </rPr>
      <t>- Activo -Propiedad Planta y Equipos- (Activo Fijo)</t>
    </r>
  </si>
  <si>
    <r>
      <rPr>
        <sz val="7"/>
        <rFont val="Arial Narrow"/>
        <family val="2"/>
      </rPr>
      <t>- Activo Corriente</t>
    </r>
  </si>
  <si>
    <r>
      <rPr>
        <sz val="7"/>
        <rFont val="Arial Narrow"/>
        <family val="2"/>
      </rPr>
      <t>- Pasivo Corriente</t>
    </r>
  </si>
  <si>
    <r>
      <rPr>
        <sz val="7"/>
        <rFont val="Arial Narrow"/>
        <family val="2"/>
      </rPr>
      <t>- Pasivo No Corriente</t>
    </r>
  </si>
  <si>
    <r>
      <rPr>
        <b/>
        <sz val="7"/>
        <rFont val="Arial Narrow"/>
        <family val="2"/>
      </rPr>
      <t>FLUJO DE CAJA</t>
    </r>
  </si>
  <si>
    <r>
      <rPr>
        <sz val="7"/>
        <rFont val="Arial Narrow"/>
        <family val="2"/>
      </rPr>
      <t>- Inversión Real (con IVA)</t>
    </r>
  </si>
  <si>
    <r>
      <rPr>
        <sz val="7"/>
        <rFont val="Arial Narrow"/>
        <family val="2"/>
      </rPr>
      <t>- Número de Empleados (N°)</t>
    </r>
  </si>
  <si>
    <r>
      <rPr>
        <b/>
        <sz val="7"/>
        <rFont val="Arial Narrow"/>
        <family val="2"/>
      </rPr>
      <t>Empresa Nacional de Minería (ENAMI)</t>
    </r>
  </si>
  <si>
    <r>
      <rPr>
        <sz val="7"/>
        <rFont val="Arial Narrow"/>
        <family val="2"/>
      </rPr>
      <t>- Inversión Real</t>
    </r>
  </si>
  <si>
    <r>
      <rPr>
        <sz val="7"/>
        <rFont val="Arial Narrow"/>
        <family val="2"/>
      </rPr>
      <t>- Número de Empleados</t>
    </r>
  </si>
  <si>
    <r>
      <rPr>
        <b/>
        <sz val="7"/>
        <rFont val="Arial Narrow"/>
        <family val="2"/>
      </rPr>
      <t>Empresa Nacional del Petróleo (ENAP)</t>
    </r>
  </si>
  <si>
    <r>
      <rPr>
        <b/>
        <sz val="7"/>
        <rFont val="Arial Narrow"/>
        <family val="2"/>
      </rPr>
      <t>Empresa Nacional del Carbón S.A. (ENACAR S.A.)</t>
    </r>
  </si>
  <si>
    <r>
      <rPr>
        <sz val="7"/>
        <rFont val="Arial Narrow"/>
        <family val="2"/>
      </rPr>
      <t>- Ut. O Pérdida antes de Impuestos</t>
    </r>
  </si>
  <si>
    <r>
      <rPr>
        <b/>
        <sz val="7"/>
        <rFont val="Arial Narrow"/>
        <family val="2"/>
      </rPr>
      <t>EMPRESAS SECTOR TRANSPORTE</t>
    </r>
  </si>
  <si>
    <r>
      <rPr>
        <b/>
        <sz val="7"/>
        <rFont val="Arial Narrow"/>
        <family val="2"/>
      </rPr>
      <t>Empresa de los Ferrocarriles del Estado (EFE)</t>
    </r>
  </si>
  <si>
    <r>
      <rPr>
        <b/>
        <sz val="7"/>
        <rFont val="Arial Narrow"/>
        <family val="2"/>
      </rPr>
      <t>Empresa de Transporte de Pasajeros METRO S.A. (METRO S.A.)</t>
    </r>
  </si>
  <si>
    <r>
      <rPr>
        <b/>
        <sz val="7"/>
        <rFont val="Arial Narrow"/>
        <family val="2"/>
      </rPr>
      <t>EMPRESAS SECTOR PORTUARIO</t>
    </r>
  </si>
  <si>
    <r>
      <rPr>
        <b/>
        <sz val="7"/>
        <rFont val="Arial Narrow"/>
        <family val="2"/>
      </rPr>
      <t>Empresa Portuaria Arica</t>
    </r>
  </si>
  <si>
    <r>
      <rPr>
        <b/>
        <sz val="7"/>
        <rFont val="Arial Narrow"/>
        <family val="2"/>
      </rPr>
      <t>Empresa Portuaria Iquique</t>
    </r>
  </si>
  <si>
    <r>
      <rPr>
        <b/>
        <sz val="7"/>
        <rFont val="Arial Narrow"/>
        <family val="2"/>
      </rPr>
      <t>Empresa Portuaria Antofagasta</t>
    </r>
  </si>
  <si>
    <r>
      <rPr>
        <b/>
        <sz val="7"/>
        <rFont val="Arial Narrow"/>
        <family val="2"/>
      </rPr>
      <t>Empresa Portuaria Coquimbo</t>
    </r>
  </si>
  <si>
    <r>
      <rPr>
        <b/>
        <sz val="7"/>
        <rFont val="Arial Narrow"/>
        <family val="2"/>
      </rPr>
      <t>Empresa Portuaria Valparaíso (*)</t>
    </r>
  </si>
  <si>
    <r>
      <rPr>
        <b/>
        <sz val="7"/>
        <rFont val="Arial Narrow"/>
        <family val="2"/>
      </rPr>
      <t>Empresa Portuaria San Antonio</t>
    </r>
  </si>
  <si>
    <r>
      <rPr>
        <b/>
        <sz val="7"/>
        <rFont val="Arial Narrow"/>
        <family val="2"/>
      </rPr>
      <t>Empresa Portuaria Talcahuano - San Vicente</t>
    </r>
  </si>
  <si>
    <r>
      <rPr>
        <b/>
        <sz val="7"/>
        <rFont val="Arial Narrow"/>
        <family val="2"/>
      </rPr>
      <t>Empresa Portuaria Puerto Montt</t>
    </r>
  </si>
  <si>
    <r>
      <rPr>
        <b/>
        <sz val="7"/>
        <rFont val="Arial Narrow"/>
        <family val="2"/>
      </rPr>
      <t>Empresa Portuaria Chacabuco</t>
    </r>
  </si>
  <si>
    <r>
      <rPr>
        <b/>
        <sz val="7"/>
        <rFont val="Arial Narrow"/>
        <family val="2"/>
      </rPr>
      <t>Empresa Portuaria Austral</t>
    </r>
  </si>
  <si>
    <r>
      <rPr>
        <b/>
        <sz val="7"/>
        <rFont val="Arial Narrow"/>
        <family val="2"/>
      </rPr>
      <t>EMPRESAS SECTOR COMUNICACIÓN</t>
    </r>
  </si>
  <si>
    <r>
      <rPr>
        <b/>
        <sz val="7"/>
        <rFont val="Arial Narrow"/>
        <family val="2"/>
      </rPr>
      <t>Televisión Nacional de Chile (TVN)</t>
    </r>
  </si>
  <si>
    <r>
      <rPr>
        <b/>
        <sz val="7"/>
        <rFont val="Arial Narrow"/>
        <family val="2"/>
      </rPr>
      <t>Empresa Periodística La Nación S.A. (LA NACIÓN)</t>
    </r>
  </si>
  <si>
    <r>
      <rPr>
        <b/>
        <sz val="7"/>
        <rFont val="Arial Narrow"/>
        <family val="2"/>
      </rPr>
      <t>Puerto Madero Impresores S.A. (sin actividad a partir del año 2013)</t>
    </r>
  </si>
  <si>
    <r>
      <rPr>
        <b/>
        <sz val="7"/>
        <rFont val="Arial Narrow"/>
        <family val="2"/>
      </rPr>
      <t>EMPRESAS SECTOR DEFENSA</t>
    </r>
  </si>
  <si>
    <r>
      <rPr>
        <b/>
        <sz val="7"/>
        <rFont val="Arial Narrow"/>
        <family val="2"/>
      </rPr>
      <t>Astilleros y Maestranzas de la Armada (ASMAR)</t>
    </r>
  </si>
  <si>
    <r>
      <rPr>
        <b/>
        <sz val="7"/>
        <rFont val="Arial Narrow"/>
        <family val="2"/>
      </rPr>
      <t>Empresa Nacional de Aeronáutica (ENAER)</t>
    </r>
  </si>
  <si>
    <r>
      <rPr>
        <b/>
        <sz val="7"/>
        <rFont val="Arial Narrow"/>
        <family val="2"/>
      </rPr>
      <t>Fábrica y Maestranza del Ejercito (FAMAE)</t>
    </r>
  </si>
  <si>
    <r>
      <rPr>
        <b/>
        <sz val="7"/>
        <rFont val="Arial Narrow"/>
        <family val="2"/>
      </rPr>
      <t>EMPRESAS SECTOR SANITARIO</t>
    </r>
  </si>
  <si>
    <r>
      <rPr>
        <b/>
        <sz val="7"/>
        <rFont val="Arial Narrow"/>
        <family val="2"/>
      </rPr>
      <t>Empresa Concesionaria de Servicios Sanitarios S.A.</t>
    </r>
  </si>
  <si>
    <r>
      <rPr>
        <b/>
        <sz val="7"/>
        <rFont val="Arial Narrow"/>
        <family val="2"/>
      </rPr>
      <t>Empresa de Servicios Sanitarios Lago Peñuelas S.A.</t>
    </r>
  </si>
  <si>
    <r>
      <rPr>
        <b/>
        <sz val="7"/>
        <rFont val="Arial Narrow"/>
        <family val="2"/>
      </rPr>
      <t>EMPRESAS SECTOR SERVICIOS</t>
    </r>
  </si>
  <si>
    <r>
      <rPr>
        <b/>
        <sz val="7"/>
        <rFont val="Arial Narrow"/>
        <family val="2"/>
      </rPr>
      <t>Empresa de Correos de Chile</t>
    </r>
  </si>
  <si>
    <r>
      <rPr>
        <b/>
        <sz val="7"/>
        <rFont val="Arial Narrow"/>
        <family val="2"/>
      </rPr>
      <t>Zona Franca de Iquique S.A. (ZOFRI S.A.)</t>
    </r>
  </si>
  <si>
    <r>
      <rPr>
        <b/>
        <sz val="7"/>
        <rFont val="Arial Narrow"/>
        <family val="2"/>
      </rPr>
      <t>Sociedad Agrícola y Servicios Isla de Pascua Ltda. (SASIPA LTDA.)</t>
    </r>
  </si>
  <si>
    <r>
      <rPr>
        <b/>
        <sz val="7"/>
        <rFont val="Arial Narrow"/>
        <family val="2"/>
      </rPr>
      <t>Polla Chilena de Beneficencia S.A. (POLLA S.A.)</t>
    </r>
  </si>
  <si>
    <r>
      <rPr>
        <b/>
        <sz val="7"/>
        <rFont val="Arial Narrow"/>
        <family val="2"/>
      </rPr>
      <t>Comercializadora de Trigo S.A. (COTRISA S.A.)</t>
    </r>
  </si>
  <si>
    <r>
      <rPr>
        <b/>
        <sz val="7"/>
        <rFont val="Arial Narrow"/>
        <family val="2"/>
      </rPr>
      <t>Sociedad Agrícola Sacor (SACOR S.A.)</t>
    </r>
  </si>
  <si>
    <r>
      <rPr>
        <b/>
        <sz val="7"/>
        <rFont val="Arial Narrow"/>
        <family val="2"/>
      </rPr>
      <t>Empresa de Abastecimiento de Zonas Aisladas (EMAZA)</t>
    </r>
  </si>
  <si>
    <r>
      <rPr>
        <b/>
        <sz val="7"/>
        <rFont val="Arial Narrow"/>
        <family val="2"/>
      </rPr>
      <t>Casa de Moneda de Chile S.A.</t>
    </r>
  </si>
  <si>
    <r>
      <rPr>
        <b/>
        <sz val="7"/>
        <rFont val="Arial Narrow"/>
        <family val="2"/>
      </rPr>
      <t>EMPRESAS SECTOR FINANCIERO</t>
    </r>
  </si>
  <si>
    <r>
      <rPr>
        <b/>
        <sz val="7"/>
        <rFont val="Arial Narrow"/>
        <family val="2"/>
      </rPr>
      <t>Banco del Estado de Chile (BECH)</t>
    </r>
  </si>
  <si>
    <r>
      <rPr>
        <b/>
        <sz val="7"/>
        <rFont val="Arial Narrow"/>
        <family val="2"/>
      </rPr>
      <t>CONSOLIDADO 32 EMPRESAS SIN BECH</t>
    </r>
  </si>
  <si>
    <r>
      <rPr>
        <sz val="7"/>
        <rFont val="Arial Narrow"/>
        <family val="2"/>
      </rPr>
      <t>Tipo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de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Cambio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de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cierre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de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cada</t>
    </r>
    <r>
      <rPr>
        <sz val="7"/>
        <rFont val="Arial"/>
        <family val="2"/>
      </rPr>
      <t xml:space="preserve"> </t>
    </r>
    <r>
      <rPr>
        <sz val="7"/>
        <rFont val="Arial Narrow"/>
        <family val="2"/>
      </rPr>
      <t>año</t>
    </r>
    <r>
      <rPr>
        <sz val="7"/>
        <rFont val="Arial"/>
        <family val="2"/>
      </rPr>
      <t xml:space="preserve">                                                                             </t>
    </r>
    <r>
      <rPr>
        <sz val="6"/>
        <rFont val="Arial"/>
        <family val="2"/>
      </rPr>
      <t>506,43                468,37                  521,46                    478,6                    523,76                   607,38                   710,16</t>
    </r>
  </si>
  <si>
    <r>
      <rPr>
        <b/>
        <u/>
        <sz val="7"/>
        <rFont val="Arial Narrow"/>
        <family val="2"/>
      </rPr>
      <t>NOTAS</t>
    </r>
  </si>
  <si>
    <r>
      <rPr>
        <b/>
        <sz val="7"/>
        <rFont val="Arial Narrow"/>
        <family val="2"/>
      </rPr>
      <t>*A partir del año 2011 se han efectuado los siguientes cambios, producto de la adopción por parte de la mayoría de las empresas de la norma IFRS:</t>
    </r>
  </si>
  <si>
    <r>
      <rPr>
        <sz val="6"/>
        <rFont val="Arial"/>
        <family val="2"/>
      </rPr>
      <t>1.- Costo de Venta -GAV - Otros:</t>
    </r>
  </si>
  <si>
    <r>
      <rPr>
        <sz val="7"/>
        <rFont val="Arial Narrow"/>
        <family val="2"/>
      </rPr>
      <t>- Para el caso de Estados de Resultados por Naturaleza considera las siguientes cuentas: Gasto por beneficios a los empleados + Gasto por depreciación y amortización + Otros gastos por naturaleza</t>
    </r>
  </si>
  <si>
    <r>
      <rPr>
        <sz val="7"/>
        <rFont val="Arial Narrow"/>
        <family val="2"/>
      </rPr>
      <t>- Para el caso de Estado de Resultado por Función considera las siguientes cuentas: Costo de Ventas + Gasto de administración + Otros gastos por función.</t>
    </r>
    <r>
      <rPr>
        <sz val="7"/>
        <rFont val="Times New Roman"/>
        <family val="1"/>
      </rPr>
      <t xml:space="preserve"> </t>
    </r>
    <r>
      <rPr>
        <sz val="7"/>
        <rFont val="Arial Narrow"/>
        <family val="2"/>
      </rPr>
      <t>2.- Activo Corriente reemplaza a Activo Circulante</t>
    </r>
  </si>
  <si>
    <r>
      <rPr>
        <sz val="7"/>
        <rFont val="Arial Narrow"/>
        <family val="2"/>
      </rPr>
      <t>3.-Pasivo Corriente reemplaza a Pasivo Circulante</t>
    </r>
  </si>
  <si>
    <r>
      <rPr>
        <sz val="7"/>
        <rFont val="Arial Narrow"/>
        <family val="2"/>
      </rPr>
      <t>4.-Pasivo No Corriente reemplaza a Pasivo No Circulante</t>
    </r>
  </si>
  <si>
    <r>
      <rPr>
        <sz val="7"/>
        <rFont val="Arial Narrow"/>
        <family val="2"/>
      </rPr>
      <t>(*) A partir del año 2012 se produjo una reclasificación de algunas cuentas por parte de los auditores, lo que explicaría las diferencias existentes en algunas cuentas de los EEFF,</t>
    </r>
    <r>
      <rPr>
        <sz val="7"/>
        <rFont val="Times New Roman"/>
        <family val="1"/>
      </rPr>
      <t xml:space="preserve"> </t>
    </r>
    <r>
      <rPr>
        <sz val="7"/>
        <rFont val="Arial Narrow"/>
        <family val="2"/>
      </rPr>
      <t>respecto de lo informado durante el año 2011.</t>
    </r>
  </si>
  <si>
    <t>Fuente: DIPRES</t>
  </si>
  <si>
    <t>Pasivo Corriente                                                                                                                                                                                                                                                               CODELCO</t>
  </si>
  <si>
    <t xml:space="preserve">Pasivo No Corriente
CODELCO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</si>
  <si>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Pasivo
(Millones de pesos)</t>
  </si>
  <si>
    <t>Porcentaje
Pasivo No Coriente
CODELCO</t>
  </si>
  <si>
    <t>Porcentaje
Pasivo Corriente
CODELCO</t>
  </si>
  <si>
    <t>Millones de dolares</t>
  </si>
  <si>
    <t>Pasivo Corriente                                                                                                                                                                                                                                                       Empresas Publicas</t>
  </si>
  <si>
    <t>Pasivo No Corriente                                                                                                                                                                                                                                                       Empresas Publicas</t>
  </si>
  <si>
    <t>total</t>
  </si>
  <si>
    <t>nacional</t>
  </si>
  <si>
    <t>Deuda Bancaria</t>
  </si>
  <si>
    <t>Deuda por bonos</t>
  </si>
  <si>
    <t>Corriente</t>
  </si>
  <si>
    <t>No Corriente</t>
  </si>
  <si>
    <t>(Miles de dolares)</t>
  </si>
  <si>
    <t>externa</t>
  </si>
  <si>
    <t>Fuente</t>
  </si>
  <si>
    <t>Memoria Codelco 2015</t>
  </si>
  <si>
    <t>https://www.codelco.com/memoria2015/pdf/memoria-anual/memoria-anual-codelco-2015.pdf</t>
  </si>
  <si>
    <t>Banco Central</t>
  </si>
  <si>
    <t>DIPRES</t>
  </si>
  <si>
    <t>Tipo de cambio observado al 30 Dic 2015</t>
  </si>
  <si>
    <t>externa total</t>
  </si>
  <si>
    <t>Deuda Externa a Dic 2015
Chile (Millones de dolares)</t>
  </si>
  <si>
    <t>Fuentes:</t>
  </si>
  <si>
    <t>Porcentaje Codelco
Deuda Externa 2015</t>
  </si>
  <si>
    <t>Deuda Externa 
Codelco 2015</t>
  </si>
  <si>
    <t>Deuda Externa (Diciembre)
Millones de Dolares</t>
  </si>
  <si>
    <t>Empresas Publicas</t>
  </si>
  <si>
    <t>RF000000EPNFC - III. REQUERIMIENTOS FINANCIEROS (I-II = V-IV VI)</t>
  </si>
  <si>
    <t>Saldo Interno- Financiamiento
SHRF5212 - Organismos y Empresas Públicas</t>
  </si>
  <si>
    <t>Saldo Externo - Financiamiento
SHRF5212 - Organismos y Empresas Públicas</t>
  </si>
  <si>
    <t>Stock Deuda</t>
  </si>
  <si>
    <t>XKC0160 - Financiamiento neto (PEMEX)</t>
  </si>
  <si>
    <t>XKC0161 - Endeudamiento neto (PEMEX)</t>
  </si>
  <si>
    <t>XKC0168 - Variación de disponibilidades (PEMEX)</t>
  </si>
  <si>
    <r>
      <t xml:space="preserve"> </t>
    </r>
    <r>
      <rPr>
        <b/>
        <sz val="10"/>
        <rFont val="Arial"/>
        <family val="2"/>
      </rPr>
      <t xml:space="preserve"> </t>
    </r>
    <r>
      <rPr>
        <b/>
        <sz val="15"/>
        <rFont val="Arial"/>
        <family val="2"/>
      </rPr>
      <t>Requerimientos Financieros del Sector Empresas Públicas no Financieras Año actual vs año anterior  (1990-2016), Millones de pesos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Consulta Actual: 18/1/2017 </t>
    </r>
  </si>
  <si>
    <t xml:space="preserve"> Fecha(Mensual) </t>
  </si>
  <si>
    <t>year</t>
  </si>
  <si>
    <t>RF300000EPNFC - IV. Incurrimiento neto de pasivos (financiamiento)</t>
  </si>
  <si>
    <t>RF400000EPNFC - V. Adquisición neta de activos financieros (acumulación de activos)</t>
  </si>
  <si>
    <t>RF500000EPNFC - VI. Discrepancia estadística</t>
  </si>
  <si>
    <t>XKC0000 - Balance financiero (PEMEX)</t>
  </si>
  <si>
    <t>XKC0101 - Balance primario (PEMEX)</t>
  </si>
  <si>
    <t>XKC0102 - Balance antes de transferencias (PEMEX)</t>
  </si>
  <si>
    <t>01/2000</t>
  </si>
  <si>
    <t>02/2000</t>
  </si>
  <si>
    <t>03/2000</t>
  </si>
  <si>
    <t>04/2000</t>
  </si>
  <si>
    <t>05/2000</t>
  </si>
  <si>
    <t>06/2000</t>
  </si>
  <si>
    <t>07/2000</t>
  </si>
  <si>
    <t>08/2000</t>
  </si>
  <si>
    <t>09/2000</t>
  </si>
  <si>
    <t>10/2000</t>
  </si>
  <si>
    <t>11/2000</t>
  </si>
  <si>
    <t>12/2000</t>
  </si>
  <si>
    <t>01/2001</t>
  </si>
  <si>
    <t>02/2001</t>
  </si>
  <si>
    <t>03/2001</t>
  </si>
  <si>
    <t>04/2001</t>
  </si>
  <si>
    <t>05/2001</t>
  </si>
  <si>
    <t>06/2001</t>
  </si>
  <si>
    <t>07/2001</t>
  </si>
  <si>
    <t>08/2001</t>
  </si>
  <si>
    <t>09/2001</t>
  </si>
  <si>
    <t>10/2001</t>
  </si>
  <si>
    <t>11/2001</t>
  </si>
  <si>
    <t>12/2001</t>
  </si>
  <si>
    <t>01/2002</t>
  </si>
  <si>
    <t>02/2002</t>
  </si>
  <si>
    <t>03/2002</t>
  </si>
  <si>
    <t>04/2002</t>
  </si>
  <si>
    <t>05/2002</t>
  </si>
  <si>
    <t>06/2002</t>
  </si>
  <si>
    <t>07/2002</t>
  </si>
  <si>
    <t>08/2002</t>
  </si>
  <si>
    <t>09/2002</t>
  </si>
  <si>
    <t>10/2002</t>
  </si>
  <si>
    <t>11/2002</t>
  </si>
  <si>
    <t>12/2002</t>
  </si>
  <si>
    <t>01/2003</t>
  </si>
  <si>
    <t>02/2003</t>
  </si>
  <si>
    <t>03/2003</t>
  </si>
  <si>
    <t>04/2003</t>
  </si>
  <si>
    <t>05/2003</t>
  </si>
  <si>
    <t>06/2003</t>
  </si>
  <si>
    <t>07/2003</t>
  </si>
  <si>
    <t>08/2003</t>
  </si>
  <si>
    <t>09/2003</t>
  </si>
  <si>
    <t>10/2003</t>
  </si>
  <si>
    <t>11/2003</t>
  </si>
  <si>
    <t>12/2003</t>
  </si>
  <si>
    <t>01/2004</t>
  </si>
  <si>
    <t>02/2004</t>
  </si>
  <si>
    <t>03/2004</t>
  </si>
  <si>
    <t>04/2004</t>
  </si>
  <si>
    <t>05/2004</t>
  </si>
  <si>
    <t>06/2004</t>
  </si>
  <si>
    <t>07/2004</t>
  </si>
  <si>
    <t>08/2004</t>
  </si>
  <si>
    <t>09/2004</t>
  </si>
  <si>
    <t>10/2004</t>
  </si>
  <si>
    <t>11/2004</t>
  </si>
  <si>
    <t>12/2004</t>
  </si>
  <si>
    <t>01/2005</t>
  </si>
  <si>
    <t>02/2005</t>
  </si>
  <si>
    <t>03/2005</t>
  </si>
  <si>
    <t>04/2005</t>
  </si>
  <si>
    <t>05/2005</t>
  </si>
  <si>
    <t>06/2005</t>
  </si>
  <si>
    <t>07/2005</t>
  </si>
  <si>
    <t>08/2005</t>
  </si>
  <si>
    <t>09/2005</t>
  </si>
  <si>
    <t>10/2005</t>
  </si>
  <si>
    <t>11/2005</t>
  </si>
  <si>
    <t>12/2005</t>
  </si>
  <si>
    <t>01/2006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</si>
  <si>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</si>
  <si>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</si>
  <si>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</si>
  <si>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</si>
  <si>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</si>
  <si>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</si>
  <si>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</si>
  <si>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</si>
  <si>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</si>
  <si>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</si>
  <si>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</si>
  <si>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</si>
  <si>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</si>
  <si>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</si>
  <si>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</si>
  <si>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</si>
  <si>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</si>
  <si>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</si>
  <si>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</si>
  <si>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</si>
  <si>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</si>
  <si>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</si>
  <si>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</si>
  <si>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</si>
  <si>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n.d.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</si>
  <si>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</si>
  <si>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</si>
  <si>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</si>
  <si>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</si>
  <si>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</si>
  <si>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</si>
  <si>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</si>
  <si>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</si>
  <si>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</si>
  <si>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</si>
  <si>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</si>
  <si>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</si>
  <si>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</si>
  <si>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</si>
  <si>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</si>
  <si>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</si>
  <si>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</si>
  <si>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</si>
  <si>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</si>
  <si>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</si>
  <si>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</si>
  <si>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</si>
  <si>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</si>
  <si>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</si>
  <si>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</si>
  <si>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</si>
  <si>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</si>
  <si>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</si>
  <si>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</si>
  <si>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</si>
  <si>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</si>
  <si>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</si>
  <si>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</si>
  <si>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</si>
  <si>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</si>
  <si>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</si>
  <si>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</si>
  <si>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</si>
  <si>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</si>
  <si>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</si>
  <si>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</si>
  <si>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</si>
  <si>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</si>
  <si>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</si>
  <si>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</si>
  <si>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</si>
  <si>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</si>
  <si>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</si>
  <si>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</si>
  <si>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</si>
  <si>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</si>
  <si>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</si>
  <si>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</si>
  <si>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</si>
  <si>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</si>
  <si>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</si>
  <si>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</si>
  <si>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</si>
  <si>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</si>
  <si>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</si>
  <si>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</si>
  <si>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</si>
  <si>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</si>
  <si>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</si>
  <si>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</si>
  <si>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</si>
  <si>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</si>
  <si>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</si>
  <si>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</si>
  <si>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</si>
  <si>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</si>
  <si>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</si>
  <si>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</si>
  <si>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</si>
  <si>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</si>
  <si>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</si>
  <si>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</si>
  <si>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</si>
  <si>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</si>
  <si>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</si>
  <si>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</si>
  <si>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</si>
  <si>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</si>
  <si>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</si>
  <si>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</si>
  <si>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</si>
  <si>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</si>
  <si>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</si>
  <si>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</si>
  <si>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</si>
  <si>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</si>
  <si>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</si>
  <si>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</si>
  <si>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</si>
  <si>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</si>
  <si>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</si>
  <si>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</si>
  <si>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</si>
  <si>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</si>
  <si>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</si>
  <si>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</si>
  <si>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</si>
  <si>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</si>
  <si>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</si>
  <si>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</si>
  <si>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</si>
  <si>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Notas: Las sumas parciales y las variaciones pueden no coincidir debido al redondeo.</t>
  </si>
  <si>
    <t>Las cifras son preliminares para 2015 y 2016.</t>
  </si>
  <si>
    <t>n.s.: no significativo.</t>
  </si>
  <si>
    <t>-o-: mayor de 500 o menor de -500 por ciento.</t>
  </si>
  <si>
    <t>n.d.: no disponible</t>
  </si>
  <si>
    <t>Área: Dirección General de Estadística de la Hacienda Pública. Unidad de Planeación Económica de la Hacienda Pública.</t>
  </si>
  <si>
    <t>Para mayores detalles sobre la información que aparece en este cuadro estadístico, favor de contactar al teléfono (01) (55) 3688,1441.</t>
  </si>
  <si>
    <t>Correo electrónico:</t>
  </si>
  <si>
    <t xml:space="preserve"> shcp_ehacendaria@hacienda.gob.mx </t>
  </si>
  <si>
    <t>Porcentaje Requerimientos Financieros
PEMEX de E. Publicas</t>
  </si>
  <si>
    <t>Ano</t>
  </si>
  <si>
    <t>Financiamiento E.P.
(Millones de Bolivianos)</t>
  </si>
  <si>
    <t>Credito Externo</t>
  </si>
  <si>
    <t>Credito Interno</t>
  </si>
  <si>
    <t>CUENTAS</t>
  </si>
  <si>
    <t xml:space="preserve">2005 </t>
  </si>
  <si>
    <t>2006</t>
  </si>
  <si>
    <t>2007</t>
  </si>
  <si>
    <t xml:space="preserve">2009 </t>
  </si>
  <si>
    <t xml:space="preserve">2010 </t>
  </si>
  <si>
    <t>2011</t>
  </si>
  <si>
    <t>2013</t>
  </si>
  <si>
    <t>2014</t>
  </si>
  <si>
    <t>2015(p)</t>
  </si>
  <si>
    <t>INGRESOS DE CAPITAL</t>
  </si>
  <si>
    <t>Donaciones</t>
  </si>
  <si>
    <t>Transferencias del resto del SPNF</t>
  </si>
  <si>
    <t>Otros Ingresos de Capital</t>
  </si>
  <si>
    <t>EGRESOS DE CAPITAL</t>
  </si>
  <si>
    <t>Formación Bruta de Capital</t>
  </si>
  <si>
    <t>Transferencias al Sector Público no Financiero</t>
  </si>
  <si>
    <t>RESULTADO FISCAL GLOBAL SUPERAVIT(+)/DEFICIT(-)</t>
  </si>
  <si>
    <t>FINANCIAMIENTO</t>
  </si>
  <si>
    <t>CREDITO EXTERNO NETO</t>
  </si>
  <si>
    <t>Desembolsos</t>
  </si>
  <si>
    <t>Amortizaciones</t>
  </si>
  <si>
    <t>Intereses no pagados</t>
  </si>
  <si>
    <t>Atrasos Argentina</t>
  </si>
  <si>
    <t>Otros (Depósitos ENTEL)/Aporte Accionario</t>
  </si>
  <si>
    <t>FONDOS EN FIDEICOMISO</t>
  </si>
  <si>
    <t xml:space="preserve">  Desembolsos</t>
  </si>
  <si>
    <t xml:space="preserve">  Amortizaciones</t>
  </si>
  <si>
    <t>CREDITO INTERNO NETO</t>
  </si>
  <si>
    <t xml:space="preserve">BANCO CENTRAL </t>
  </si>
  <si>
    <t>CONTRATISTAS</t>
  </si>
  <si>
    <t>DEUDA FLOTANTE</t>
  </si>
  <si>
    <t>OTROS</t>
  </si>
  <si>
    <t>http://www.economiayfinanzas.gob.bo/index.php?opcion=com_contenido&amp;ver=contenido&amp;id=1304&amp;id_item=588</t>
  </si>
  <si>
    <r>
      <t>9. Financiamiento  total - E.P.</t>
    </r>
    <r>
      <rPr>
        <sz val="9"/>
        <color indexed="8"/>
        <rFont val="Calibri"/>
        <family val="2"/>
        <scheme val="minor"/>
      </rPr>
      <t xml:space="preserve">
(Millones de Cordobas)</t>
    </r>
  </si>
  <si>
    <t>Financiamiento
Externo E.P.</t>
  </si>
  <si>
    <t>Financiamiento Interno E.P.</t>
  </si>
  <si>
    <t>Financiamiento E.P
- de Gobierno Central</t>
  </si>
  <si>
    <t>Total Deuda Externa Publica
(Millones de Dolares)</t>
  </si>
  <si>
    <t>Tipo de cambio</t>
  </si>
  <si>
    <t>Total Deuda Externa Publica
(Millones de Cordobas)</t>
  </si>
  <si>
    <r>
      <t>2013</t>
    </r>
    <r>
      <rPr>
        <vertAlign val="superscript"/>
        <sz val="9"/>
        <color indexed="56"/>
        <rFont val="Calibri"/>
        <family val="2"/>
        <scheme val="minor"/>
      </rPr>
      <t>p/</t>
    </r>
  </si>
  <si>
    <r>
      <t>2014</t>
    </r>
    <r>
      <rPr>
        <vertAlign val="superscript"/>
        <sz val="9"/>
        <color indexed="56"/>
        <rFont val="Calibri"/>
        <family val="2"/>
        <scheme val="minor"/>
      </rPr>
      <t>p/</t>
    </r>
  </si>
  <si>
    <r>
      <t>2015</t>
    </r>
    <r>
      <rPr>
        <vertAlign val="superscript"/>
        <sz val="9"/>
        <color indexed="56"/>
        <rFont val="Calibri"/>
        <family val="2"/>
        <scheme val="minor"/>
      </rPr>
      <t>p/</t>
    </r>
  </si>
  <si>
    <r>
      <rPr>
        <b/>
        <sz val="10"/>
        <color rgb="FF004B85"/>
        <rFont val="Verdana"/>
        <family val="2"/>
      </rPr>
      <t xml:space="preserve">Conceptos </t>
    </r>
    <r>
      <rPr>
        <b/>
        <sz val="10"/>
        <rFont val="Verdana"/>
        <family val="2"/>
      </rPr>
      <t>- Concepts</t>
    </r>
  </si>
  <si>
    <t>1980</t>
  </si>
  <si>
    <t>1981</t>
  </si>
  <si>
    <t>1982</t>
  </si>
  <si>
    <t xml:space="preserve">  1983</t>
  </si>
  <si>
    <t xml:space="preserve">  1984</t>
  </si>
  <si>
    <t xml:space="preserve">  1985 </t>
  </si>
  <si>
    <t>1986</t>
  </si>
  <si>
    <t>1987</t>
  </si>
  <si>
    <t xml:space="preserve">  1988 </t>
  </si>
  <si>
    <t xml:space="preserve">  1989 </t>
  </si>
  <si>
    <t xml:space="preserve">  1990</t>
  </si>
  <si>
    <t xml:space="preserve">  1991</t>
  </si>
  <si>
    <t xml:space="preserve">  1992</t>
  </si>
  <si>
    <t xml:space="preserve">  1993</t>
  </si>
  <si>
    <t xml:space="preserve">  1994</t>
  </si>
  <si>
    <t xml:space="preserve">  1995</t>
  </si>
  <si>
    <t xml:space="preserve">  1996</t>
  </si>
  <si>
    <t xml:space="preserve">  1997</t>
  </si>
  <si>
    <t xml:space="preserve">  1998</t>
  </si>
  <si>
    <t xml:space="preserve">  1999</t>
  </si>
  <si>
    <t xml:space="preserve">  2000</t>
  </si>
  <si>
    <r>
      <t>2013</t>
    </r>
    <r>
      <rPr>
        <b/>
        <vertAlign val="superscript"/>
        <sz val="10"/>
        <color indexed="56"/>
        <rFont val="Verdana"/>
        <family val="2"/>
      </rPr>
      <t>p/</t>
    </r>
  </si>
  <si>
    <r>
      <t>2014</t>
    </r>
    <r>
      <rPr>
        <b/>
        <vertAlign val="superscript"/>
        <sz val="10"/>
        <color indexed="56"/>
        <rFont val="Verdana"/>
        <family val="2"/>
      </rPr>
      <t>p/</t>
    </r>
  </si>
  <si>
    <r>
      <t>2015</t>
    </r>
    <r>
      <rPr>
        <b/>
        <vertAlign val="superscript"/>
        <sz val="10"/>
        <color indexed="56"/>
        <rFont val="Verdana"/>
        <family val="2"/>
      </rPr>
      <t>p/</t>
    </r>
  </si>
  <si>
    <r>
      <t xml:space="preserve">3. Superávit (+) o déficit (-) de operación - </t>
    </r>
    <r>
      <rPr>
        <b/>
        <sz val="10"/>
        <color indexed="8"/>
        <rFont val="Verdana"/>
        <family val="2"/>
      </rPr>
      <t xml:space="preserve">Operating balance( déficit -) </t>
    </r>
  </si>
  <si>
    <r>
      <t xml:space="preserve">(excluyendo transferencia del gobierno - </t>
    </r>
    <r>
      <rPr>
        <b/>
        <sz val="10"/>
        <color indexed="8"/>
        <rFont val="Verdana"/>
        <family val="2"/>
      </rPr>
      <t>excluding Government transfers</t>
    </r>
    <r>
      <rPr>
        <b/>
        <sz val="10"/>
        <color indexed="56"/>
        <rFont val="Verdana"/>
        <family val="2"/>
      </rPr>
      <t>)</t>
    </r>
  </si>
  <si>
    <t/>
  </si>
  <si>
    <r>
      <t xml:space="preserve">4. Superávit (+) o déficit (-) de operación - </t>
    </r>
    <r>
      <rPr>
        <b/>
        <sz val="10"/>
        <color indexed="8"/>
        <rFont val="Verdana"/>
        <family val="2"/>
      </rPr>
      <t xml:space="preserve">Operating balance( déficit -) </t>
    </r>
  </si>
  <si>
    <r>
      <t xml:space="preserve">(incluyendo transferencia del gobierno - </t>
    </r>
    <r>
      <rPr>
        <b/>
        <sz val="10"/>
        <color indexed="8"/>
        <rFont val="Verdana"/>
        <family val="2"/>
      </rPr>
      <t>including Government transfers</t>
    </r>
    <r>
      <rPr>
        <b/>
        <sz val="10"/>
        <color indexed="56"/>
        <rFont val="Verdana"/>
        <family val="2"/>
      </rPr>
      <t>)</t>
    </r>
  </si>
  <si>
    <r>
      <t xml:space="preserve">5. Superávit (+) o déficit (-) corriente - </t>
    </r>
    <r>
      <rPr>
        <b/>
        <sz val="10"/>
        <color indexed="8"/>
        <rFont val="Verdana"/>
        <family val="2"/>
      </rPr>
      <t>Current surplus (+) or deficit (-)</t>
    </r>
  </si>
  <si>
    <r>
      <t>6. Superávit (+) o déficit (-) global a/d -</t>
    </r>
    <r>
      <rPr>
        <b/>
        <sz val="10"/>
        <color indexed="8"/>
        <rFont val="Verdana"/>
        <family val="2"/>
      </rPr>
      <t xml:space="preserve"> Overall balance (before grants)</t>
    </r>
  </si>
  <si>
    <r>
      <t xml:space="preserve">7. Donaciones - </t>
    </r>
    <r>
      <rPr>
        <b/>
        <sz val="10"/>
        <color indexed="8"/>
        <rFont val="Verdana"/>
        <family val="2"/>
      </rPr>
      <t>Grants</t>
    </r>
  </si>
  <si>
    <r>
      <t xml:space="preserve">8. Superávit (+) o déficit (-) global d/d - </t>
    </r>
    <r>
      <rPr>
        <b/>
        <sz val="10"/>
        <color indexed="8"/>
        <rFont val="Verdana"/>
        <family val="2"/>
      </rPr>
      <t>Overall balance (after grants)</t>
    </r>
  </si>
  <si>
    <r>
      <t xml:space="preserve">9. Financiamiento  total - </t>
    </r>
    <r>
      <rPr>
        <b/>
        <sz val="10"/>
        <color indexed="8"/>
        <rFont val="Verdana"/>
        <family val="2"/>
      </rPr>
      <t>Net financing</t>
    </r>
  </si>
  <si>
    <r>
      <t xml:space="preserve">Financiamiento externo - </t>
    </r>
    <r>
      <rPr>
        <sz val="10"/>
        <color indexed="8"/>
        <rFont val="Verdana"/>
        <family val="2"/>
      </rPr>
      <t>External</t>
    </r>
  </si>
  <si>
    <r>
      <t xml:space="preserve">  Préstamos - </t>
    </r>
    <r>
      <rPr>
        <sz val="10"/>
        <color indexed="8"/>
        <rFont val="Verdana"/>
        <family val="2"/>
      </rPr>
      <t>Inflows</t>
    </r>
  </si>
  <si>
    <r>
      <t xml:space="preserve">  Amortizaciones - </t>
    </r>
    <r>
      <rPr>
        <sz val="10"/>
        <color indexed="8"/>
        <rFont val="Verdana"/>
        <family val="2"/>
      </rPr>
      <t>Outflows</t>
    </r>
  </si>
  <si>
    <r>
      <t xml:space="preserve">Financiamiento interno - </t>
    </r>
    <r>
      <rPr>
        <sz val="10"/>
        <color indexed="8"/>
        <rFont val="Verdana"/>
        <family val="2"/>
      </rPr>
      <t>Domestic</t>
    </r>
  </si>
  <si>
    <r>
      <t xml:space="preserve">  Banco Central y resto sistema financiero - </t>
    </r>
    <r>
      <rPr>
        <sz val="10"/>
        <color indexed="8"/>
        <rFont val="Verdana"/>
        <family val="2"/>
      </rPr>
      <t>Central bank and rest of financial system</t>
    </r>
  </si>
  <si>
    <r>
      <t xml:space="preserve">  Otro financiamiento - </t>
    </r>
    <r>
      <rPr>
        <sz val="10"/>
        <color indexed="8"/>
        <rFont val="Verdana"/>
        <family val="2"/>
      </rPr>
      <t>Other financing</t>
    </r>
  </si>
  <si>
    <r>
      <t xml:space="preserve">    No bancario (préstamos a empleados) - </t>
    </r>
    <r>
      <rPr>
        <sz val="10"/>
        <color indexed="8"/>
        <rFont val="Verdana"/>
        <family val="2"/>
      </rPr>
      <t>Non-bank (Loans to employees)</t>
    </r>
  </si>
  <si>
    <r>
      <t xml:space="preserve">    Suplidores - </t>
    </r>
    <r>
      <rPr>
        <sz val="10"/>
        <color indexed="8"/>
        <rFont val="Verdana"/>
        <family val="2"/>
      </rPr>
      <t>Suppliers</t>
    </r>
  </si>
  <si>
    <r>
      <t xml:space="preserve">    Gobierno Central - </t>
    </r>
    <r>
      <rPr>
        <sz val="10"/>
        <color indexed="8"/>
        <rFont val="Verdana"/>
        <family val="2"/>
      </rPr>
      <t>Central Government</t>
    </r>
  </si>
  <si>
    <r>
      <t xml:space="preserve">   4. Adquisición neta de activos no financieros - </t>
    </r>
    <r>
      <rPr>
        <b/>
        <sz val="10"/>
        <color indexed="8"/>
        <rFont val="Verdana"/>
        <family val="2"/>
      </rPr>
      <t xml:space="preserve">Net non-financial asset purchases </t>
    </r>
  </si>
  <si>
    <r>
      <t xml:space="preserve">Deuda Gobierno Central - </t>
    </r>
    <r>
      <rPr>
        <sz val="9"/>
        <color indexed="8"/>
        <rFont val="Verdana"/>
        <family val="2"/>
      </rPr>
      <t>Central Government</t>
    </r>
  </si>
  <si>
    <r>
      <t xml:space="preserve">Deuda Resto del Sector Público no Financiero - </t>
    </r>
    <r>
      <rPr>
        <sz val="9"/>
        <color indexed="8"/>
        <rFont val="Verdana"/>
        <family val="2"/>
      </rPr>
      <t xml:space="preserve">Rest of non-Financial Public Sector </t>
    </r>
  </si>
  <si>
    <r>
      <t xml:space="preserve">Deuda Banco Central - </t>
    </r>
    <r>
      <rPr>
        <sz val="9"/>
        <color indexed="8"/>
        <rFont val="Verdana"/>
        <family val="2"/>
      </rPr>
      <t>Central Bank</t>
    </r>
  </si>
  <si>
    <r>
      <t xml:space="preserve">Deuda Resto del Sector Público Financiero - </t>
    </r>
    <r>
      <rPr>
        <sz val="9"/>
        <color indexed="8"/>
        <rFont val="Verdana"/>
        <family val="2"/>
      </rPr>
      <t xml:space="preserve">Rest of Financial Public Sector </t>
    </r>
  </si>
  <si>
    <t>http://www.bcn.gob.ni/estadisticas/anuario_estadistico/index.php</t>
  </si>
  <si>
    <t>Sector Fiscal</t>
  </si>
</sst>
</file>

<file path=xl/styles.xml><?xml version="1.0" encoding="utf-8"?>
<styleSheet xmlns="http://schemas.openxmlformats.org/spreadsheetml/2006/main">
  <numFmts count="13">
    <numFmt numFmtId="43" formatCode="_(* #,##0.00_);_(* \(#,##0.00\);_(* &quot;-&quot;??_);_(@_)"/>
    <numFmt numFmtId="164" formatCode="###0;###0"/>
    <numFmt numFmtId="165" formatCode="#,##0;#,##0"/>
    <numFmt numFmtId="166" formatCode="###0"/>
    <numFmt numFmtId="172" formatCode="0.000%"/>
    <numFmt numFmtId="173" formatCode="#,##0.0"/>
    <numFmt numFmtId="174" formatCode="#,##0.0_);\(#,##0.0\)"/>
    <numFmt numFmtId="175" formatCode="#,##0.0\ _€;\-#,##0.0\ _€"/>
    <numFmt numFmtId="176" formatCode="0.0"/>
    <numFmt numFmtId="177" formatCode="_(* #,##0.0_);_(* \(#,##0.0\);_(* &quot;-&quot;??_);_(@_)"/>
    <numFmt numFmtId="178" formatCode="_([$€]* #,##0.00_);_([$€]* \(#,##0.00\);_([$€]* &quot;-&quot;??_);_(@_)"/>
    <numFmt numFmtId="179" formatCode="_ * #,##0.00_ ;_ * \-#,##0.00_ ;_ * &quot;-&quot;??_ ;_ @_ "/>
    <numFmt numFmtId="180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name val="Arial Narrow"/>
      <family val="2"/>
    </font>
    <font>
      <b/>
      <sz val="7"/>
      <color rgb="FF000000"/>
      <name val="Arial Narrow"/>
      <family val="2"/>
    </font>
    <font>
      <sz val="7"/>
      <name val="Arial Narrow"/>
      <family val="2"/>
    </font>
    <font>
      <sz val="7"/>
      <color rgb="FF000000"/>
      <name val="Arial Narrow"/>
      <family val="2"/>
    </font>
    <font>
      <b/>
      <sz val="11"/>
      <name val="Arial Narrow"/>
      <family val="2"/>
    </font>
    <font>
      <b/>
      <u/>
      <sz val="11"/>
      <name val="Arial Narrow"/>
      <family val="2"/>
    </font>
    <font>
      <sz val="6"/>
      <color rgb="FF000000"/>
      <name val="Calibri"/>
      <family val="2"/>
    </font>
    <font>
      <sz val="7"/>
      <name val="Arial"/>
      <family val="2"/>
    </font>
    <font>
      <sz val="6"/>
      <name val="Arial"/>
      <family val="2"/>
    </font>
    <font>
      <b/>
      <u/>
      <sz val="7"/>
      <name val="Arial Narrow"/>
      <family val="2"/>
    </font>
    <font>
      <sz val="7"/>
      <name val="Times New Roman"/>
      <family val="1"/>
    </font>
    <font>
      <sz val="11"/>
      <color rgb="FF000000"/>
      <name val="Calibri"/>
      <family val="2"/>
      <scheme val="minor"/>
    </font>
    <font>
      <sz val="8"/>
      <color rgb="FF688BA7"/>
      <name val="Arial"/>
      <family val="2"/>
    </font>
    <font>
      <sz val="8"/>
      <color rgb="FF676767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ourier"/>
      <family val="3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9"/>
      <color theme="3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Arial"/>
      <family val="2"/>
    </font>
    <font>
      <sz val="10"/>
      <color theme="3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rgb="FF004B85"/>
      <name val="Calibri"/>
      <family val="2"/>
      <scheme val="minor"/>
    </font>
    <font>
      <vertAlign val="superscript"/>
      <sz val="9"/>
      <color indexed="56"/>
      <name val="Calibri"/>
      <family val="2"/>
      <scheme val="minor"/>
    </font>
    <font>
      <sz val="10"/>
      <name val="Times New Roman"/>
      <family val="1"/>
    </font>
    <font>
      <b/>
      <sz val="10"/>
      <color rgb="FF004B85"/>
      <name val="Verdana"/>
      <family val="2"/>
    </font>
    <font>
      <b/>
      <sz val="10"/>
      <color theme="3"/>
      <name val="Verdana"/>
      <family val="2"/>
    </font>
    <font>
      <b/>
      <vertAlign val="superscript"/>
      <sz val="10"/>
      <color indexed="56"/>
      <name val="Verdana"/>
      <family val="2"/>
    </font>
    <font>
      <b/>
      <sz val="10"/>
      <color indexed="8"/>
      <name val="Verdana"/>
      <family val="2"/>
    </font>
    <font>
      <b/>
      <sz val="10"/>
      <color indexed="56"/>
      <name val="Verdana"/>
      <family val="2"/>
    </font>
    <font>
      <sz val="9"/>
      <color theme="3"/>
      <name val="Verdana"/>
      <family val="2"/>
    </font>
    <font>
      <sz val="9"/>
      <color indexed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2DDDC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3" fillId="0" borderId="0"/>
    <xf numFmtId="0" fontId="28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78" fontId="17" fillId="0" borderId="0" applyFont="0" applyFill="0" applyBorder="0" applyAlignment="0" applyProtection="0"/>
    <xf numFmtId="179" fontId="36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3" fillId="0" borderId="0"/>
    <xf numFmtId="0" fontId="36" fillId="0" borderId="0"/>
    <xf numFmtId="0" fontId="17" fillId="0" borderId="0"/>
    <xf numFmtId="0" fontId="17" fillId="0" borderId="0"/>
  </cellStyleXfs>
  <cellXfs count="143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65" fontId="5" fillId="0" borderId="1" xfId="0" applyNumberFormat="1" applyFont="1" applyFill="1" applyBorder="1" applyAlignment="1">
      <alignment horizontal="left" vertical="top" wrapText="1"/>
    </xf>
    <xf numFmtId="165" fontId="5" fillId="0" borderId="2" xfId="0" applyNumberFormat="1" applyFont="1" applyFill="1" applyBorder="1" applyAlignment="1">
      <alignment horizontal="left" vertical="top" wrapText="1"/>
    </xf>
    <xf numFmtId="165" fontId="5" fillId="0" borderId="3" xfId="0" applyNumberFormat="1" applyFont="1" applyFill="1" applyBorder="1" applyAlignment="1">
      <alignment horizontal="left" vertical="top" wrapText="1"/>
    </xf>
    <xf numFmtId="3" fontId="5" fillId="0" borderId="1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164" fontId="3" fillId="2" borderId="2" xfId="0" applyNumberFormat="1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3" fontId="5" fillId="0" borderId="2" xfId="0" applyNumberFormat="1" applyFont="1" applyFill="1" applyBorder="1" applyAlignment="1">
      <alignment horizontal="left" vertical="top" wrapText="1"/>
    </xf>
    <xf numFmtId="3" fontId="5" fillId="0" borderId="3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165" fontId="5" fillId="0" borderId="2" xfId="0" applyNumberFormat="1" applyFont="1" applyFill="1" applyBorder="1" applyAlignment="1">
      <alignment horizontal="center" vertical="top" wrapText="1"/>
    </xf>
    <xf numFmtId="165" fontId="5" fillId="0" borderId="3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4" fontId="5" fillId="0" borderId="2" xfId="0" applyNumberFormat="1" applyFont="1" applyFill="1" applyBorder="1" applyAlignment="1">
      <alignment horizontal="center" vertical="top" wrapText="1"/>
    </xf>
    <xf numFmtId="164" fontId="5" fillId="0" borderId="3" xfId="0" applyNumberFormat="1" applyFont="1" applyFill="1" applyBorder="1" applyAlignment="1">
      <alignment horizontal="center" vertical="top" wrapText="1"/>
    </xf>
    <xf numFmtId="166" fontId="5" fillId="0" borderId="1" xfId="0" applyNumberFormat="1" applyFont="1" applyFill="1" applyBorder="1" applyAlignment="1">
      <alignment horizontal="center" vertical="top" wrapText="1"/>
    </xf>
    <xf numFmtId="166" fontId="5" fillId="0" borderId="2" xfId="0" applyNumberFormat="1" applyFont="1" applyFill="1" applyBorder="1" applyAlignment="1">
      <alignment horizontal="center" vertical="top" wrapText="1"/>
    </xf>
    <xf numFmtId="166" fontId="5" fillId="0" borderId="3" xfId="0" applyNumberFormat="1" applyFont="1" applyFill="1" applyBorder="1" applyAlignment="1">
      <alignment horizontal="center" vertical="top" wrapText="1"/>
    </xf>
    <xf numFmtId="3" fontId="8" fillId="0" borderId="1" xfId="0" applyNumberFormat="1" applyFont="1" applyFill="1" applyBorder="1" applyAlignment="1">
      <alignment horizontal="left" vertical="top" wrapText="1"/>
    </xf>
    <xf numFmtId="3" fontId="8" fillId="0" borderId="2" xfId="0" applyNumberFormat="1" applyFont="1" applyFill="1" applyBorder="1" applyAlignment="1">
      <alignment horizontal="left" vertical="top" wrapText="1"/>
    </xf>
    <xf numFmtId="3" fontId="8" fillId="0" borderId="3" xfId="0" applyNumberFormat="1" applyFont="1" applyFill="1" applyBorder="1" applyAlignment="1">
      <alignment horizontal="left" vertical="top" wrapText="1"/>
    </xf>
    <xf numFmtId="3" fontId="8" fillId="0" borderId="2" xfId="0" applyNumberFormat="1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165" fontId="5" fillId="4" borderId="1" xfId="0" applyNumberFormat="1" applyFont="1" applyFill="1" applyBorder="1" applyAlignment="1">
      <alignment horizontal="left" vertical="top" wrapText="1"/>
    </xf>
    <xf numFmtId="165" fontId="5" fillId="4" borderId="2" xfId="0" applyNumberFormat="1" applyFont="1" applyFill="1" applyBorder="1" applyAlignment="1">
      <alignment horizontal="left" vertical="top" wrapText="1"/>
    </xf>
    <xf numFmtId="165" fontId="5" fillId="4" borderId="3" xfId="0" applyNumberFormat="1" applyFont="1" applyFill="1" applyBorder="1" applyAlignment="1">
      <alignment horizontal="left" vertical="top" wrapText="1"/>
    </xf>
    <xf numFmtId="165" fontId="5" fillId="4" borderId="1" xfId="0" applyNumberFormat="1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4" fontId="5" fillId="4" borderId="2" xfId="0" applyNumberFormat="1" applyFont="1" applyFill="1" applyBorder="1" applyAlignment="1">
      <alignment horizontal="center" vertical="top" wrapText="1"/>
    </xf>
    <xf numFmtId="164" fontId="5" fillId="4" borderId="3" xfId="0" applyNumberFormat="1" applyFont="1" applyFill="1" applyBorder="1" applyAlignment="1">
      <alignment horizontal="center" vertical="top" wrapText="1"/>
    </xf>
    <xf numFmtId="165" fontId="5" fillId="4" borderId="2" xfId="0" applyNumberFormat="1" applyFont="1" applyFill="1" applyBorder="1" applyAlignment="1">
      <alignment horizontal="center" vertical="top" wrapText="1"/>
    </xf>
    <xf numFmtId="165" fontId="5" fillId="4" borderId="3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0" borderId="3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13" fillId="5" borderId="4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9" fontId="0" fillId="0" borderId="4" xfId="0" applyNumberFormat="1" applyBorder="1"/>
    <xf numFmtId="172" fontId="0" fillId="0" borderId="4" xfId="0" applyNumberFormat="1" applyBorder="1" applyAlignment="1">
      <alignment horizontal="center"/>
    </xf>
    <xf numFmtId="0" fontId="15" fillId="7" borderId="4" xfId="0" applyFont="1" applyFill="1" applyBorder="1" applyAlignment="1">
      <alignment horizontal="right" wrapText="1"/>
    </xf>
    <xf numFmtId="0" fontId="14" fillId="0" borderId="4" xfId="0" applyFont="1" applyBorder="1"/>
    <xf numFmtId="0" fontId="0" fillId="8" borderId="4" xfId="0" applyFill="1" applyBorder="1" applyAlignment="1">
      <alignment horizontal="center" wrapText="1"/>
    </xf>
    <xf numFmtId="0" fontId="4" fillId="8" borderId="4" xfId="0" applyFont="1" applyFill="1" applyBorder="1" applyAlignment="1">
      <alignment horizontal="center" vertical="top" wrapText="1"/>
    </xf>
    <xf numFmtId="0" fontId="0" fillId="0" borderId="4" xfId="0" applyFill="1" applyBorder="1"/>
    <xf numFmtId="49" fontId="17" fillId="0" borderId="0" xfId="0" applyNumberFormat="1" applyFont="1" applyFill="1" applyBorder="1" applyAlignment="1" applyProtection="1">
      <alignment horizontal="center" vertical="center" wrapText="1"/>
    </xf>
    <xf numFmtId="0" fontId="20" fillId="0" borderId="5" xfId="0" applyFont="1" applyFill="1" applyBorder="1" applyAlignment="1" applyProtection="1">
      <alignment vertical="top"/>
    </xf>
    <xf numFmtId="0" fontId="20" fillId="9" borderId="5" xfId="0" applyFont="1" applyFill="1" applyBorder="1" applyAlignment="1" applyProtection="1">
      <alignment horizontal="center" wrapText="1"/>
    </xf>
    <xf numFmtId="0" fontId="16" fillId="9" borderId="5" xfId="0" applyFont="1" applyFill="1" applyBorder="1" applyAlignment="1" applyProtection="1">
      <alignment horizontal="center" wrapText="1"/>
    </xf>
    <xf numFmtId="0" fontId="16" fillId="10" borderId="5" xfId="0" applyFont="1" applyFill="1" applyBorder="1" applyAlignment="1" applyProtection="1">
      <alignment horizontal="center" wrapText="1"/>
    </xf>
    <xf numFmtId="0" fontId="20" fillId="11" borderId="5" xfId="0" applyFont="1" applyFill="1" applyBorder="1" applyAlignment="1" applyProtection="1">
      <alignment horizontal="right" vertical="top"/>
    </xf>
    <xf numFmtId="173" fontId="20" fillId="11" borderId="5" xfId="0" applyNumberFormat="1" applyFont="1" applyFill="1" applyBorder="1" applyAlignment="1" applyProtection="1">
      <alignment horizontal="right" vertical="top"/>
    </xf>
    <xf numFmtId="0" fontId="20" fillId="6" borderId="5" xfId="0" applyFont="1" applyFill="1" applyBorder="1" applyAlignment="1" applyProtection="1">
      <alignment horizontal="right" vertical="top"/>
    </xf>
    <xf numFmtId="173" fontId="20" fillId="6" borderId="5" xfId="0" applyNumberFormat="1" applyFont="1" applyFill="1" applyBorder="1" applyAlignment="1" applyProtection="1">
      <alignment horizontal="right" vertical="top"/>
    </xf>
    <xf numFmtId="0" fontId="20" fillId="6" borderId="6" xfId="0" applyFont="1" applyFill="1" applyBorder="1" applyAlignment="1" applyProtection="1">
      <alignment horizontal="left" vertical="center" wrapText="1"/>
    </xf>
    <xf numFmtId="0" fontId="20" fillId="6" borderId="0" xfId="0" applyFont="1" applyFill="1" applyBorder="1" applyAlignment="1" applyProtection="1">
      <alignment horizontal="left" vertical="center" wrapText="1"/>
    </xf>
    <xf numFmtId="0" fontId="21" fillId="5" borderId="4" xfId="0" applyFont="1" applyFill="1" applyBorder="1" applyAlignment="1" applyProtection="1">
      <alignment wrapText="1"/>
    </xf>
    <xf numFmtId="0" fontId="21" fillId="5" borderId="4" xfId="0" applyFont="1" applyFill="1" applyBorder="1" applyAlignment="1" applyProtection="1">
      <alignment horizontal="center" wrapText="1"/>
    </xf>
    <xf numFmtId="0" fontId="22" fillId="5" borderId="4" xfId="0" applyFont="1" applyFill="1" applyBorder="1" applyAlignment="1"/>
    <xf numFmtId="0" fontId="22" fillId="5" borderId="4" xfId="0" applyFont="1" applyFill="1" applyBorder="1" applyAlignment="1">
      <alignment wrapText="1"/>
    </xf>
    <xf numFmtId="0" fontId="22" fillId="5" borderId="4" xfId="0" applyFont="1" applyFill="1" applyBorder="1"/>
    <xf numFmtId="9" fontId="22" fillId="5" borderId="4" xfId="0" applyNumberFormat="1" applyFont="1" applyFill="1" applyBorder="1"/>
    <xf numFmtId="174" fontId="17" fillId="5" borderId="4" xfId="2" applyNumberFormat="1" applyFont="1" applyFill="1" applyBorder="1" applyAlignment="1" applyProtection="1">
      <alignment horizontal="right" vertical="center" wrapText="1"/>
      <protection locked="0"/>
    </xf>
    <xf numFmtId="174" fontId="17" fillId="5" borderId="4" xfId="2" applyNumberFormat="1" applyFont="1" applyFill="1" applyBorder="1" applyAlignment="1" applyProtection="1">
      <alignment horizontal="right" vertical="center" wrapText="1"/>
    </xf>
    <xf numFmtId="0" fontId="24" fillId="12" borderId="4" xfId="2" applyFont="1" applyFill="1" applyBorder="1" applyAlignment="1">
      <alignment horizontal="left" vertical="center"/>
    </xf>
    <xf numFmtId="0" fontId="24" fillId="12" borderId="4" xfId="2" applyFont="1" applyFill="1" applyBorder="1" applyAlignment="1">
      <alignment horizontal="right" vertical="center"/>
    </xf>
    <xf numFmtId="0" fontId="24" fillId="12" borderId="4" xfId="2" quotePrefix="1" applyFont="1" applyFill="1" applyBorder="1" applyAlignment="1">
      <alignment horizontal="right" vertical="center"/>
    </xf>
    <xf numFmtId="1" fontId="24" fillId="12" borderId="4" xfId="2" quotePrefix="1" applyNumberFormat="1" applyFont="1" applyFill="1" applyBorder="1" applyAlignment="1">
      <alignment horizontal="right" vertical="center"/>
    </xf>
    <xf numFmtId="1" fontId="24" fillId="12" borderId="4" xfId="2" quotePrefix="1" applyNumberFormat="1" applyFont="1" applyFill="1" applyBorder="1" applyAlignment="1">
      <alignment horizontal="right" vertical="center" wrapText="1"/>
    </xf>
    <xf numFmtId="37" fontId="17" fillId="5" borderId="4" xfId="2" applyNumberFormat="1" applyFont="1" applyFill="1" applyBorder="1" applyAlignment="1" applyProtection="1">
      <alignment horizontal="left" vertical="center" indent="1"/>
    </xf>
    <xf numFmtId="175" fontId="17" fillId="5" borderId="4" xfId="2" applyNumberFormat="1" applyFont="1" applyFill="1" applyBorder="1" applyAlignment="1" applyProtection="1">
      <alignment vertical="justify" wrapText="1"/>
    </xf>
    <xf numFmtId="174" fontId="17" fillId="5" borderId="4" xfId="2" applyNumberFormat="1" applyFont="1" applyFill="1" applyBorder="1" applyAlignment="1">
      <alignment vertical="center" wrapText="1"/>
    </xf>
    <xf numFmtId="37" fontId="17" fillId="5" borderId="4" xfId="2" applyNumberFormat="1" applyFont="1" applyFill="1" applyBorder="1" applyAlignment="1" applyProtection="1">
      <alignment horizontal="left" vertical="center" indent="3"/>
    </xf>
    <xf numFmtId="175" fontId="17" fillId="5" borderId="4" xfId="2" applyNumberFormat="1" applyFont="1" applyFill="1" applyBorder="1" applyAlignment="1" applyProtection="1">
      <alignment vertical="justify" wrapText="1"/>
      <protection locked="0"/>
    </xf>
    <xf numFmtId="174" fontId="25" fillId="5" borderId="4" xfId="2" applyNumberFormat="1" applyFont="1" applyFill="1" applyBorder="1" applyAlignment="1">
      <alignment vertical="center" wrapText="1"/>
    </xf>
    <xf numFmtId="174" fontId="17" fillId="5" borderId="4" xfId="2" applyNumberFormat="1" applyFont="1" applyFill="1" applyBorder="1" applyAlignment="1" applyProtection="1">
      <alignment vertical="justify" wrapText="1"/>
      <protection locked="0"/>
    </xf>
    <xf numFmtId="37" fontId="24" fillId="12" borderId="4" xfId="2" applyNumberFormat="1" applyFont="1" applyFill="1" applyBorder="1" applyAlignment="1" applyProtection="1">
      <alignment horizontal="left" vertical="center"/>
    </xf>
    <xf numFmtId="174" fontId="24" fillId="12" borderId="4" xfId="2" applyNumberFormat="1" applyFont="1" applyFill="1" applyBorder="1" applyAlignment="1" applyProtection="1">
      <alignment horizontal="right" vertical="center" wrapText="1"/>
    </xf>
    <xf numFmtId="37" fontId="17" fillId="5" borderId="4" xfId="2" applyNumberFormat="1" applyFont="1" applyFill="1" applyBorder="1" applyAlignment="1" applyProtection="1">
      <alignment vertical="center"/>
    </xf>
    <xf numFmtId="175" fontId="17" fillId="5" borderId="4" xfId="2" applyNumberFormat="1" applyFont="1" applyFill="1" applyBorder="1" applyAlignment="1" applyProtection="1">
      <alignment horizontal="right" vertical="center" wrapText="1"/>
    </xf>
    <xf numFmtId="37" fontId="24" fillId="12" borderId="4" xfId="2" applyNumberFormat="1" applyFont="1" applyFill="1" applyBorder="1" applyAlignment="1" applyProtection="1">
      <alignment vertical="center"/>
    </xf>
    <xf numFmtId="37" fontId="17" fillId="5" borderId="4" xfId="2" applyNumberFormat="1" applyFont="1" applyFill="1" applyBorder="1" applyAlignment="1" applyProtection="1">
      <alignment horizontal="left" vertical="center"/>
    </xf>
    <xf numFmtId="37" fontId="17" fillId="5" borderId="4" xfId="2" applyNumberFormat="1" applyFont="1" applyFill="1" applyBorder="1" applyAlignment="1" applyProtection="1">
      <alignment horizontal="left" vertical="center" indent="2"/>
    </xf>
    <xf numFmtId="37" fontId="17" fillId="5" borderId="0" xfId="2" applyNumberFormat="1" applyFont="1" applyFill="1" applyBorder="1" applyAlignment="1" applyProtection="1">
      <alignment horizontal="left" vertical="center" indent="2"/>
    </xf>
    <xf numFmtId="173" fontId="31" fillId="5" borderId="4" xfId="0" applyNumberFormat="1" applyFont="1" applyFill="1" applyBorder="1" applyAlignment="1" applyProtection="1">
      <alignment vertical="center"/>
      <protection locked="0"/>
    </xf>
    <xf numFmtId="49" fontId="38" fillId="5" borderId="4" xfId="0" applyNumberFormat="1" applyFont="1" applyFill="1" applyBorder="1" applyAlignment="1" applyProtection="1">
      <alignment horizontal="center" vertical="center"/>
      <protection locked="0"/>
    </xf>
    <xf numFmtId="0" fontId="37" fillId="5" borderId="4" xfId="0" applyFont="1" applyFill="1" applyBorder="1" applyAlignment="1">
      <alignment vertical="center" wrapText="1"/>
    </xf>
    <xf numFmtId="0" fontId="38" fillId="5" borderId="4" xfId="0" applyFont="1" applyFill="1" applyBorder="1" applyAlignment="1">
      <alignment horizontal="center" vertical="center" wrapText="1"/>
    </xf>
    <xf numFmtId="173" fontId="38" fillId="5" borderId="4" xfId="0" applyNumberFormat="1" applyFont="1" applyFill="1" applyBorder="1" applyAlignment="1">
      <alignment vertical="center"/>
    </xf>
    <xf numFmtId="174" fontId="40" fillId="5" borderId="4" xfId="0" applyNumberFormat="1" applyFont="1" applyFill="1" applyBorder="1" applyAlignment="1">
      <alignment vertical="center"/>
    </xf>
    <xf numFmtId="174" fontId="31" fillId="5" borderId="4" xfId="0" applyNumberFormat="1" applyFont="1" applyFill="1" applyBorder="1" applyProtection="1"/>
    <xf numFmtId="173" fontId="29" fillId="5" borderId="4" xfId="0" applyNumberFormat="1" applyFont="1" applyFill="1" applyBorder="1" applyAlignment="1">
      <alignment vertical="center"/>
    </xf>
    <xf numFmtId="174" fontId="30" fillId="5" borderId="4" xfId="0" applyNumberFormat="1" applyFont="1" applyFill="1" applyBorder="1" applyAlignment="1">
      <alignment vertical="center"/>
    </xf>
    <xf numFmtId="180" fontId="30" fillId="5" borderId="4" xfId="1" applyNumberFormat="1" applyFont="1" applyFill="1" applyBorder="1" applyAlignment="1">
      <alignment vertical="center"/>
    </xf>
    <xf numFmtId="174" fontId="33" fillId="5" borderId="0" xfId="0" applyNumberFormat="1" applyFont="1" applyFill="1" applyBorder="1" applyProtection="1"/>
    <xf numFmtId="173" fontId="33" fillId="5" borderId="4" xfId="0" applyNumberFormat="1" applyFont="1" applyFill="1" applyBorder="1" applyAlignment="1" applyProtection="1">
      <alignment vertical="center"/>
      <protection locked="0"/>
    </xf>
    <xf numFmtId="174" fontId="33" fillId="5" borderId="4" xfId="0" applyNumberFormat="1" applyFont="1" applyFill="1" applyBorder="1" applyProtection="1"/>
    <xf numFmtId="174" fontId="38" fillId="5" borderId="0" xfId="0" applyNumberFormat="1" applyFont="1" applyFill="1" applyBorder="1" applyProtection="1"/>
    <xf numFmtId="174" fontId="31" fillId="5" borderId="0" xfId="0" applyNumberFormat="1" applyFont="1" applyFill="1" applyBorder="1" applyProtection="1"/>
    <xf numFmtId="0" fontId="22" fillId="0" borderId="4" xfId="0" applyFont="1" applyBorder="1" applyAlignment="1">
      <alignment wrapText="1"/>
    </xf>
    <xf numFmtId="0" fontId="22" fillId="0" borderId="4" xfId="0" applyFont="1" applyBorder="1" applyAlignment="1"/>
    <xf numFmtId="0" fontId="42" fillId="5" borderId="4" xfId="3" applyFont="1" applyFill="1" applyBorder="1" applyAlignment="1">
      <alignment wrapText="1"/>
    </xf>
    <xf numFmtId="174" fontId="21" fillId="5" borderId="4" xfId="0" applyNumberFormat="1" applyFont="1" applyFill="1" applyBorder="1" applyAlignment="1" applyProtection="1"/>
    <xf numFmtId="173" fontId="26" fillId="5" borderId="4" xfId="0" applyNumberFormat="1" applyFont="1" applyFill="1" applyBorder="1" applyAlignment="1">
      <alignment wrapText="1"/>
    </xf>
    <xf numFmtId="0" fontId="26" fillId="5" borderId="4" xfId="0" applyNumberFormat="1" applyFont="1" applyFill="1" applyBorder="1" applyAlignment="1" applyProtection="1">
      <protection locked="0"/>
    </xf>
    <xf numFmtId="174" fontId="27" fillId="5" borderId="4" xfId="0" applyNumberFormat="1" applyFont="1" applyFill="1" applyBorder="1" applyAlignment="1"/>
    <xf numFmtId="173" fontId="32" fillId="0" borderId="4" xfId="4" applyNumberFormat="1" applyFont="1" applyFill="1" applyBorder="1" applyAlignment="1"/>
    <xf numFmtId="174" fontId="32" fillId="5" borderId="4" xfId="1" applyNumberFormat="1" applyFont="1" applyFill="1" applyBorder="1" applyAlignment="1"/>
    <xf numFmtId="173" fontId="32" fillId="0" borderId="4" xfId="5" applyNumberFormat="1" applyFont="1" applyFill="1" applyBorder="1" applyAlignment="1"/>
    <xf numFmtId="0" fontId="34" fillId="5" borderId="4" xfId="0" applyFont="1" applyFill="1" applyBorder="1" applyAlignment="1">
      <alignment wrapText="1"/>
    </xf>
    <xf numFmtId="174" fontId="43" fillId="5" borderId="4" xfId="0" applyNumberFormat="1" applyFont="1" applyFill="1" applyBorder="1" applyAlignment="1"/>
    <xf numFmtId="0" fontId="26" fillId="5" borderId="4" xfId="0" applyFont="1" applyFill="1" applyBorder="1" applyAlignment="1">
      <alignment wrapText="1"/>
    </xf>
    <xf numFmtId="176" fontId="32" fillId="5" borderId="4" xfId="0" applyNumberFormat="1" applyFont="1" applyFill="1" applyBorder="1" applyAlignment="1"/>
    <xf numFmtId="177" fontId="32" fillId="0" borderId="4" xfId="6" applyNumberFormat="1" applyFont="1" applyFill="1" applyBorder="1" applyAlignment="1"/>
  </cellXfs>
  <cellStyles count="15">
    <cellStyle name="ANCLAS,REZONES Y SUS PARTES,DE FUNDICION,DE HIERRO O DE ACERO" xfId="7"/>
    <cellStyle name="Comma" xfId="1" builtinId="3"/>
    <cellStyle name="Comma 2" xfId="6"/>
    <cellStyle name="Euro" xfId="8"/>
    <cellStyle name="Millares 2" xfId="9"/>
    <cellStyle name="Millares 3" xfId="10"/>
    <cellStyle name="Millares_Alivio 2002" xfId="5"/>
    <cellStyle name="No-definido" xfId="11"/>
    <cellStyle name="Normal" xfId="0" builtinId="0"/>
    <cellStyle name="Normal 12" xfId="2"/>
    <cellStyle name="Normal 2" xfId="4"/>
    <cellStyle name="Normal 2 2" xfId="12"/>
    <cellStyle name="Normal 3" xfId="3"/>
    <cellStyle name="Normal 5" xfId="13"/>
    <cellStyle name="Normal 5 2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xi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as/Downloads/8-Deuda_Public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men Mexico"/>
      <sheetName val="Data Mexico"/>
    </sheetNames>
    <sheetDataSet>
      <sheetData sheetId="0" refreshError="1"/>
      <sheetData sheetId="1">
        <row r="3">
          <cell r="B3">
            <v>2000</v>
          </cell>
          <cell r="L3">
            <v>6317.3090000000002</v>
          </cell>
          <cell r="M3">
            <v>751.08500000000004</v>
          </cell>
          <cell r="N3">
            <v>5566.2240000000002</v>
          </cell>
        </row>
        <row r="4">
          <cell r="B4">
            <v>2000</v>
          </cell>
          <cell r="L4">
            <v>-2527.4920000000002</v>
          </cell>
          <cell r="M4">
            <v>-691.06799999999998</v>
          </cell>
          <cell r="N4">
            <v>-1836.424</v>
          </cell>
        </row>
        <row r="5">
          <cell r="B5">
            <v>2000</v>
          </cell>
          <cell r="L5">
            <v>-6858.9380000000001</v>
          </cell>
          <cell r="M5">
            <v>-1510.5239999999999</v>
          </cell>
          <cell r="N5">
            <v>-5348.4139999999998</v>
          </cell>
        </row>
        <row r="6">
          <cell r="B6">
            <v>2000</v>
          </cell>
          <cell r="L6">
            <v>-8.5630000000000006</v>
          </cell>
          <cell r="M6">
            <v>-1838.232</v>
          </cell>
          <cell r="N6">
            <v>1829.6690000000001</v>
          </cell>
        </row>
        <row r="7">
          <cell r="B7">
            <v>2000</v>
          </cell>
          <cell r="L7">
            <v>-1775.499</v>
          </cell>
          <cell r="M7">
            <v>-4844.5940000000001</v>
          </cell>
          <cell r="N7">
            <v>3069.0949999999998</v>
          </cell>
        </row>
        <row r="8">
          <cell r="B8">
            <v>2000</v>
          </cell>
          <cell r="L8">
            <v>-3122.7629999999999</v>
          </cell>
          <cell r="M8">
            <v>-49.212000000000003</v>
          </cell>
          <cell r="N8">
            <v>-3073.5509999999999</v>
          </cell>
        </row>
        <row r="9">
          <cell r="B9">
            <v>2000</v>
          </cell>
          <cell r="L9">
            <v>2351.886</v>
          </cell>
          <cell r="M9">
            <v>239.19399999999999</v>
          </cell>
          <cell r="N9">
            <v>2112.692</v>
          </cell>
        </row>
        <row r="10">
          <cell r="B10">
            <v>2000</v>
          </cell>
          <cell r="L10">
            <v>-3162.0189999999998</v>
          </cell>
          <cell r="M10">
            <v>-4230.9970000000003</v>
          </cell>
          <cell r="N10">
            <v>1068.9780000000001</v>
          </cell>
        </row>
        <row r="11">
          <cell r="B11">
            <v>2000</v>
          </cell>
          <cell r="L11">
            <v>-177.304</v>
          </cell>
          <cell r="M11">
            <v>1178.4829999999999</v>
          </cell>
          <cell r="N11">
            <v>-1355.787</v>
          </cell>
        </row>
        <row r="12">
          <cell r="B12">
            <v>2000</v>
          </cell>
          <cell r="L12">
            <v>1532.4110000000001</v>
          </cell>
          <cell r="M12">
            <v>1395.6389999999999</v>
          </cell>
          <cell r="N12">
            <v>136.77199999999999</v>
          </cell>
        </row>
        <row r="13">
          <cell r="B13">
            <v>2000</v>
          </cell>
          <cell r="L13">
            <v>-1018.677</v>
          </cell>
          <cell r="M13">
            <v>858.77700000000004</v>
          </cell>
          <cell r="N13">
            <v>-1877.454</v>
          </cell>
        </row>
        <row r="14">
          <cell r="B14">
            <v>2000</v>
          </cell>
          <cell r="L14">
            <v>4969.91</v>
          </cell>
          <cell r="M14">
            <v>2529.0309999999999</v>
          </cell>
          <cell r="N14">
            <v>2440.8789999999999</v>
          </cell>
        </row>
        <row r="15">
          <cell r="B15">
            <v>2001</v>
          </cell>
          <cell r="L15">
            <v>9631.7880000000005</v>
          </cell>
          <cell r="M15">
            <v>5806.1440000000002</v>
          </cell>
          <cell r="N15">
            <v>3825.6439999999998</v>
          </cell>
        </row>
        <row r="16">
          <cell r="B16">
            <v>2001</v>
          </cell>
          <cell r="L16">
            <v>5919.826</v>
          </cell>
          <cell r="M16">
            <v>1780.317</v>
          </cell>
          <cell r="N16">
            <v>4139.509</v>
          </cell>
        </row>
        <row r="17">
          <cell r="B17">
            <v>2001</v>
          </cell>
          <cell r="L17">
            <v>-3269.4639999999999</v>
          </cell>
          <cell r="M17">
            <v>-1367.1020000000001</v>
          </cell>
          <cell r="N17">
            <v>-1902.3620000000001</v>
          </cell>
        </row>
        <row r="18">
          <cell r="B18">
            <v>2001</v>
          </cell>
          <cell r="L18">
            <v>827.55600000000004</v>
          </cell>
          <cell r="M18">
            <v>-1657.89</v>
          </cell>
          <cell r="N18">
            <v>2485.4459999999999</v>
          </cell>
        </row>
        <row r="19">
          <cell r="B19">
            <v>2001</v>
          </cell>
          <cell r="L19">
            <v>-2443.431</v>
          </cell>
          <cell r="M19">
            <v>-539.47299999999996</v>
          </cell>
          <cell r="N19">
            <v>-1903.9580000000001</v>
          </cell>
        </row>
        <row r="20">
          <cell r="B20">
            <v>2001</v>
          </cell>
          <cell r="L20">
            <v>-9430.0040000000008</v>
          </cell>
          <cell r="M20">
            <v>-2147.2600000000002</v>
          </cell>
          <cell r="N20">
            <v>-7282.7439999999997</v>
          </cell>
        </row>
        <row r="21">
          <cell r="B21">
            <v>2001</v>
          </cell>
          <cell r="L21">
            <v>305.60700000000003</v>
          </cell>
          <cell r="M21">
            <v>-1821.317</v>
          </cell>
          <cell r="N21">
            <v>2126.924</v>
          </cell>
        </row>
        <row r="22">
          <cell r="B22">
            <v>2001</v>
          </cell>
          <cell r="L22">
            <v>-789.16</v>
          </cell>
          <cell r="M22">
            <v>-3594.3649999999998</v>
          </cell>
          <cell r="N22">
            <v>2805.2049999999999</v>
          </cell>
        </row>
        <row r="23">
          <cell r="B23">
            <v>2001</v>
          </cell>
          <cell r="L23">
            <v>-801.71699999999998</v>
          </cell>
          <cell r="M23">
            <v>-2445.337</v>
          </cell>
          <cell r="N23">
            <v>1643.62</v>
          </cell>
        </row>
        <row r="24">
          <cell r="B24">
            <v>2001</v>
          </cell>
          <cell r="L24">
            <v>-1969.376</v>
          </cell>
          <cell r="M24">
            <v>254.965</v>
          </cell>
          <cell r="N24">
            <v>-2224.3409999999999</v>
          </cell>
        </row>
        <row r="25">
          <cell r="B25">
            <v>2001</v>
          </cell>
          <cell r="L25">
            <v>-347.12299999999999</v>
          </cell>
          <cell r="M25">
            <v>-674.48699999999997</v>
          </cell>
          <cell r="N25">
            <v>327.36399999999998</v>
          </cell>
        </row>
        <row r="26">
          <cell r="B26">
            <v>2001</v>
          </cell>
          <cell r="L26">
            <v>5344.4210000000003</v>
          </cell>
          <cell r="M26">
            <v>-924.26</v>
          </cell>
          <cell r="N26">
            <v>6268.6809999999996</v>
          </cell>
        </row>
        <row r="27">
          <cell r="B27">
            <v>2002</v>
          </cell>
          <cell r="L27">
            <v>-509.72899999999998</v>
          </cell>
          <cell r="M27">
            <v>1654.615</v>
          </cell>
          <cell r="N27">
            <v>-2164.3440000000001</v>
          </cell>
        </row>
        <row r="28">
          <cell r="B28">
            <v>2002</v>
          </cell>
          <cell r="L28">
            <v>-4075.4810000000002</v>
          </cell>
          <cell r="M28">
            <v>-550.70000000000005</v>
          </cell>
          <cell r="N28">
            <v>-3524.7809999999999</v>
          </cell>
        </row>
        <row r="29">
          <cell r="B29">
            <v>2002</v>
          </cell>
          <cell r="L29">
            <v>-5834.0479999999998</v>
          </cell>
          <cell r="M29">
            <v>-5526.1270000000004</v>
          </cell>
          <cell r="N29">
            <v>-307.92099999999999</v>
          </cell>
        </row>
        <row r="30">
          <cell r="B30">
            <v>2002</v>
          </cell>
          <cell r="L30">
            <v>-7248.3029999999999</v>
          </cell>
          <cell r="M30">
            <v>-4426.2700000000004</v>
          </cell>
          <cell r="N30">
            <v>-2822.0329999999999</v>
          </cell>
        </row>
        <row r="31">
          <cell r="B31">
            <v>2002</v>
          </cell>
          <cell r="L31">
            <v>-6566.9139999999998</v>
          </cell>
          <cell r="M31">
            <v>-3654.2719999999999</v>
          </cell>
          <cell r="N31">
            <v>-2912.6419999999998</v>
          </cell>
        </row>
        <row r="32">
          <cell r="B32">
            <v>2002</v>
          </cell>
          <cell r="L32">
            <v>-4948.674</v>
          </cell>
          <cell r="M32">
            <v>-3300.335</v>
          </cell>
          <cell r="N32">
            <v>-1648.3389999999999</v>
          </cell>
        </row>
        <row r="33">
          <cell r="B33">
            <v>2002</v>
          </cell>
          <cell r="L33">
            <v>-1231.3309999999999</v>
          </cell>
          <cell r="M33">
            <v>-1430.9059999999999</v>
          </cell>
          <cell r="N33">
            <v>199.57499999999999</v>
          </cell>
        </row>
        <row r="34">
          <cell r="B34">
            <v>2002</v>
          </cell>
          <cell r="L34">
            <v>-5571.3239999999996</v>
          </cell>
          <cell r="M34">
            <v>-1604.3340000000001</v>
          </cell>
          <cell r="N34">
            <v>-3966.99</v>
          </cell>
        </row>
        <row r="35">
          <cell r="B35">
            <v>2002</v>
          </cell>
          <cell r="L35">
            <v>-3203.6190000000001</v>
          </cell>
          <cell r="M35">
            <v>-3140.2849999999999</v>
          </cell>
          <cell r="N35">
            <v>-63.334000000000003</v>
          </cell>
        </row>
        <row r="36">
          <cell r="B36">
            <v>2002</v>
          </cell>
          <cell r="L36">
            <v>3938.0120000000002</v>
          </cell>
          <cell r="M36">
            <v>-2715.248</v>
          </cell>
          <cell r="N36">
            <v>6653.26</v>
          </cell>
        </row>
        <row r="37">
          <cell r="B37">
            <v>2002</v>
          </cell>
          <cell r="L37">
            <v>-3431.7570000000001</v>
          </cell>
          <cell r="M37">
            <v>5151.97</v>
          </cell>
          <cell r="N37">
            <v>-8583.7270000000008</v>
          </cell>
        </row>
        <row r="38">
          <cell r="B38">
            <v>2002</v>
          </cell>
          <cell r="L38">
            <v>6868.0889999999999</v>
          </cell>
          <cell r="M38">
            <v>4339.3770000000004</v>
          </cell>
          <cell r="N38">
            <v>2528.712</v>
          </cell>
        </row>
        <row r="39">
          <cell r="B39">
            <v>2003</v>
          </cell>
          <cell r="L39">
            <v>4580.7960000000003</v>
          </cell>
          <cell r="M39">
            <v>-952.12099999999998</v>
          </cell>
          <cell r="N39">
            <v>5532.9170000000004</v>
          </cell>
        </row>
        <row r="40">
          <cell r="B40">
            <v>2003</v>
          </cell>
          <cell r="L40">
            <v>-7238.0929999999998</v>
          </cell>
          <cell r="M40">
            <v>-128.804</v>
          </cell>
          <cell r="N40">
            <v>-7109.2889999999998</v>
          </cell>
        </row>
        <row r="41">
          <cell r="B41">
            <v>2003</v>
          </cell>
          <cell r="L41">
            <v>-985.20399999999995</v>
          </cell>
          <cell r="M41">
            <v>-11974.654</v>
          </cell>
          <cell r="N41">
            <v>10989.45</v>
          </cell>
        </row>
        <row r="42">
          <cell r="B42">
            <v>2003</v>
          </cell>
          <cell r="L42">
            <v>1256.8869999999999</v>
          </cell>
          <cell r="M42">
            <v>-628.81899999999996</v>
          </cell>
          <cell r="N42">
            <v>1885.7059999999999</v>
          </cell>
        </row>
        <row r="43">
          <cell r="B43">
            <v>2003</v>
          </cell>
          <cell r="L43">
            <v>-5766.768</v>
          </cell>
          <cell r="M43">
            <v>-626.71199999999999</v>
          </cell>
          <cell r="N43">
            <v>-5140.0559999999996</v>
          </cell>
        </row>
        <row r="44">
          <cell r="B44">
            <v>2003</v>
          </cell>
          <cell r="L44">
            <v>-4468.4340000000002</v>
          </cell>
          <cell r="M44">
            <v>-2464.4540000000002</v>
          </cell>
          <cell r="N44">
            <v>-2003.98</v>
          </cell>
        </row>
        <row r="45">
          <cell r="B45">
            <v>2003</v>
          </cell>
          <cell r="L45">
            <v>-4447.1580000000004</v>
          </cell>
          <cell r="M45">
            <v>-961.65200000000004</v>
          </cell>
          <cell r="N45">
            <v>-3485.5059999999999</v>
          </cell>
        </row>
        <row r="46">
          <cell r="B46">
            <v>2003</v>
          </cell>
          <cell r="L46">
            <v>-9277.7900000000009</v>
          </cell>
          <cell r="M46">
            <v>-216.84</v>
          </cell>
          <cell r="N46">
            <v>-9060.9500000000007</v>
          </cell>
        </row>
        <row r="47">
          <cell r="B47">
            <v>2003</v>
          </cell>
          <cell r="L47">
            <v>-2777.4639999999999</v>
          </cell>
          <cell r="M47">
            <v>-2513.4670000000001</v>
          </cell>
          <cell r="N47">
            <v>-263.99700000000001</v>
          </cell>
        </row>
        <row r="48">
          <cell r="B48">
            <v>2003</v>
          </cell>
          <cell r="L48">
            <v>1221.7719999999999</v>
          </cell>
          <cell r="M48">
            <v>-3509.7759999999998</v>
          </cell>
          <cell r="N48">
            <v>4731.5479999999998</v>
          </cell>
        </row>
        <row r="49">
          <cell r="B49">
            <v>2003</v>
          </cell>
          <cell r="L49">
            <v>-7946.0129999999999</v>
          </cell>
          <cell r="M49">
            <v>-4263.3249999999998</v>
          </cell>
          <cell r="N49">
            <v>-3682.6880000000001</v>
          </cell>
        </row>
        <row r="50">
          <cell r="B50">
            <v>2003</v>
          </cell>
          <cell r="L50">
            <v>8706.4060000000009</v>
          </cell>
          <cell r="M50">
            <v>6593.6880000000001</v>
          </cell>
          <cell r="N50">
            <v>2112.7179999999998</v>
          </cell>
        </row>
        <row r="51">
          <cell r="B51">
            <v>2004</v>
          </cell>
          <cell r="L51">
            <v>-4680.9870000000001</v>
          </cell>
          <cell r="M51">
            <v>-2526.7289999999998</v>
          </cell>
          <cell r="N51">
            <v>-2154.2579999999998</v>
          </cell>
        </row>
        <row r="52">
          <cell r="B52">
            <v>2004</v>
          </cell>
          <cell r="L52">
            <v>-622.78399999999999</v>
          </cell>
          <cell r="M52">
            <v>-4667.6559999999999</v>
          </cell>
          <cell r="N52">
            <v>4044.8719999999998</v>
          </cell>
        </row>
        <row r="53">
          <cell r="B53">
            <v>2004</v>
          </cell>
          <cell r="L53">
            <v>-7284.7969999999996</v>
          </cell>
          <cell r="M53">
            <v>-5920.33</v>
          </cell>
          <cell r="N53">
            <v>-1364.4670000000001</v>
          </cell>
        </row>
        <row r="54">
          <cell r="B54">
            <v>2004</v>
          </cell>
          <cell r="L54">
            <v>-5383.7780000000002</v>
          </cell>
          <cell r="M54">
            <v>-6266.9769999999999</v>
          </cell>
          <cell r="N54">
            <v>883.19899999999996</v>
          </cell>
        </row>
        <row r="55">
          <cell r="B55">
            <v>2004</v>
          </cell>
          <cell r="L55">
            <v>-5469.0720000000001</v>
          </cell>
          <cell r="M55">
            <v>-1726.0989999999999</v>
          </cell>
          <cell r="N55">
            <v>-3742.973</v>
          </cell>
        </row>
        <row r="56">
          <cell r="B56">
            <v>2004</v>
          </cell>
          <cell r="L56">
            <v>-18997.834999999999</v>
          </cell>
          <cell r="M56">
            <v>-3686.444</v>
          </cell>
          <cell r="N56">
            <v>-15311.391</v>
          </cell>
        </row>
        <row r="57">
          <cell r="B57">
            <v>2004</v>
          </cell>
          <cell r="L57">
            <v>-2304.4760000000001</v>
          </cell>
          <cell r="M57">
            <v>-12.582000000000001</v>
          </cell>
          <cell r="N57">
            <v>-2291.8939999999998</v>
          </cell>
        </row>
        <row r="58">
          <cell r="B58">
            <v>2004</v>
          </cell>
          <cell r="L58">
            <v>-5986.6980000000003</v>
          </cell>
          <cell r="M58">
            <v>1553.819</v>
          </cell>
          <cell r="N58">
            <v>-7540.5169999999998</v>
          </cell>
        </row>
        <row r="59">
          <cell r="B59">
            <v>2004</v>
          </cell>
          <cell r="L59">
            <v>-20005.185000000001</v>
          </cell>
          <cell r="M59">
            <v>-3749.4079999999999</v>
          </cell>
          <cell r="N59">
            <v>-16255.777</v>
          </cell>
        </row>
        <row r="60">
          <cell r="B60">
            <v>2004</v>
          </cell>
          <cell r="L60">
            <v>10116.439</v>
          </cell>
          <cell r="M60">
            <v>-407.59300000000002</v>
          </cell>
          <cell r="N60">
            <v>10524.031999999999</v>
          </cell>
        </row>
        <row r="61">
          <cell r="B61">
            <v>2004</v>
          </cell>
          <cell r="L61">
            <v>1087.683</v>
          </cell>
          <cell r="M61">
            <v>922.40300000000002</v>
          </cell>
          <cell r="N61">
            <v>165.28</v>
          </cell>
        </row>
        <row r="62">
          <cell r="B62">
            <v>2004</v>
          </cell>
          <cell r="L62">
            <v>11291.503000000001</v>
          </cell>
          <cell r="M62">
            <v>-4400.28</v>
          </cell>
          <cell r="N62">
            <v>15691.782999999999</v>
          </cell>
        </row>
        <row r="63">
          <cell r="B63">
            <v>2005</v>
          </cell>
          <cell r="L63">
            <v>5555.277</v>
          </cell>
          <cell r="M63">
            <v>-821.98800000000006</v>
          </cell>
          <cell r="N63">
            <v>6377.2650000000003</v>
          </cell>
        </row>
        <row r="64">
          <cell r="B64">
            <v>2005</v>
          </cell>
          <cell r="L64">
            <v>4842.7479999999996</v>
          </cell>
          <cell r="M64">
            <v>-6277.9070000000002</v>
          </cell>
          <cell r="N64">
            <v>11120.655000000001</v>
          </cell>
        </row>
        <row r="65">
          <cell r="B65">
            <v>2005</v>
          </cell>
          <cell r="L65">
            <v>-17854.909</v>
          </cell>
          <cell r="M65">
            <v>-6468.8040000000001</v>
          </cell>
          <cell r="N65">
            <v>-11386.105</v>
          </cell>
        </row>
        <row r="66">
          <cell r="B66">
            <v>2005</v>
          </cell>
          <cell r="L66">
            <v>-5653.8149999999996</v>
          </cell>
          <cell r="M66">
            <v>-9948.5409999999993</v>
          </cell>
          <cell r="N66">
            <v>4294.7259999999997</v>
          </cell>
        </row>
        <row r="67">
          <cell r="B67">
            <v>2005</v>
          </cell>
          <cell r="L67">
            <v>-6558.9549999999999</v>
          </cell>
          <cell r="M67">
            <v>-9040.7849999999999</v>
          </cell>
          <cell r="N67">
            <v>2481.83</v>
          </cell>
        </row>
        <row r="68">
          <cell r="B68">
            <v>2005</v>
          </cell>
          <cell r="L68">
            <v>-17972.516</v>
          </cell>
          <cell r="M68">
            <v>-7400.3220000000001</v>
          </cell>
          <cell r="N68">
            <v>-10572.194</v>
          </cell>
        </row>
        <row r="69">
          <cell r="B69">
            <v>2005</v>
          </cell>
          <cell r="L69">
            <v>7683.2030000000004</v>
          </cell>
          <cell r="M69">
            <v>-8359.0239999999994</v>
          </cell>
          <cell r="N69">
            <v>16042.227000000001</v>
          </cell>
        </row>
        <row r="70">
          <cell r="B70">
            <v>2005</v>
          </cell>
          <cell r="L70">
            <v>-4775.2089999999998</v>
          </cell>
          <cell r="M70">
            <v>246.94499999999999</v>
          </cell>
          <cell r="N70">
            <v>-5022.1540000000005</v>
          </cell>
        </row>
        <row r="71">
          <cell r="B71">
            <v>2005</v>
          </cell>
          <cell r="L71">
            <v>-13435.781000000001</v>
          </cell>
          <cell r="M71">
            <v>-6152.9939999999997</v>
          </cell>
          <cell r="N71">
            <v>-7282.7870000000003</v>
          </cell>
        </row>
        <row r="72">
          <cell r="B72">
            <v>2005</v>
          </cell>
          <cell r="L72">
            <v>20027.187000000002</v>
          </cell>
          <cell r="M72">
            <v>10961.14</v>
          </cell>
          <cell r="N72">
            <v>9066.0470000000005</v>
          </cell>
        </row>
        <row r="73">
          <cell r="B73">
            <v>2005</v>
          </cell>
          <cell r="L73">
            <v>-21026.487000000001</v>
          </cell>
          <cell r="M73">
            <v>433.09500000000003</v>
          </cell>
          <cell r="N73">
            <v>-21459.581999999999</v>
          </cell>
        </row>
        <row r="74">
          <cell r="B74">
            <v>2005</v>
          </cell>
          <cell r="L74">
            <v>-218.63499999999999</v>
          </cell>
          <cell r="M74">
            <v>-12083.370999999999</v>
          </cell>
          <cell r="N74">
            <v>11864.736000000001</v>
          </cell>
        </row>
        <row r="75">
          <cell r="B75">
            <v>2006</v>
          </cell>
          <cell r="L75">
            <v>-9794.2939999999999</v>
          </cell>
          <cell r="M75">
            <v>8991.2929999999997</v>
          </cell>
          <cell r="N75">
            <v>-18785.587</v>
          </cell>
        </row>
        <row r="76">
          <cell r="B76">
            <v>2006</v>
          </cell>
          <cell r="L76">
            <v>-7594.6719999999996</v>
          </cell>
          <cell r="M76">
            <v>-9309.4159999999993</v>
          </cell>
          <cell r="N76">
            <v>1714.7439999999999</v>
          </cell>
        </row>
        <row r="77">
          <cell r="B77">
            <v>2006</v>
          </cell>
          <cell r="L77">
            <v>-13180.915000000001</v>
          </cell>
          <cell r="M77">
            <v>-1789.0060000000001</v>
          </cell>
          <cell r="N77">
            <v>-11391.909</v>
          </cell>
        </row>
        <row r="78">
          <cell r="B78">
            <v>2006</v>
          </cell>
          <cell r="L78">
            <v>23320.425999999999</v>
          </cell>
          <cell r="M78">
            <v>-55.84</v>
          </cell>
          <cell r="N78">
            <v>23376.266</v>
          </cell>
        </row>
        <row r="79">
          <cell r="B79">
            <v>2006</v>
          </cell>
          <cell r="L79">
            <v>7215.3190000000004</v>
          </cell>
          <cell r="M79">
            <v>602.55100000000004</v>
          </cell>
          <cell r="N79">
            <v>6612.768</v>
          </cell>
        </row>
        <row r="80">
          <cell r="B80">
            <v>2006</v>
          </cell>
          <cell r="L80">
            <v>14872.825999999999</v>
          </cell>
          <cell r="M80">
            <v>25171.554</v>
          </cell>
          <cell r="N80">
            <v>-10298.727999999999</v>
          </cell>
        </row>
        <row r="81">
          <cell r="B81">
            <v>2006</v>
          </cell>
          <cell r="L81">
            <v>-18831.037</v>
          </cell>
          <cell r="M81">
            <v>-10171.715</v>
          </cell>
          <cell r="N81">
            <v>-8659.3220000000001</v>
          </cell>
        </row>
        <row r="82">
          <cell r="B82">
            <v>2006</v>
          </cell>
          <cell r="L82">
            <v>-1060.1220000000001</v>
          </cell>
          <cell r="M82">
            <v>-367.71</v>
          </cell>
          <cell r="N82">
            <v>-692.41200000000003</v>
          </cell>
        </row>
        <row r="83">
          <cell r="B83">
            <v>2006</v>
          </cell>
          <cell r="L83">
            <v>-11502.596</v>
          </cell>
          <cell r="M83">
            <v>-1435.3</v>
          </cell>
          <cell r="N83">
            <v>-10067.296</v>
          </cell>
        </row>
        <row r="84">
          <cell r="B84">
            <v>2006</v>
          </cell>
          <cell r="L84">
            <v>-19171.89</v>
          </cell>
          <cell r="M84">
            <v>-15448.298000000001</v>
          </cell>
          <cell r="N84">
            <v>-3723.5920000000001</v>
          </cell>
        </row>
        <row r="85">
          <cell r="B85">
            <v>2006</v>
          </cell>
          <cell r="L85">
            <v>-22209.97</v>
          </cell>
          <cell r="M85">
            <v>-145.58000000000001</v>
          </cell>
          <cell r="N85">
            <v>-22064.39</v>
          </cell>
        </row>
        <row r="86">
          <cell r="B86">
            <v>2006</v>
          </cell>
          <cell r="L86">
            <v>-91518.41</v>
          </cell>
          <cell r="M86">
            <v>159.785</v>
          </cell>
          <cell r="N86">
            <v>-91678.195000000007</v>
          </cell>
        </row>
        <row r="87">
          <cell r="B87">
            <v>2007</v>
          </cell>
          <cell r="L87">
            <v>-4903.6850000000004</v>
          </cell>
          <cell r="M87">
            <v>-4930.2950000000001</v>
          </cell>
          <cell r="N87">
            <v>26.61</v>
          </cell>
        </row>
        <row r="88">
          <cell r="B88">
            <v>2007</v>
          </cell>
          <cell r="L88">
            <v>-9825.5380000000005</v>
          </cell>
          <cell r="M88">
            <v>336.5</v>
          </cell>
          <cell r="N88">
            <v>-10162.038</v>
          </cell>
        </row>
        <row r="89">
          <cell r="B89">
            <v>2007</v>
          </cell>
          <cell r="L89">
            <v>-13012.385</v>
          </cell>
          <cell r="M89">
            <v>-1585.2750000000001</v>
          </cell>
          <cell r="N89">
            <v>-11427.11</v>
          </cell>
        </row>
        <row r="90">
          <cell r="B90">
            <v>2007</v>
          </cell>
          <cell r="L90">
            <v>-3081.1320000000001</v>
          </cell>
          <cell r="M90">
            <v>200.77500000000001</v>
          </cell>
          <cell r="N90">
            <v>-3281.9070000000002</v>
          </cell>
        </row>
        <row r="91">
          <cell r="B91">
            <v>2007</v>
          </cell>
          <cell r="L91">
            <v>-17387.13</v>
          </cell>
          <cell r="M91">
            <v>502.36</v>
          </cell>
          <cell r="N91">
            <v>-17889.490000000002</v>
          </cell>
        </row>
        <row r="92">
          <cell r="B92">
            <v>2007</v>
          </cell>
          <cell r="L92">
            <v>-20940.208999999999</v>
          </cell>
          <cell r="M92">
            <v>-1483.548</v>
          </cell>
          <cell r="N92">
            <v>-19456.661</v>
          </cell>
        </row>
        <row r="93">
          <cell r="B93">
            <v>2007</v>
          </cell>
          <cell r="L93">
            <v>-2408.6640000000002</v>
          </cell>
          <cell r="M93">
            <v>-111.52500000000001</v>
          </cell>
          <cell r="N93">
            <v>-2297.1390000000001</v>
          </cell>
        </row>
        <row r="94">
          <cell r="B94">
            <v>2007</v>
          </cell>
          <cell r="L94">
            <v>-10876.028</v>
          </cell>
          <cell r="M94">
            <v>-8278.6139999999996</v>
          </cell>
          <cell r="N94">
            <v>-2597.4140000000002</v>
          </cell>
        </row>
        <row r="95">
          <cell r="B95">
            <v>2007</v>
          </cell>
          <cell r="L95">
            <v>-6536.2060000000001</v>
          </cell>
          <cell r="M95">
            <v>-891.07</v>
          </cell>
          <cell r="N95">
            <v>-5645.1360000000004</v>
          </cell>
        </row>
        <row r="96">
          <cell r="B96">
            <v>2007</v>
          </cell>
          <cell r="L96">
            <v>2411.9699999999998</v>
          </cell>
          <cell r="M96">
            <v>540.755</v>
          </cell>
          <cell r="N96">
            <v>1871.2149999999999</v>
          </cell>
        </row>
        <row r="97">
          <cell r="B97">
            <v>2007</v>
          </cell>
          <cell r="L97">
            <v>-29291.488000000001</v>
          </cell>
          <cell r="M97">
            <v>-2593.19</v>
          </cell>
          <cell r="N97">
            <v>-26698.297999999999</v>
          </cell>
        </row>
        <row r="98">
          <cell r="B98">
            <v>2007</v>
          </cell>
          <cell r="L98">
            <v>-53730.843000000001</v>
          </cell>
          <cell r="M98">
            <v>1124.808</v>
          </cell>
          <cell r="N98">
            <v>-54855.650999999998</v>
          </cell>
        </row>
        <row r="99">
          <cell r="B99">
            <v>2008</v>
          </cell>
          <cell r="C99">
            <v>535.48829999999998</v>
          </cell>
          <cell r="G99" t="str">
            <v>n.d.</v>
          </cell>
          <cell r="H99" t="str">
            <v>n.d.</v>
          </cell>
          <cell r="L99">
            <v>-7404.74</v>
          </cell>
          <cell r="M99">
            <v>999.53099999999995</v>
          </cell>
          <cell r="N99">
            <v>-8404.2710000000006</v>
          </cell>
        </row>
        <row r="100">
          <cell r="B100">
            <v>2008</v>
          </cell>
          <cell r="C100">
            <v>-10946.350899999999</v>
          </cell>
          <cell r="G100" t="str">
            <v>n.d.</v>
          </cell>
          <cell r="H100" t="str">
            <v>n.d.</v>
          </cell>
          <cell r="L100">
            <v>16600.323</v>
          </cell>
          <cell r="M100">
            <v>9275.1659999999993</v>
          </cell>
          <cell r="N100">
            <v>7325.1570000000002</v>
          </cell>
        </row>
        <row r="101">
          <cell r="B101">
            <v>2008</v>
          </cell>
          <cell r="C101">
            <v>-30600.560000000001</v>
          </cell>
          <cell r="G101" t="str">
            <v>n.d.</v>
          </cell>
          <cell r="H101" t="str">
            <v>n.d.</v>
          </cell>
          <cell r="L101">
            <v>27433.18</v>
          </cell>
          <cell r="M101">
            <v>15096.879000000001</v>
          </cell>
          <cell r="N101">
            <v>12336.300999999999</v>
          </cell>
        </row>
        <row r="102">
          <cell r="B102">
            <v>2008</v>
          </cell>
          <cell r="C102">
            <v>-14510.5041</v>
          </cell>
          <cell r="G102" t="str">
            <v>n.d.</v>
          </cell>
          <cell r="H102" t="str">
            <v>n.d.</v>
          </cell>
          <cell r="L102">
            <v>-1356.6679999999999</v>
          </cell>
          <cell r="M102">
            <v>2446.962</v>
          </cell>
          <cell r="N102">
            <v>-3803.63</v>
          </cell>
        </row>
        <row r="103">
          <cell r="B103">
            <v>2008</v>
          </cell>
          <cell r="C103">
            <v>8514.0344000000005</v>
          </cell>
          <cell r="G103" t="str">
            <v>n.d.</v>
          </cell>
          <cell r="H103" t="str">
            <v>n.d.</v>
          </cell>
          <cell r="L103">
            <v>-8525.8549999999996</v>
          </cell>
          <cell r="M103">
            <v>-363.01400000000001</v>
          </cell>
          <cell r="N103">
            <v>-8162.8410000000003</v>
          </cell>
        </row>
        <row r="104">
          <cell r="B104">
            <v>2008</v>
          </cell>
          <cell r="C104">
            <v>5530.9165999999996</v>
          </cell>
          <cell r="G104" t="str">
            <v>n.d.</v>
          </cell>
          <cell r="H104" t="str">
            <v>n.d.</v>
          </cell>
          <cell r="L104">
            <v>-14350.945</v>
          </cell>
          <cell r="M104">
            <v>-11627.349</v>
          </cell>
          <cell r="N104">
            <v>-2723.596</v>
          </cell>
        </row>
        <row r="105">
          <cell r="B105">
            <v>2008</v>
          </cell>
          <cell r="C105">
            <v>-5346.1513000000004</v>
          </cell>
          <cell r="G105" t="str">
            <v>n.d.</v>
          </cell>
          <cell r="H105" t="str">
            <v>n.d.</v>
          </cell>
          <cell r="L105">
            <v>1637.961</v>
          </cell>
          <cell r="M105">
            <v>1409.318</v>
          </cell>
          <cell r="N105">
            <v>228.643</v>
          </cell>
        </row>
        <row r="106">
          <cell r="B106">
            <v>2008</v>
          </cell>
          <cell r="C106">
            <v>12595.097</v>
          </cell>
          <cell r="G106" t="str">
            <v>n.d.</v>
          </cell>
          <cell r="H106" t="str">
            <v>n.d.</v>
          </cell>
          <cell r="L106">
            <v>-17686.511999999999</v>
          </cell>
          <cell r="M106">
            <v>-2692.2510000000002</v>
          </cell>
          <cell r="N106">
            <v>-14994.261</v>
          </cell>
        </row>
        <row r="107">
          <cell r="B107">
            <v>2008</v>
          </cell>
          <cell r="C107">
            <v>29758.750100000001</v>
          </cell>
          <cell r="G107" t="str">
            <v>n.d.</v>
          </cell>
          <cell r="H107" t="str">
            <v>n.d.</v>
          </cell>
          <cell r="L107">
            <v>-54609.661</v>
          </cell>
          <cell r="M107">
            <v>115.498</v>
          </cell>
          <cell r="N107">
            <v>-54725.159</v>
          </cell>
        </row>
        <row r="108">
          <cell r="B108">
            <v>2008</v>
          </cell>
          <cell r="C108">
            <v>45285.482000000004</v>
          </cell>
          <cell r="G108" t="str">
            <v>n.d.</v>
          </cell>
          <cell r="H108" t="str">
            <v>n.d.</v>
          </cell>
          <cell r="L108">
            <v>-59010.909</v>
          </cell>
          <cell r="M108">
            <v>-1207.7719999999999</v>
          </cell>
          <cell r="N108">
            <v>-57803.137000000002</v>
          </cell>
        </row>
        <row r="109">
          <cell r="B109">
            <v>2008</v>
          </cell>
          <cell r="C109">
            <v>23943.335500000001</v>
          </cell>
          <cell r="G109" t="str">
            <v>n.d.</v>
          </cell>
          <cell r="H109" t="str">
            <v>n.d.</v>
          </cell>
          <cell r="L109">
            <v>-30181.446</v>
          </cell>
          <cell r="M109">
            <v>-3309.5070000000001</v>
          </cell>
          <cell r="N109">
            <v>-26871.938999999998</v>
          </cell>
        </row>
        <row r="110">
          <cell r="B110">
            <v>2008</v>
          </cell>
          <cell r="C110">
            <v>6568.4326000000001</v>
          </cell>
          <cell r="G110" t="str">
            <v>n.d.</v>
          </cell>
          <cell r="H110" t="str">
            <v>n.d.</v>
          </cell>
          <cell r="L110">
            <v>2666.1689999999999</v>
          </cell>
          <cell r="M110">
            <v>-11928.909</v>
          </cell>
          <cell r="N110">
            <v>14595.078</v>
          </cell>
        </row>
        <row r="111">
          <cell r="B111">
            <v>2009</v>
          </cell>
          <cell r="C111">
            <v>-6572.6099000000004</v>
          </cell>
          <cell r="G111" t="str">
            <v>n.d.</v>
          </cell>
          <cell r="H111" t="str">
            <v>n.d.</v>
          </cell>
          <cell r="L111">
            <v>13860.565000000001</v>
          </cell>
          <cell r="M111">
            <v>10902.035</v>
          </cell>
          <cell r="N111">
            <v>2958.53</v>
          </cell>
        </row>
        <row r="112">
          <cell r="B112">
            <v>2009</v>
          </cell>
          <cell r="C112">
            <v>29649.385600000001</v>
          </cell>
          <cell r="G112" t="str">
            <v>n.d.</v>
          </cell>
          <cell r="H112" t="str">
            <v>n.d.</v>
          </cell>
          <cell r="L112">
            <v>-19017.047999999999</v>
          </cell>
          <cell r="M112">
            <v>14231.556</v>
          </cell>
          <cell r="N112">
            <v>-33248.603999999999</v>
          </cell>
        </row>
        <row r="113">
          <cell r="B113">
            <v>2009</v>
          </cell>
          <cell r="C113">
            <v>-8085.6763000000001</v>
          </cell>
          <cell r="G113" t="str">
            <v>n.d.</v>
          </cell>
          <cell r="H113" t="str">
            <v>n.d.</v>
          </cell>
          <cell r="L113">
            <v>9312.8179999999993</v>
          </cell>
          <cell r="M113">
            <v>4000.4290000000001</v>
          </cell>
          <cell r="N113">
            <v>5312.3890000000001</v>
          </cell>
        </row>
        <row r="114">
          <cell r="B114">
            <v>2009</v>
          </cell>
          <cell r="C114">
            <v>13462.8133</v>
          </cell>
          <cell r="G114" t="str">
            <v>n.d.</v>
          </cell>
          <cell r="H114" t="str">
            <v>n.d.</v>
          </cell>
          <cell r="L114">
            <v>-6271.1030000000001</v>
          </cell>
          <cell r="M114">
            <v>8355.16</v>
          </cell>
          <cell r="N114">
            <v>-14626.263000000001</v>
          </cell>
        </row>
        <row r="115">
          <cell r="B115">
            <v>2009</v>
          </cell>
          <cell r="C115">
            <v>8224.3140000000003</v>
          </cell>
          <cell r="G115" t="str">
            <v>n.d.</v>
          </cell>
          <cell r="H115" t="str">
            <v>n.d.</v>
          </cell>
          <cell r="L115">
            <v>-1257.97</v>
          </cell>
          <cell r="M115">
            <v>5763.08</v>
          </cell>
          <cell r="N115">
            <v>-7021.05</v>
          </cell>
        </row>
        <row r="116">
          <cell r="B116">
            <v>2009</v>
          </cell>
          <cell r="C116">
            <v>-10035.9419</v>
          </cell>
          <cell r="G116" t="str">
            <v>n.d.</v>
          </cell>
          <cell r="H116" t="str">
            <v>n.d.</v>
          </cell>
          <cell r="L116">
            <v>7903.8370000000004</v>
          </cell>
          <cell r="M116">
            <v>12327.325000000001</v>
          </cell>
          <cell r="N116">
            <v>-4423.4880000000003</v>
          </cell>
        </row>
        <row r="117">
          <cell r="B117">
            <v>2009</v>
          </cell>
          <cell r="C117">
            <v>-17792.645400000001</v>
          </cell>
          <cell r="G117" t="str">
            <v>n.d.</v>
          </cell>
          <cell r="H117" t="str">
            <v>n.d.</v>
          </cell>
          <cell r="L117">
            <v>11686.865</v>
          </cell>
          <cell r="M117">
            <v>7590.41</v>
          </cell>
          <cell r="N117">
            <v>4096.4549999999999</v>
          </cell>
        </row>
        <row r="118">
          <cell r="B118">
            <v>2009</v>
          </cell>
          <cell r="C118">
            <v>-13074.99</v>
          </cell>
          <cell r="G118" t="str">
            <v>n.d.</v>
          </cell>
          <cell r="H118" t="str">
            <v>n.d.</v>
          </cell>
          <cell r="L118">
            <v>20957.86</v>
          </cell>
          <cell r="M118">
            <v>10567.757</v>
          </cell>
          <cell r="N118">
            <v>10390.102999999999</v>
          </cell>
        </row>
        <row r="119">
          <cell r="B119">
            <v>2009</v>
          </cell>
          <cell r="C119">
            <v>2208.4857000000002</v>
          </cell>
          <cell r="G119" t="str">
            <v>n.d.</v>
          </cell>
          <cell r="H119" t="str">
            <v>n.d.</v>
          </cell>
          <cell r="L119">
            <v>-8565.0339999999997</v>
          </cell>
          <cell r="M119">
            <v>23900.601999999999</v>
          </cell>
          <cell r="N119">
            <v>-32465.635999999999</v>
          </cell>
        </row>
        <row r="120">
          <cell r="B120">
            <v>2009</v>
          </cell>
          <cell r="C120">
            <v>-6323.7350999999999</v>
          </cell>
          <cell r="G120" t="str">
            <v>n.d.</v>
          </cell>
          <cell r="H120" t="str">
            <v>n.d.</v>
          </cell>
          <cell r="L120">
            <v>9440.5550000000003</v>
          </cell>
          <cell r="M120">
            <v>-10686.107</v>
          </cell>
          <cell r="N120">
            <v>20126.662</v>
          </cell>
        </row>
        <row r="121">
          <cell r="B121">
            <v>2009</v>
          </cell>
          <cell r="C121">
            <v>-4640.0191000000004</v>
          </cell>
          <cell r="G121" t="str">
            <v>n.d.</v>
          </cell>
          <cell r="H121" t="str">
            <v>n.d.</v>
          </cell>
          <cell r="L121">
            <v>-6855.9080000000004</v>
          </cell>
          <cell r="M121">
            <v>-3152.51</v>
          </cell>
          <cell r="N121">
            <v>-3703.3980000000001</v>
          </cell>
        </row>
        <row r="122">
          <cell r="B122">
            <v>2009</v>
          </cell>
          <cell r="C122">
            <v>-3349.1457</v>
          </cell>
          <cell r="G122" t="str">
            <v>n.d.</v>
          </cell>
          <cell r="H122" t="str">
            <v>n.d.</v>
          </cell>
          <cell r="L122">
            <v>873.34</v>
          </cell>
          <cell r="M122">
            <v>-21371.705999999998</v>
          </cell>
          <cell r="N122">
            <v>22245.045999999998</v>
          </cell>
        </row>
        <row r="123">
          <cell r="B123">
            <v>2010</v>
          </cell>
          <cell r="C123">
            <v>-24181.6531</v>
          </cell>
          <cell r="G123" t="str">
            <v>n.d.</v>
          </cell>
          <cell r="H123" t="str">
            <v>n.d.</v>
          </cell>
          <cell r="L123">
            <v>31504.341</v>
          </cell>
          <cell r="M123">
            <v>7779.6049999999996</v>
          </cell>
          <cell r="N123">
            <v>23724.736000000001</v>
          </cell>
        </row>
        <row r="124">
          <cell r="B124">
            <v>2010</v>
          </cell>
          <cell r="C124">
            <v>9206.8122000000003</v>
          </cell>
          <cell r="G124" t="str">
            <v>n.d.</v>
          </cell>
          <cell r="H124" t="str">
            <v>n.d.</v>
          </cell>
          <cell r="L124">
            <v>-5116.741</v>
          </cell>
          <cell r="M124">
            <v>15252.441000000001</v>
          </cell>
          <cell r="N124">
            <v>-20369.182000000001</v>
          </cell>
        </row>
        <row r="125">
          <cell r="B125">
            <v>2010</v>
          </cell>
          <cell r="C125">
            <v>-9587.1242999999995</v>
          </cell>
          <cell r="G125" t="str">
            <v>n.d.</v>
          </cell>
          <cell r="H125" t="str">
            <v>n.d.</v>
          </cell>
          <cell r="L125">
            <v>8051.5309999999999</v>
          </cell>
          <cell r="M125">
            <v>4285.8230000000003</v>
          </cell>
          <cell r="N125">
            <v>3765.7080000000001</v>
          </cell>
        </row>
        <row r="126">
          <cell r="B126">
            <v>2010</v>
          </cell>
          <cell r="C126">
            <v>838.66830000000004</v>
          </cell>
          <cell r="G126" t="str">
            <v>n.d.</v>
          </cell>
          <cell r="H126" t="str">
            <v>n.d.</v>
          </cell>
          <cell r="L126">
            <v>5218.6689999999999</v>
          </cell>
          <cell r="M126">
            <v>-9878.0349999999999</v>
          </cell>
          <cell r="N126">
            <v>15096.704</v>
          </cell>
        </row>
        <row r="127">
          <cell r="B127">
            <v>2010</v>
          </cell>
          <cell r="C127">
            <v>577.78899999999999</v>
          </cell>
          <cell r="G127" t="str">
            <v>n.d.</v>
          </cell>
          <cell r="H127" t="str">
            <v>n.d.</v>
          </cell>
          <cell r="L127">
            <v>6383.8410000000003</v>
          </cell>
          <cell r="M127">
            <v>11335.079</v>
          </cell>
          <cell r="N127">
            <v>-4951.2380000000003</v>
          </cell>
        </row>
        <row r="128">
          <cell r="B128">
            <v>2010</v>
          </cell>
          <cell r="C128">
            <v>6798.6197000000002</v>
          </cell>
          <cell r="G128" t="str">
            <v>n.d.</v>
          </cell>
          <cell r="H128" t="str">
            <v>n.d.</v>
          </cell>
          <cell r="L128">
            <v>-731.39607999999998</v>
          </cell>
          <cell r="M128">
            <v>-7874.3690699999997</v>
          </cell>
          <cell r="N128">
            <v>7142.9729900000002</v>
          </cell>
        </row>
        <row r="129">
          <cell r="B129">
            <v>2010</v>
          </cell>
          <cell r="C129">
            <v>-8823.2942000000003</v>
          </cell>
          <cell r="G129" t="str">
            <v>n.d.</v>
          </cell>
          <cell r="H129" t="str">
            <v>n.d.</v>
          </cell>
          <cell r="L129">
            <v>12268.77866</v>
          </cell>
          <cell r="M129">
            <v>11134.78131</v>
          </cell>
          <cell r="N129">
            <v>1133.9973500000001</v>
          </cell>
        </row>
        <row r="130">
          <cell r="B130">
            <v>2010</v>
          </cell>
          <cell r="C130">
            <v>-5283.9924000000001</v>
          </cell>
          <cell r="G130" t="str">
            <v>n.d.</v>
          </cell>
          <cell r="H130" t="str">
            <v>n.d.</v>
          </cell>
          <cell r="L130">
            <v>11855.136339999999</v>
          </cell>
          <cell r="M130">
            <v>11366.72356</v>
          </cell>
          <cell r="N130">
            <v>488.41278</v>
          </cell>
        </row>
        <row r="131">
          <cell r="B131">
            <v>2010</v>
          </cell>
          <cell r="C131">
            <v>8471.48</v>
          </cell>
          <cell r="G131" t="str">
            <v>n.d.</v>
          </cell>
          <cell r="H131" t="str">
            <v>n.d.</v>
          </cell>
          <cell r="L131">
            <v>-13153.40869</v>
          </cell>
          <cell r="M131">
            <v>7270.7927200000004</v>
          </cell>
          <cell r="N131">
            <v>-20424.201410000001</v>
          </cell>
        </row>
        <row r="132">
          <cell r="B132">
            <v>2010</v>
          </cell>
          <cell r="C132">
            <v>-1916.0794000000001</v>
          </cell>
          <cell r="G132" t="str">
            <v>n.d.</v>
          </cell>
          <cell r="H132" t="str">
            <v>n.d.</v>
          </cell>
          <cell r="L132">
            <v>8521.5501800000002</v>
          </cell>
          <cell r="M132">
            <v>-31564.50346</v>
          </cell>
          <cell r="N132">
            <v>40086.053639999998</v>
          </cell>
        </row>
        <row r="133">
          <cell r="B133">
            <v>2010</v>
          </cell>
          <cell r="C133">
            <v>4258.6887999999999</v>
          </cell>
          <cell r="G133" t="str">
            <v>n.d.</v>
          </cell>
          <cell r="H133" t="str">
            <v>n.d.</v>
          </cell>
          <cell r="L133">
            <v>-28871.29535</v>
          </cell>
          <cell r="M133">
            <v>5487.9749499999998</v>
          </cell>
          <cell r="N133">
            <v>-34359.270299999996</v>
          </cell>
        </row>
        <row r="134">
          <cell r="B134">
            <v>2010</v>
          </cell>
          <cell r="C134">
            <v>-38098.806600000004</v>
          </cell>
          <cell r="G134" t="str">
            <v>n.d.</v>
          </cell>
          <cell r="H134" t="str">
            <v>n.d.</v>
          </cell>
          <cell r="L134">
            <v>22202.53743</v>
          </cell>
          <cell r="M134">
            <v>44120.144419999997</v>
          </cell>
          <cell r="N134">
            <v>-21917.60699</v>
          </cell>
        </row>
        <row r="135">
          <cell r="B135">
            <v>2011</v>
          </cell>
          <cell r="C135">
            <v>-19076.907800000001</v>
          </cell>
          <cell r="G135" t="str">
            <v>n.d.</v>
          </cell>
          <cell r="H135" t="str">
            <v>n.d.</v>
          </cell>
          <cell r="L135">
            <v>27011.495999999999</v>
          </cell>
          <cell r="M135">
            <v>-9655.1170000000002</v>
          </cell>
          <cell r="N135">
            <v>36666.614000000001</v>
          </cell>
        </row>
        <row r="136">
          <cell r="B136">
            <v>2011</v>
          </cell>
          <cell r="C136">
            <v>20511.214</v>
          </cell>
          <cell r="G136" t="str">
            <v>n.d.</v>
          </cell>
          <cell r="H136" t="str">
            <v>n.d.</v>
          </cell>
          <cell r="L136">
            <v>-15029.922</v>
          </cell>
          <cell r="M136">
            <v>1684.1880000000001</v>
          </cell>
          <cell r="N136">
            <v>-16714.11</v>
          </cell>
        </row>
        <row r="137">
          <cell r="B137">
            <v>2011</v>
          </cell>
          <cell r="C137">
            <v>2742.1502</v>
          </cell>
          <cell r="G137" t="str">
            <v>n.d.</v>
          </cell>
          <cell r="H137" t="str">
            <v>n.d.</v>
          </cell>
          <cell r="L137">
            <v>-4928.9750000000004</v>
          </cell>
          <cell r="M137">
            <v>7939.2979999999998</v>
          </cell>
          <cell r="N137">
            <v>-12868.272999999999</v>
          </cell>
        </row>
        <row r="138">
          <cell r="B138">
            <v>2011</v>
          </cell>
          <cell r="C138">
            <v>-7113.3747999999996</v>
          </cell>
          <cell r="G138" t="str">
            <v>n.d.</v>
          </cell>
          <cell r="H138" t="str">
            <v>n.d.</v>
          </cell>
          <cell r="L138">
            <v>15188.21</v>
          </cell>
          <cell r="M138">
            <v>-1793.777</v>
          </cell>
          <cell r="N138">
            <v>16981.987000000001</v>
          </cell>
        </row>
        <row r="139">
          <cell r="B139">
            <v>2011</v>
          </cell>
          <cell r="C139">
            <v>2208.5119</v>
          </cell>
          <cell r="G139" t="str">
            <v>n.d.</v>
          </cell>
          <cell r="H139" t="str">
            <v>n.d.</v>
          </cell>
          <cell r="L139">
            <v>4245.7430000000004</v>
          </cell>
          <cell r="M139">
            <v>-19519.093000000001</v>
          </cell>
          <cell r="N139">
            <v>23764.835999999999</v>
          </cell>
        </row>
        <row r="140">
          <cell r="B140">
            <v>2011</v>
          </cell>
          <cell r="C140">
            <v>11882.439200000001</v>
          </cell>
          <cell r="G140" t="str">
            <v>n.d.</v>
          </cell>
          <cell r="H140" t="str">
            <v>n.d.</v>
          </cell>
          <cell r="L140">
            <v>-14444.874</v>
          </cell>
          <cell r="M140">
            <v>-2850.114</v>
          </cell>
          <cell r="N140">
            <v>-11594.76</v>
          </cell>
        </row>
        <row r="141">
          <cell r="B141">
            <v>2011</v>
          </cell>
          <cell r="C141">
            <v>-2431.7037</v>
          </cell>
          <cell r="G141" t="str">
            <v>n.d.</v>
          </cell>
          <cell r="H141" t="str">
            <v>n.d.</v>
          </cell>
          <cell r="L141">
            <v>6646.9949999999999</v>
          </cell>
          <cell r="M141">
            <v>9402.5640000000003</v>
          </cell>
          <cell r="N141">
            <v>-2755.569</v>
          </cell>
        </row>
        <row r="142">
          <cell r="B142">
            <v>2011</v>
          </cell>
          <cell r="C142">
            <v>9266.4681</v>
          </cell>
          <cell r="G142" t="str">
            <v>n.d.</v>
          </cell>
          <cell r="H142" t="str">
            <v>n.d.</v>
          </cell>
          <cell r="L142">
            <v>676.66099999999994</v>
          </cell>
          <cell r="M142">
            <v>-3817.1959999999999</v>
          </cell>
          <cell r="N142">
            <v>4493.8580000000002</v>
          </cell>
        </row>
        <row r="143">
          <cell r="B143">
            <v>2011</v>
          </cell>
          <cell r="C143">
            <v>12448.092500000001</v>
          </cell>
          <cell r="G143" t="str">
            <v>n.d.</v>
          </cell>
          <cell r="H143" t="str">
            <v>n.d.</v>
          </cell>
          <cell r="L143">
            <v>-27004.971000000001</v>
          </cell>
          <cell r="M143">
            <v>-1684.0650000000001</v>
          </cell>
          <cell r="N143">
            <v>-25320.905999999999</v>
          </cell>
        </row>
        <row r="144">
          <cell r="B144">
            <v>2011</v>
          </cell>
          <cell r="C144">
            <v>-12826.363799999999</v>
          </cell>
          <cell r="G144" t="str">
            <v>n.d.</v>
          </cell>
          <cell r="H144" t="str">
            <v>n.d.</v>
          </cell>
          <cell r="L144">
            <v>19791.919000000002</v>
          </cell>
          <cell r="M144">
            <v>21435.107</v>
          </cell>
          <cell r="N144">
            <v>-1643.1890000000001</v>
          </cell>
        </row>
        <row r="145">
          <cell r="B145">
            <v>2011</v>
          </cell>
          <cell r="C145">
            <v>3873.7795999999998</v>
          </cell>
          <cell r="G145" t="str">
            <v>n.d.</v>
          </cell>
          <cell r="H145" t="str">
            <v>n.d.</v>
          </cell>
          <cell r="L145">
            <v>-23407.514999999999</v>
          </cell>
          <cell r="M145">
            <v>-6537.4830000000002</v>
          </cell>
          <cell r="N145">
            <v>-16870.030999999999</v>
          </cell>
        </row>
        <row r="146">
          <cell r="B146">
            <v>2011</v>
          </cell>
          <cell r="C146">
            <v>-62671.686399999999</v>
          </cell>
          <cell r="G146" t="str">
            <v>n.d.</v>
          </cell>
          <cell r="H146" t="str">
            <v>n.d.</v>
          </cell>
          <cell r="L146">
            <v>50763.273000000001</v>
          </cell>
          <cell r="M146">
            <v>20876.621999999999</v>
          </cell>
          <cell r="N146">
            <v>29886.651000000002</v>
          </cell>
        </row>
        <row r="147">
          <cell r="B147">
            <v>2012</v>
          </cell>
          <cell r="C147">
            <v>-14984.6448</v>
          </cell>
          <cell r="G147" t="str">
            <v>n.d.</v>
          </cell>
          <cell r="H147" t="str">
            <v>n.d.</v>
          </cell>
          <cell r="L147">
            <v>15568.973</v>
          </cell>
          <cell r="M147">
            <v>32312.93</v>
          </cell>
          <cell r="N147">
            <v>-16743.956999999999</v>
          </cell>
        </row>
        <row r="148">
          <cell r="B148">
            <v>2012</v>
          </cell>
          <cell r="C148">
            <v>6476.2128000000002</v>
          </cell>
          <cell r="G148" t="str">
            <v>n.d.</v>
          </cell>
          <cell r="H148" t="str">
            <v>n.d.</v>
          </cell>
          <cell r="L148">
            <v>-6438.2979999999998</v>
          </cell>
          <cell r="M148">
            <v>-870.90099999999995</v>
          </cell>
          <cell r="N148">
            <v>-5567.3969999999999</v>
          </cell>
        </row>
        <row r="149">
          <cell r="B149">
            <v>2012</v>
          </cell>
          <cell r="C149">
            <v>-2222.2003</v>
          </cell>
          <cell r="G149" t="str">
            <v>n.d.</v>
          </cell>
          <cell r="H149" t="str">
            <v>n.d.</v>
          </cell>
          <cell r="L149">
            <v>503.86599999999999</v>
          </cell>
          <cell r="M149">
            <v>-16910.448</v>
          </cell>
          <cell r="N149">
            <v>17414.314999999999</v>
          </cell>
        </row>
        <row r="150">
          <cell r="B150">
            <v>2012</v>
          </cell>
          <cell r="C150">
            <v>-3295.1363000000001</v>
          </cell>
          <cell r="G150" t="str">
            <v>n.d.</v>
          </cell>
          <cell r="H150" t="str">
            <v>n.d.</v>
          </cell>
          <cell r="L150">
            <v>10486.627</v>
          </cell>
          <cell r="M150">
            <v>7254.1620000000003</v>
          </cell>
          <cell r="N150">
            <v>3232.4650000000001</v>
          </cell>
        </row>
        <row r="151">
          <cell r="B151">
            <v>2012</v>
          </cell>
          <cell r="C151">
            <v>22815.2978</v>
          </cell>
          <cell r="G151" t="str">
            <v>n.d.</v>
          </cell>
          <cell r="H151" t="str">
            <v>n.d.</v>
          </cell>
          <cell r="L151">
            <v>-19305.989000000001</v>
          </cell>
          <cell r="M151">
            <v>-23722.420999999998</v>
          </cell>
          <cell r="N151">
            <v>4416.4309999999996</v>
          </cell>
        </row>
        <row r="152">
          <cell r="B152">
            <v>2012</v>
          </cell>
          <cell r="C152">
            <v>6709.5119999999997</v>
          </cell>
          <cell r="G152" t="str">
            <v>n.d.</v>
          </cell>
          <cell r="H152" t="str">
            <v>n.d.</v>
          </cell>
          <cell r="L152">
            <v>-2913.5749999999998</v>
          </cell>
          <cell r="M152">
            <v>18228.280999999999</v>
          </cell>
          <cell r="N152">
            <v>-21141.856</v>
          </cell>
        </row>
        <row r="153">
          <cell r="B153">
            <v>2012</v>
          </cell>
          <cell r="C153">
            <v>-35475.055399999997</v>
          </cell>
          <cell r="G153" t="str">
            <v>n.d.</v>
          </cell>
          <cell r="H153" t="str">
            <v>n.d.</v>
          </cell>
          <cell r="L153">
            <v>36579.394</v>
          </cell>
          <cell r="M153">
            <v>19166.993999999999</v>
          </cell>
          <cell r="N153">
            <v>17412.399000000001</v>
          </cell>
        </row>
        <row r="154">
          <cell r="B154">
            <v>2012</v>
          </cell>
          <cell r="C154">
            <v>25991.651300000001</v>
          </cell>
          <cell r="G154" t="str">
            <v>n.d.</v>
          </cell>
          <cell r="H154" t="str">
            <v>n.d.</v>
          </cell>
          <cell r="L154">
            <v>-12947.574000000001</v>
          </cell>
          <cell r="M154">
            <v>-5997.4250000000002</v>
          </cell>
          <cell r="N154">
            <v>-6950.1490000000003</v>
          </cell>
        </row>
        <row r="155">
          <cell r="B155">
            <v>2012</v>
          </cell>
          <cell r="C155">
            <v>-8177.1894000000002</v>
          </cell>
          <cell r="G155" t="str">
            <v>n.d.</v>
          </cell>
          <cell r="H155" t="str">
            <v>n.d.</v>
          </cell>
          <cell r="L155">
            <v>649.274</v>
          </cell>
          <cell r="M155">
            <v>-1017.954</v>
          </cell>
          <cell r="N155">
            <v>1667.2280000000001</v>
          </cell>
        </row>
        <row r="156">
          <cell r="B156">
            <v>2012</v>
          </cell>
          <cell r="C156">
            <v>1605.0539000000001</v>
          </cell>
          <cell r="G156" t="str">
            <v>n.d.</v>
          </cell>
          <cell r="H156" t="str">
            <v>n.d.</v>
          </cell>
          <cell r="L156">
            <v>8135.0780000000004</v>
          </cell>
          <cell r="M156">
            <v>15586.878000000001</v>
          </cell>
          <cell r="N156">
            <v>-7451.8</v>
          </cell>
        </row>
        <row r="157">
          <cell r="B157">
            <v>2012</v>
          </cell>
          <cell r="C157">
            <v>30945.050200000001</v>
          </cell>
          <cell r="G157" t="str">
            <v>n.d.</v>
          </cell>
          <cell r="H157" t="str">
            <v>n.d.</v>
          </cell>
          <cell r="L157">
            <v>-22014.828000000001</v>
          </cell>
          <cell r="M157">
            <v>20163.646000000001</v>
          </cell>
          <cell r="N157">
            <v>-42178.474000000002</v>
          </cell>
        </row>
        <row r="158">
          <cell r="B158">
            <v>2012</v>
          </cell>
          <cell r="C158">
            <v>-84113.091199999995</v>
          </cell>
          <cell r="G158" t="str">
            <v>n.d.</v>
          </cell>
          <cell r="H158" t="str">
            <v>n.d.</v>
          </cell>
          <cell r="L158">
            <v>29050.495999999999</v>
          </cell>
          <cell r="M158">
            <v>-15018.397000000001</v>
          </cell>
          <cell r="N158">
            <v>44068.892999999996</v>
          </cell>
        </row>
        <row r="159">
          <cell r="B159">
            <v>2013</v>
          </cell>
          <cell r="C159">
            <v>-15371.828299999999</v>
          </cell>
          <cell r="G159" t="str">
            <v>n.d.</v>
          </cell>
          <cell r="H159" t="str">
            <v>n.d.</v>
          </cell>
          <cell r="L159">
            <v>21414.632000000001</v>
          </cell>
          <cell r="M159">
            <v>11873.582</v>
          </cell>
          <cell r="N159">
            <v>9541.0499999999993</v>
          </cell>
        </row>
        <row r="160">
          <cell r="B160">
            <v>2013</v>
          </cell>
          <cell r="C160">
            <v>9079.1666999999998</v>
          </cell>
          <cell r="G160" t="str">
            <v>n.d.</v>
          </cell>
          <cell r="H160" t="str">
            <v>n.d.</v>
          </cell>
          <cell r="L160">
            <v>-10427.224</v>
          </cell>
          <cell r="M160">
            <v>-772.29399999999998</v>
          </cell>
          <cell r="N160">
            <v>-9654.93</v>
          </cell>
        </row>
        <row r="161">
          <cell r="B161">
            <v>2013</v>
          </cell>
          <cell r="C161">
            <v>771.59490000000005</v>
          </cell>
          <cell r="G161" t="str">
            <v>n.d.</v>
          </cell>
          <cell r="H161" t="str">
            <v>n.d.</v>
          </cell>
          <cell r="L161">
            <v>5319.6379999999999</v>
          </cell>
          <cell r="M161">
            <v>-919.75800000000004</v>
          </cell>
          <cell r="N161">
            <v>6239.3969999999999</v>
          </cell>
        </row>
        <row r="162">
          <cell r="B162">
            <v>2013</v>
          </cell>
          <cell r="C162">
            <v>-11356.3969</v>
          </cell>
          <cell r="G162" t="str">
            <v>n.d.</v>
          </cell>
          <cell r="H162" t="str">
            <v>n.d.</v>
          </cell>
          <cell r="L162">
            <v>17211.852999999999</v>
          </cell>
          <cell r="M162">
            <v>-322.88299999999998</v>
          </cell>
          <cell r="N162">
            <v>17534.736000000001</v>
          </cell>
        </row>
        <row r="163">
          <cell r="B163">
            <v>2013</v>
          </cell>
          <cell r="C163">
            <v>18851.285599999999</v>
          </cell>
          <cell r="G163" t="str">
            <v>n.d.</v>
          </cell>
          <cell r="H163" t="str">
            <v>n.d.</v>
          </cell>
          <cell r="L163">
            <v>-16925.415000000001</v>
          </cell>
          <cell r="M163">
            <v>-18228.982</v>
          </cell>
          <cell r="N163">
            <v>1303.567</v>
          </cell>
        </row>
        <row r="164">
          <cell r="B164">
            <v>2013</v>
          </cell>
          <cell r="C164">
            <v>-3887.1460000000002</v>
          </cell>
          <cell r="G164" t="str">
            <v>n.d.</v>
          </cell>
          <cell r="H164" t="str">
            <v>n.d.</v>
          </cell>
          <cell r="L164">
            <v>-6761.1970000000001</v>
          </cell>
          <cell r="M164">
            <v>367.68299999999999</v>
          </cell>
          <cell r="N164">
            <v>-7128.8810000000003</v>
          </cell>
        </row>
        <row r="165">
          <cell r="B165">
            <v>2013</v>
          </cell>
          <cell r="C165">
            <v>-35934.647100000002</v>
          </cell>
          <cell r="G165" t="str">
            <v>n.d.</v>
          </cell>
          <cell r="H165" t="str">
            <v>n.d.</v>
          </cell>
          <cell r="L165">
            <v>43601.29</v>
          </cell>
          <cell r="M165">
            <v>30912.762999999999</v>
          </cell>
          <cell r="N165">
            <v>12688.528</v>
          </cell>
        </row>
        <row r="166">
          <cell r="B166">
            <v>2013</v>
          </cell>
          <cell r="C166">
            <v>9882.1149999999998</v>
          </cell>
          <cell r="G166" t="str">
            <v>n.d.</v>
          </cell>
          <cell r="H166" t="str">
            <v>n.d.</v>
          </cell>
          <cell r="L166">
            <v>238.81100000000001</v>
          </cell>
          <cell r="M166">
            <v>-11601.092000000001</v>
          </cell>
          <cell r="N166">
            <v>11839.904</v>
          </cell>
        </row>
        <row r="167">
          <cell r="B167">
            <v>2013</v>
          </cell>
          <cell r="C167">
            <v>-19237.254300000001</v>
          </cell>
          <cell r="G167" t="str">
            <v>n.d.</v>
          </cell>
          <cell r="H167" t="str">
            <v>n.d.</v>
          </cell>
          <cell r="L167">
            <v>1807.0219999999999</v>
          </cell>
          <cell r="M167">
            <v>32211.759999999998</v>
          </cell>
          <cell r="N167">
            <v>-30404.738000000001</v>
          </cell>
        </row>
        <row r="168">
          <cell r="B168">
            <v>2013</v>
          </cell>
          <cell r="C168">
            <v>-9943.8780999999999</v>
          </cell>
          <cell r="G168" t="str">
            <v>n.d.</v>
          </cell>
          <cell r="H168" t="str">
            <v>n.d.</v>
          </cell>
          <cell r="L168">
            <v>6701.585</v>
          </cell>
          <cell r="M168">
            <v>-587.69899999999996</v>
          </cell>
          <cell r="N168">
            <v>7289.2839999999997</v>
          </cell>
        </row>
        <row r="169">
          <cell r="B169">
            <v>2013</v>
          </cell>
          <cell r="C169">
            <v>3810.9306000000001</v>
          </cell>
          <cell r="G169" t="str">
            <v>n.d.</v>
          </cell>
          <cell r="H169" t="str">
            <v>n.d.</v>
          </cell>
          <cell r="L169">
            <v>-552.572</v>
          </cell>
          <cell r="M169">
            <v>20155.687000000002</v>
          </cell>
          <cell r="N169">
            <v>-20708.258999999998</v>
          </cell>
        </row>
        <row r="170">
          <cell r="B170">
            <v>2013</v>
          </cell>
          <cell r="C170">
            <v>-67827.9231</v>
          </cell>
          <cell r="G170" t="str">
            <v>n.d.</v>
          </cell>
          <cell r="H170" t="str">
            <v>n.d.</v>
          </cell>
          <cell r="L170">
            <v>-25958.177</v>
          </cell>
          <cell r="M170">
            <v>-3568.1239999999998</v>
          </cell>
          <cell r="N170">
            <v>-22390.053</v>
          </cell>
        </row>
        <row r="171">
          <cell r="B171">
            <v>2014</v>
          </cell>
          <cell r="C171">
            <v>-32277.798999999999</v>
          </cell>
          <cell r="G171">
            <v>63727.601000000002</v>
          </cell>
          <cell r="H171">
            <v>757951.35100000002</v>
          </cell>
          <cell r="L171">
            <v>40104.720000000001</v>
          </cell>
          <cell r="M171">
            <v>63081.991999999998</v>
          </cell>
          <cell r="N171">
            <v>-22977.272000000001</v>
          </cell>
        </row>
        <row r="172">
          <cell r="B172">
            <v>2014</v>
          </cell>
          <cell r="C172">
            <v>-2282.9774000000002</v>
          </cell>
          <cell r="G172">
            <v>44432.709000000003</v>
          </cell>
          <cell r="H172">
            <v>758288.50800000003</v>
          </cell>
          <cell r="L172">
            <v>2803.4740000000002</v>
          </cell>
          <cell r="M172">
            <v>-621.85400000000004</v>
          </cell>
          <cell r="N172">
            <v>3425.328</v>
          </cell>
        </row>
        <row r="173">
          <cell r="B173">
            <v>2014</v>
          </cell>
          <cell r="C173">
            <v>-21073.164000000001</v>
          </cell>
          <cell r="G173">
            <v>51161.74</v>
          </cell>
          <cell r="H173">
            <v>764103.74100000004</v>
          </cell>
          <cell r="L173">
            <v>27799.755000000001</v>
          </cell>
          <cell r="M173">
            <v>12367.993</v>
          </cell>
          <cell r="N173">
            <v>15431.762000000001</v>
          </cell>
        </row>
        <row r="174">
          <cell r="B174">
            <v>2014</v>
          </cell>
          <cell r="C174">
            <v>7212.4800999999998</v>
          </cell>
          <cell r="G174">
            <v>16646.955999999998</v>
          </cell>
          <cell r="H174">
            <v>784231.19099999999</v>
          </cell>
          <cell r="L174">
            <v>-3908.0410000000002</v>
          </cell>
          <cell r="M174">
            <v>19209.816999999999</v>
          </cell>
          <cell r="N174">
            <v>-23117.858</v>
          </cell>
        </row>
        <row r="175">
          <cell r="B175">
            <v>2014</v>
          </cell>
          <cell r="C175">
            <v>-4145.4349000000002</v>
          </cell>
          <cell r="G175">
            <v>14464.834999999999</v>
          </cell>
          <cell r="H175">
            <v>770543.81900000002</v>
          </cell>
          <cell r="L175">
            <v>8933.1129999999994</v>
          </cell>
          <cell r="M175">
            <v>1400.742</v>
          </cell>
          <cell r="N175">
            <v>7532.3710000000001</v>
          </cell>
        </row>
        <row r="176">
          <cell r="B176">
            <v>2014</v>
          </cell>
          <cell r="C176">
            <v>-17341.188600000001</v>
          </cell>
          <cell r="G176">
            <v>12849.241</v>
          </cell>
          <cell r="H176">
            <v>787895.04500000004</v>
          </cell>
          <cell r="L176">
            <v>22122.605</v>
          </cell>
          <cell r="M176">
            <v>-525.20299999999997</v>
          </cell>
          <cell r="N176">
            <v>22647.808000000001</v>
          </cell>
        </row>
        <row r="177">
          <cell r="B177">
            <v>2014</v>
          </cell>
          <cell r="C177">
            <v>-17792.921999999999</v>
          </cell>
          <cell r="G177">
            <v>41064.517</v>
          </cell>
          <cell r="H177">
            <v>784931.09600000002</v>
          </cell>
          <cell r="L177">
            <v>11863.154</v>
          </cell>
          <cell r="M177">
            <v>30329.278999999999</v>
          </cell>
          <cell r="N177">
            <v>-18466.125</v>
          </cell>
        </row>
        <row r="178">
          <cell r="B178">
            <v>2014</v>
          </cell>
          <cell r="C178">
            <v>-13182.3536</v>
          </cell>
          <cell r="G178">
            <v>53182.578999999998</v>
          </cell>
          <cell r="H178">
            <v>783637.39800000004</v>
          </cell>
          <cell r="L178">
            <v>14203.82</v>
          </cell>
          <cell r="M178">
            <v>-4594.6220000000003</v>
          </cell>
          <cell r="N178">
            <v>18798.440999999999</v>
          </cell>
        </row>
        <row r="179">
          <cell r="B179">
            <v>2014</v>
          </cell>
          <cell r="C179">
            <v>-14627.221</v>
          </cell>
          <cell r="G179">
            <v>65128.425999999999</v>
          </cell>
          <cell r="H179">
            <v>793915.20900000003</v>
          </cell>
          <cell r="L179">
            <v>13456.587</v>
          </cell>
          <cell r="M179">
            <v>35175.290999999997</v>
          </cell>
          <cell r="N179">
            <v>-21718.704000000002</v>
          </cell>
        </row>
        <row r="180">
          <cell r="B180">
            <v>2014</v>
          </cell>
          <cell r="C180">
            <v>-2297.7266</v>
          </cell>
          <cell r="G180">
            <v>34595.67</v>
          </cell>
          <cell r="H180">
            <v>826053.36499999999</v>
          </cell>
          <cell r="L180">
            <v>6084.8450000000003</v>
          </cell>
          <cell r="M180">
            <v>35965.500999999997</v>
          </cell>
          <cell r="N180">
            <v>-29880.655999999999</v>
          </cell>
        </row>
        <row r="181">
          <cell r="B181">
            <v>2014</v>
          </cell>
          <cell r="C181">
            <v>-6391.4047</v>
          </cell>
          <cell r="G181">
            <v>74385.335999999996</v>
          </cell>
          <cell r="H181">
            <v>818495.83299999998</v>
          </cell>
          <cell r="L181">
            <v>2666.6120000000001</v>
          </cell>
          <cell r="M181">
            <v>9882.4480000000003</v>
          </cell>
          <cell r="N181">
            <v>-7215.8370000000004</v>
          </cell>
        </row>
        <row r="182">
          <cell r="B182">
            <v>2014</v>
          </cell>
          <cell r="C182">
            <v>-19256.862000000001</v>
          </cell>
          <cell r="G182">
            <v>168240.71400000001</v>
          </cell>
          <cell r="H182">
            <v>861736.19200000004</v>
          </cell>
          <cell r="L182">
            <v>-13448.102999999999</v>
          </cell>
          <cell r="M182">
            <v>20009.849999999999</v>
          </cell>
          <cell r="N182">
            <v>-33457.953000000001</v>
          </cell>
        </row>
        <row r="183">
          <cell r="B183">
            <v>2015</v>
          </cell>
          <cell r="C183">
            <v>-80744.955000000002</v>
          </cell>
          <cell r="G183">
            <v>149745.446</v>
          </cell>
          <cell r="H183">
            <v>954383.08400000003</v>
          </cell>
          <cell r="L183">
            <v>78515.870999999999</v>
          </cell>
          <cell r="M183">
            <v>93519.142000000007</v>
          </cell>
          <cell r="N183">
            <v>-15003.271000000001</v>
          </cell>
        </row>
        <row r="184">
          <cell r="B184">
            <v>2015</v>
          </cell>
          <cell r="C184">
            <v>-18490.646499999999</v>
          </cell>
          <cell r="G184">
            <v>160752.516</v>
          </cell>
          <cell r="H184">
            <v>964787.80299999996</v>
          </cell>
          <cell r="L184">
            <v>21039.591</v>
          </cell>
          <cell r="M184">
            <v>34306.478999999999</v>
          </cell>
          <cell r="N184">
            <v>-13266.888000000001</v>
          </cell>
        </row>
        <row r="185">
          <cell r="B185">
            <v>2015</v>
          </cell>
          <cell r="C185">
            <v>-14720.446099999999</v>
          </cell>
          <cell r="G185">
            <v>145610.948</v>
          </cell>
          <cell r="H185">
            <v>1008009.398</v>
          </cell>
          <cell r="L185">
            <v>12321.271000000001</v>
          </cell>
          <cell r="M185">
            <v>-2024.7149999999999</v>
          </cell>
          <cell r="N185">
            <v>14345.986000000001</v>
          </cell>
        </row>
        <row r="186">
          <cell r="B186">
            <v>2015</v>
          </cell>
          <cell r="C186">
            <v>12647.180899999999</v>
          </cell>
          <cell r="G186">
            <v>136374.80799999999</v>
          </cell>
          <cell r="H186">
            <v>1027003.172</v>
          </cell>
          <cell r="L186">
            <v>9942.1749999999993</v>
          </cell>
          <cell r="M186">
            <v>14661.208000000001</v>
          </cell>
          <cell r="N186">
            <v>-4719.0320000000002</v>
          </cell>
        </row>
        <row r="187">
          <cell r="B187">
            <v>2015</v>
          </cell>
          <cell r="C187">
            <v>-9302.4038999999993</v>
          </cell>
          <cell r="G187">
            <v>148622.155</v>
          </cell>
          <cell r="H187">
            <v>1030653.8909999999</v>
          </cell>
          <cell r="L187">
            <v>20071.143</v>
          </cell>
          <cell r="M187">
            <v>1430.1020000000001</v>
          </cell>
          <cell r="N187">
            <v>18641.042000000001</v>
          </cell>
        </row>
        <row r="188">
          <cell r="B188">
            <v>2015</v>
          </cell>
          <cell r="C188">
            <v>-23091.447499999998</v>
          </cell>
          <cell r="G188">
            <v>170996.69200000001</v>
          </cell>
          <cell r="H188">
            <v>1040666.6</v>
          </cell>
          <cell r="L188">
            <v>24820.498</v>
          </cell>
          <cell r="M188">
            <v>-111.32599999999999</v>
          </cell>
          <cell r="N188">
            <v>24931.824000000001</v>
          </cell>
        </row>
        <row r="189">
          <cell r="B189">
            <v>2015</v>
          </cell>
          <cell r="C189">
            <v>-19440.4457</v>
          </cell>
          <cell r="G189">
            <v>177435.2</v>
          </cell>
          <cell r="H189">
            <v>1081522</v>
          </cell>
          <cell r="L189">
            <v>10318.563</v>
          </cell>
          <cell r="M189">
            <v>23445.217000000001</v>
          </cell>
          <cell r="N189">
            <v>-13126.654</v>
          </cell>
        </row>
        <row r="190">
          <cell r="B190">
            <v>2015</v>
          </cell>
          <cell r="C190">
            <v>-19146.754700000001</v>
          </cell>
          <cell r="G190">
            <v>195677.88800000001</v>
          </cell>
          <cell r="H190">
            <v>1132178.226</v>
          </cell>
          <cell r="L190">
            <v>24493.081999999999</v>
          </cell>
          <cell r="M190">
            <v>-3119.0529999999999</v>
          </cell>
          <cell r="N190">
            <v>27612.135999999999</v>
          </cell>
        </row>
        <row r="191">
          <cell r="B191">
            <v>2015</v>
          </cell>
          <cell r="C191">
            <v>-5650.7106000000003</v>
          </cell>
          <cell r="G191">
            <v>189592.49900000001</v>
          </cell>
          <cell r="H191">
            <v>1147892.1769999999</v>
          </cell>
          <cell r="L191">
            <v>3173.5509999999999</v>
          </cell>
          <cell r="M191">
            <v>36605.788999999997</v>
          </cell>
          <cell r="N191">
            <v>-33432.237999999998</v>
          </cell>
        </row>
        <row r="192">
          <cell r="B192">
            <v>2015</v>
          </cell>
          <cell r="C192">
            <v>-5284.4524000000001</v>
          </cell>
          <cell r="G192">
            <v>191730.93400000001</v>
          </cell>
          <cell r="H192">
            <v>1121499.03</v>
          </cell>
          <cell r="L192">
            <v>8714.6949999999997</v>
          </cell>
          <cell r="M192">
            <v>-11288.975</v>
          </cell>
          <cell r="N192">
            <v>20003.669999999998</v>
          </cell>
        </row>
        <row r="193">
          <cell r="B193">
            <v>2015</v>
          </cell>
          <cell r="C193">
            <v>3060.1336000000001</v>
          </cell>
          <cell r="G193">
            <v>199869.6</v>
          </cell>
          <cell r="H193">
            <v>1132860.706</v>
          </cell>
          <cell r="L193">
            <v>-13.561999999999999</v>
          </cell>
          <cell r="M193">
            <v>-2705.3449999999998</v>
          </cell>
          <cell r="N193">
            <v>2691.7829999999999</v>
          </cell>
        </row>
        <row r="194">
          <cell r="B194">
            <v>2015</v>
          </cell>
          <cell r="C194">
            <v>28040.2389</v>
          </cell>
          <cell r="G194">
            <v>223026.9</v>
          </cell>
          <cell r="H194">
            <v>1192558.3999999999</v>
          </cell>
          <cell r="L194">
            <v>-66448.663</v>
          </cell>
          <cell r="M194">
            <v>2867.8330000000001</v>
          </cell>
          <cell r="N194">
            <v>-69316.495999999999</v>
          </cell>
        </row>
        <row r="195">
          <cell r="B195">
            <v>2016</v>
          </cell>
          <cell r="C195">
            <v>-18131.804400000001</v>
          </cell>
          <cell r="G195">
            <v>223993.7</v>
          </cell>
          <cell r="H195">
            <v>1287846.835</v>
          </cell>
          <cell r="L195">
            <v>18756.414000000001</v>
          </cell>
          <cell r="M195">
            <v>-5776.07</v>
          </cell>
          <cell r="N195">
            <v>24532.483</v>
          </cell>
        </row>
        <row r="196">
          <cell r="B196">
            <v>2016</v>
          </cell>
          <cell r="C196">
            <v>2009.8219999999999</v>
          </cell>
          <cell r="G196">
            <v>159008.1</v>
          </cell>
          <cell r="H196">
            <v>1321879.091</v>
          </cell>
          <cell r="L196">
            <v>4751.68</v>
          </cell>
          <cell r="M196">
            <v>68779.986000000004</v>
          </cell>
          <cell r="N196">
            <v>-64028.305999999997</v>
          </cell>
        </row>
        <row r="197">
          <cell r="B197">
            <v>2016</v>
          </cell>
          <cell r="C197">
            <v>-42503.246500000001</v>
          </cell>
          <cell r="G197">
            <v>158363</v>
          </cell>
          <cell r="H197">
            <v>1334147.3629999999</v>
          </cell>
          <cell r="L197">
            <v>52672.28</v>
          </cell>
          <cell r="M197">
            <v>44204.771000000001</v>
          </cell>
          <cell r="N197">
            <v>8467.51</v>
          </cell>
        </row>
        <row r="198">
          <cell r="B198">
            <v>2016</v>
          </cell>
          <cell r="C198">
            <v>-3703.2772</v>
          </cell>
          <cell r="G198">
            <v>132040</v>
          </cell>
          <cell r="H198">
            <v>1328015.1869999999</v>
          </cell>
          <cell r="L198">
            <v>-18914.242999999999</v>
          </cell>
          <cell r="M198">
            <v>1015.688</v>
          </cell>
          <cell r="N198">
            <v>-19929.931</v>
          </cell>
        </row>
        <row r="199">
          <cell r="B199">
            <v>2016</v>
          </cell>
          <cell r="C199">
            <v>11922.4046</v>
          </cell>
          <cell r="G199">
            <v>-19028.900000000001</v>
          </cell>
          <cell r="H199">
            <v>1403077.0430000001</v>
          </cell>
          <cell r="L199">
            <v>-9402.4349999999995</v>
          </cell>
          <cell r="M199">
            <v>-5647.2719999999999</v>
          </cell>
          <cell r="N199">
            <v>-3755.1640000000002</v>
          </cell>
        </row>
        <row r="200">
          <cell r="B200">
            <v>2016</v>
          </cell>
          <cell r="C200">
            <v>-53536.0677</v>
          </cell>
          <cell r="G200">
            <v>-141188.1</v>
          </cell>
          <cell r="H200">
            <v>1485059.3060000001</v>
          </cell>
          <cell r="L200">
            <v>67040.073000000004</v>
          </cell>
          <cell r="M200">
            <v>73379.887000000002</v>
          </cell>
          <cell r="N200">
            <v>-6339.8140000000003</v>
          </cell>
        </row>
        <row r="201">
          <cell r="B201">
            <v>2016</v>
          </cell>
          <cell r="C201">
            <v>-25868.775799999999</v>
          </cell>
          <cell r="G201">
            <v>-140072.70000000001</v>
          </cell>
          <cell r="H201">
            <v>1505614.3230000001</v>
          </cell>
          <cell r="L201">
            <v>26747.927</v>
          </cell>
          <cell r="M201">
            <v>2677.3040000000001</v>
          </cell>
          <cell r="N201">
            <v>24070.623</v>
          </cell>
        </row>
        <row r="202">
          <cell r="B202">
            <v>2016</v>
          </cell>
          <cell r="C202">
            <v>-8113.8077999999996</v>
          </cell>
          <cell r="G202">
            <v>-160016.5</v>
          </cell>
          <cell r="H202">
            <v>1466514.8</v>
          </cell>
          <cell r="L202">
            <v>-114997.863</v>
          </cell>
          <cell r="M202">
            <v>-22099.83</v>
          </cell>
          <cell r="N202">
            <v>-92898.032999999996</v>
          </cell>
        </row>
        <row r="203">
          <cell r="B203">
            <v>2016</v>
          </cell>
          <cell r="C203">
            <v>-33722.753799999999</v>
          </cell>
          <cell r="G203">
            <v>-223669</v>
          </cell>
          <cell r="H203">
            <v>1628266.9029999999</v>
          </cell>
          <cell r="L203">
            <v>33226.434999999998</v>
          </cell>
          <cell r="M203">
            <v>75912.195999999996</v>
          </cell>
          <cell r="N203">
            <v>-42685.760999999999</v>
          </cell>
        </row>
        <row r="204">
          <cell r="B204">
            <v>2016</v>
          </cell>
          <cell r="C204">
            <v>12006.6134</v>
          </cell>
          <cell r="G204">
            <v>-178280.9</v>
          </cell>
          <cell r="H204">
            <v>1507848.11</v>
          </cell>
          <cell r="L204">
            <v>-3569.259</v>
          </cell>
          <cell r="M204">
            <v>-52718.357000000004</v>
          </cell>
          <cell r="N204">
            <v>49149.097999999998</v>
          </cell>
        </row>
        <row r="205">
          <cell r="B205">
            <v>2016</v>
          </cell>
          <cell r="C205">
            <v>28207.218199999999</v>
          </cell>
          <cell r="G205">
            <v>-175773.3</v>
          </cell>
          <cell r="H205">
            <v>1617160.7490000001</v>
          </cell>
          <cell r="L205">
            <v>3398.7289999999998</v>
          </cell>
          <cell r="M205">
            <v>-29118.089</v>
          </cell>
          <cell r="N205">
            <v>32516.816999999999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II - 1"/>
      <sheetName val="VIII - 2"/>
      <sheetName val="VIII - 3"/>
      <sheetName val="VIII - 4"/>
      <sheetName val="VIII - 5"/>
      <sheetName val="VIII - 6"/>
      <sheetName val="VIII - 7"/>
      <sheetName val="VIII - 8"/>
      <sheetName val="VIII - 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opLeftCell="A22" workbookViewId="0">
      <selection activeCell="B43" sqref="B43"/>
    </sheetView>
  </sheetViews>
  <sheetFormatPr defaultRowHeight="15"/>
  <cols>
    <col min="1" max="1" width="5.42578125" bestFit="1" customWidth="1"/>
    <col min="2" max="2" width="18.85546875" customWidth="1"/>
    <col min="3" max="3" width="18.140625" customWidth="1"/>
    <col min="4" max="4" width="22.42578125" customWidth="1"/>
    <col min="5" max="5" width="19.85546875" customWidth="1"/>
    <col min="6" max="6" width="20.7109375" customWidth="1"/>
    <col min="7" max="7" width="21.42578125" customWidth="1"/>
    <col min="8" max="8" width="24.85546875" customWidth="1"/>
    <col min="9" max="9" width="19.140625" customWidth="1"/>
    <col min="10" max="10" width="22.140625" customWidth="1"/>
    <col min="11" max="11" width="21.5703125" customWidth="1"/>
    <col min="12" max="12" width="23.140625" customWidth="1"/>
  </cols>
  <sheetData>
    <row r="1" spans="1:19" ht="87" customHeight="1">
      <c r="A1" s="129" t="s">
        <v>330</v>
      </c>
      <c r="B1" s="132" t="s">
        <v>368</v>
      </c>
      <c r="C1" s="128" t="s">
        <v>369</v>
      </c>
      <c r="D1" s="129" t="s">
        <v>370</v>
      </c>
      <c r="E1" s="128" t="s">
        <v>371</v>
      </c>
      <c r="F1" s="128" t="s">
        <v>372</v>
      </c>
      <c r="G1" s="128" t="s">
        <v>373</v>
      </c>
      <c r="H1" s="128" t="s">
        <v>374</v>
      </c>
      <c r="I1" s="130" t="s">
        <v>423</v>
      </c>
      <c r="J1" s="130" t="s">
        <v>424</v>
      </c>
      <c r="K1" s="130" t="s">
        <v>425</v>
      </c>
      <c r="L1" s="130" t="s">
        <v>426</v>
      </c>
      <c r="M1" s="66"/>
      <c r="N1" s="66"/>
      <c r="O1" s="66"/>
      <c r="P1" s="66"/>
      <c r="Q1" s="66"/>
      <c r="R1" s="66"/>
      <c r="S1" s="66"/>
    </row>
    <row r="2" spans="1:19">
      <c r="A2" s="133">
        <v>1980</v>
      </c>
      <c r="B2" s="134">
        <f>+C2+F2</f>
        <v>1850.5</v>
      </c>
      <c r="C2" s="134">
        <v>0</v>
      </c>
      <c r="D2" s="134">
        <v>-36.800000000000011</v>
      </c>
      <c r="E2" s="134">
        <v>0</v>
      </c>
      <c r="F2" s="135">
        <v>1850.5</v>
      </c>
      <c r="G2" s="136">
        <v>10</v>
      </c>
      <c r="H2" s="129">
        <f>F2*G2</f>
        <v>18505</v>
      </c>
      <c r="I2" s="137">
        <v>1203.8</v>
      </c>
      <c r="J2" s="137">
        <v>123.2</v>
      </c>
      <c r="K2" s="137">
        <v>436.5</v>
      </c>
      <c r="L2" s="137">
        <v>87</v>
      </c>
    </row>
    <row r="3" spans="1:19">
      <c r="A3" s="133">
        <v>1981</v>
      </c>
      <c r="B3" s="134">
        <f>+C3+F3</f>
        <v>2558</v>
      </c>
      <c r="C3" s="134">
        <v>20.800000000000004</v>
      </c>
      <c r="D3" s="134">
        <v>-54.300000000000168</v>
      </c>
      <c r="E3" s="134">
        <v>0</v>
      </c>
      <c r="F3" s="135">
        <v>2537.1999999999998</v>
      </c>
      <c r="G3" s="136">
        <v>10</v>
      </c>
      <c r="H3" s="129">
        <f t="shared" ref="H3:H37" si="0">F3*G3</f>
        <v>25372</v>
      </c>
      <c r="I3" s="137">
        <v>1517.2</v>
      </c>
      <c r="J3" s="137">
        <v>128.4</v>
      </c>
      <c r="K3" s="137">
        <v>719.9</v>
      </c>
      <c r="L3" s="137">
        <v>171.7</v>
      </c>
    </row>
    <row r="4" spans="1:19">
      <c r="A4" s="133">
        <v>1982</v>
      </c>
      <c r="B4" s="134">
        <f>+C4+F4</f>
        <v>3053.5</v>
      </c>
      <c r="C4" s="134">
        <v>21.000000000000004</v>
      </c>
      <c r="D4" s="134">
        <v>-41.100000000000335</v>
      </c>
      <c r="E4" s="134">
        <v>0</v>
      </c>
      <c r="F4" s="135">
        <v>3032.5</v>
      </c>
      <c r="G4" s="136">
        <v>10</v>
      </c>
      <c r="H4" s="129">
        <f t="shared" si="0"/>
        <v>30325</v>
      </c>
      <c r="I4" s="137">
        <v>1770.4</v>
      </c>
      <c r="J4" s="137">
        <v>133.80000000000001</v>
      </c>
      <c r="K4" s="137">
        <v>936.2</v>
      </c>
      <c r="L4" s="137">
        <v>192.1</v>
      </c>
    </row>
    <row r="5" spans="1:19">
      <c r="A5" s="133">
        <v>1983</v>
      </c>
      <c r="B5" s="134">
        <f>+C5+F5</f>
        <v>3941.1</v>
      </c>
      <c r="C5" s="134">
        <v>-48.5</v>
      </c>
      <c r="D5" s="134">
        <v>-18.499999999999787</v>
      </c>
      <c r="E5" s="134">
        <v>0</v>
      </c>
      <c r="F5" s="135">
        <v>3989.6</v>
      </c>
      <c r="G5" s="136">
        <v>10</v>
      </c>
      <c r="H5" s="129">
        <f t="shared" si="0"/>
        <v>39896</v>
      </c>
      <c r="I5" s="137">
        <v>1892.4</v>
      </c>
      <c r="J5" s="137">
        <v>197.5</v>
      </c>
      <c r="K5" s="137">
        <v>1621</v>
      </c>
      <c r="L5" s="137">
        <v>278.7</v>
      </c>
    </row>
    <row r="6" spans="1:19">
      <c r="A6" s="133">
        <v>1984</v>
      </c>
      <c r="B6" s="134">
        <f>+C6+F6</f>
        <v>4559.9000000000005</v>
      </c>
      <c r="C6" s="134">
        <v>-90</v>
      </c>
      <c r="D6" s="134">
        <v>-300.70000000000005</v>
      </c>
      <c r="E6" s="134">
        <v>0</v>
      </c>
      <c r="F6" s="135">
        <v>4649.9000000000005</v>
      </c>
      <c r="G6" s="136">
        <v>10</v>
      </c>
      <c r="H6" s="129">
        <f t="shared" si="0"/>
        <v>46499.000000000007</v>
      </c>
      <c r="I6" s="137">
        <v>2264.5</v>
      </c>
      <c r="J6" s="137">
        <v>201.8</v>
      </c>
      <c r="K6" s="137">
        <v>1888.4</v>
      </c>
      <c r="L6" s="137">
        <v>295.2</v>
      </c>
    </row>
    <row r="7" spans="1:19">
      <c r="A7" s="133">
        <v>1985</v>
      </c>
      <c r="B7" s="134">
        <f>+C7+F7</f>
        <v>5832.7</v>
      </c>
      <c r="C7" s="134">
        <v>310.39999999999998</v>
      </c>
      <c r="D7" s="134">
        <v>1010.7000000000002</v>
      </c>
      <c r="E7" s="134">
        <v>0</v>
      </c>
      <c r="F7" s="135">
        <v>5522.3</v>
      </c>
      <c r="G7" s="136">
        <v>26.126027397260273</v>
      </c>
      <c r="H7" s="129">
        <f t="shared" si="0"/>
        <v>144275.76109589043</v>
      </c>
      <c r="I7" s="137">
        <v>3401.4</v>
      </c>
      <c r="J7" s="137">
        <v>204.3</v>
      </c>
      <c r="K7" s="137">
        <v>1592.1</v>
      </c>
      <c r="L7" s="137">
        <v>324.5</v>
      </c>
    </row>
    <row r="8" spans="1:19">
      <c r="A8" s="133">
        <v>1986</v>
      </c>
      <c r="B8" s="134">
        <f>+C8+F8</f>
        <v>6385.3</v>
      </c>
      <c r="C8" s="134">
        <v>-78.900000000000006</v>
      </c>
      <c r="D8" s="134">
        <v>-187.20000000000005</v>
      </c>
      <c r="E8" s="134">
        <v>0</v>
      </c>
      <c r="F8" s="135">
        <v>6464.2</v>
      </c>
      <c r="G8" s="136">
        <v>66.432876712328763</v>
      </c>
      <c r="H8" s="129">
        <f t="shared" si="0"/>
        <v>429435.40164383559</v>
      </c>
      <c r="I8" s="137">
        <v>4029.7</v>
      </c>
      <c r="J8" s="137">
        <v>216.8</v>
      </c>
      <c r="K8" s="137">
        <v>2052</v>
      </c>
      <c r="L8" s="137">
        <v>165.7</v>
      </c>
    </row>
    <row r="9" spans="1:19">
      <c r="A9" s="133">
        <v>1987</v>
      </c>
      <c r="B9" s="134">
        <f>+C9+F9</f>
        <v>8050.7999999999993</v>
      </c>
      <c r="C9" s="134">
        <v>6.2999999999999972</v>
      </c>
      <c r="D9" s="134">
        <v>22749.600000000002</v>
      </c>
      <c r="E9" s="134">
        <v>0</v>
      </c>
      <c r="F9" s="135">
        <v>8044.4999999999991</v>
      </c>
      <c r="G9" s="136">
        <v>70</v>
      </c>
      <c r="H9" s="129">
        <f t="shared" si="0"/>
        <v>563114.99999999988</v>
      </c>
      <c r="I9" s="137">
        <v>5166.3999999999996</v>
      </c>
      <c r="J9" s="137">
        <v>260.89999999999998</v>
      </c>
      <c r="K9" s="137">
        <v>2439.1999999999998</v>
      </c>
      <c r="L9" s="137">
        <v>178</v>
      </c>
    </row>
    <row r="10" spans="1:19">
      <c r="A10" s="133">
        <v>1988</v>
      </c>
      <c r="B10" s="134">
        <f>+C10+F10</f>
        <v>15044.2</v>
      </c>
      <c r="C10" s="134">
        <v>6421.8</v>
      </c>
      <c r="D10" s="134">
        <v>859.10000000000082</v>
      </c>
      <c r="E10" s="134">
        <v>0</v>
      </c>
      <c r="F10" s="135">
        <v>8622.4</v>
      </c>
      <c r="G10" s="136">
        <v>190.90833333333333</v>
      </c>
      <c r="H10" s="129">
        <f t="shared" si="0"/>
        <v>1646088.0133333332</v>
      </c>
      <c r="I10" s="137">
        <v>5714.7</v>
      </c>
      <c r="J10" s="137">
        <v>272.3</v>
      </c>
      <c r="K10" s="137">
        <v>2459</v>
      </c>
      <c r="L10" s="137">
        <v>176.4</v>
      </c>
    </row>
    <row r="11" spans="1:19">
      <c r="A11" s="133">
        <v>1989</v>
      </c>
      <c r="B11" s="134">
        <f>+C11+F11</f>
        <v>188877.30000000002</v>
      </c>
      <c r="C11" s="134">
        <v>179280.2</v>
      </c>
      <c r="D11" s="134">
        <v>223185.59999999998</v>
      </c>
      <c r="E11" s="134">
        <v>0</v>
      </c>
      <c r="F11" s="135">
        <v>9597.1</v>
      </c>
      <c r="G11" s="136">
        <v>15654.618333333334</v>
      </c>
      <c r="H11" s="129">
        <f t="shared" si="0"/>
        <v>150238937.60683334</v>
      </c>
      <c r="I11" s="137">
        <v>6189.6</v>
      </c>
      <c r="J11" s="137">
        <v>311.39999999999998</v>
      </c>
      <c r="K11" s="137">
        <v>2893</v>
      </c>
      <c r="L11" s="137">
        <v>203.1</v>
      </c>
    </row>
    <row r="12" spans="1:19">
      <c r="A12" s="133">
        <v>1990</v>
      </c>
      <c r="B12" s="134">
        <f>+C12+F12</f>
        <v>275559.40000000002</v>
      </c>
      <c r="C12" s="134">
        <v>264844</v>
      </c>
      <c r="D12" s="134">
        <v>-5220.7000000150874</v>
      </c>
      <c r="E12" s="134">
        <v>0</v>
      </c>
      <c r="F12" s="135">
        <v>10715.4</v>
      </c>
      <c r="G12" s="136">
        <v>689955.70333333337</v>
      </c>
      <c r="H12" s="129">
        <f t="shared" si="0"/>
        <v>7393151343.4980001</v>
      </c>
      <c r="I12" s="137">
        <v>7004.3</v>
      </c>
      <c r="J12" s="137">
        <v>382.9</v>
      </c>
      <c r="K12" s="137">
        <v>3089.8</v>
      </c>
      <c r="L12" s="137">
        <v>238.4</v>
      </c>
    </row>
    <row r="13" spans="1:19">
      <c r="A13" s="133">
        <v>1991</v>
      </c>
      <c r="B13" s="134">
        <f>+C13+F13</f>
        <v>10305.099999999999</v>
      </c>
      <c r="C13" s="134">
        <v>-7.3999999999999995</v>
      </c>
      <c r="D13" s="134">
        <v>78.199999999999974</v>
      </c>
      <c r="E13" s="134">
        <v>0</v>
      </c>
      <c r="F13" s="135">
        <v>10312.499999999998</v>
      </c>
      <c r="G13" s="136">
        <v>4.3315068493150681</v>
      </c>
      <c r="H13" s="129">
        <f t="shared" si="0"/>
        <v>44668.664383561634</v>
      </c>
      <c r="I13" s="137">
        <v>6693.2</v>
      </c>
      <c r="J13" s="137">
        <v>331.9</v>
      </c>
      <c r="K13" s="137">
        <v>3113</v>
      </c>
      <c r="L13" s="137">
        <v>174.4</v>
      </c>
    </row>
    <row r="14" spans="1:19">
      <c r="A14" s="133">
        <v>1992</v>
      </c>
      <c r="B14" s="134">
        <f>+C14+F14</f>
        <v>10867.7</v>
      </c>
      <c r="C14" s="134">
        <v>75.499999999999986</v>
      </c>
      <c r="D14" s="134">
        <v>62.236899999999984</v>
      </c>
      <c r="E14" s="134">
        <v>22.900000000000002</v>
      </c>
      <c r="F14" s="135">
        <v>10792.2</v>
      </c>
      <c r="G14" s="136">
        <v>5</v>
      </c>
      <c r="H14" s="129">
        <f t="shared" si="0"/>
        <v>53961</v>
      </c>
      <c r="I14" s="137">
        <v>7154.3</v>
      </c>
      <c r="J14" s="137">
        <v>225.6</v>
      </c>
      <c r="K14" s="137">
        <v>3192.1</v>
      </c>
      <c r="L14" s="137">
        <v>220.2</v>
      </c>
    </row>
    <row r="15" spans="1:19">
      <c r="A15" s="133">
        <v>1993</v>
      </c>
      <c r="B15" s="134">
        <f>+C15+F15</f>
        <v>11133</v>
      </c>
      <c r="C15" s="134">
        <v>145.69999999999999</v>
      </c>
      <c r="D15" s="134">
        <v>-94.200000000000074</v>
      </c>
      <c r="E15" s="134">
        <v>-4.8999999999999995</v>
      </c>
      <c r="F15" s="135">
        <v>10987.3</v>
      </c>
      <c r="G15" s="136">
        <v>6.1203790104966727</v>
      </c>
      <c r="H15" s="129">
        <f t="shared" si="0"/>
        <v>67246.440302030082</v>
      </c>
      <c r="I15" s="137">
        <v>7493.8</v>
      </c>
      <c r="J15" s="137">
        <v>175.9</v>
      </c>
      <c r="K15" s="137">
        <v>3316.2</v>
      </c>
      <c r="L15" s="137">
        <v>1.4</v>
      </c>
    </row>
    <row r="16" spans="1:19">
      <c r="A16" s="133">
        <v>1994</v>
      </c>
      <c r="B16" s="134">
        <f>+C16+F16</f>
        <v>11923.2</v>
      </c>
      <c r="C16" s="134">
        <v>228.2</v>
      </c>
      <c r="D16" s="134">
        <v>9.0000000000001279</v>
      </c>
      <c r="E16" s="134">
        <v>50.8</v>
      </c>
      <c r="F16" s="135">
        <v>11695</v>
      </c>
      <c r="G16" s="136">
        <v>6.7228801273681524</v>
      </c>
      <c r="H16" s="129">
        <f t="shared" si="0"/>
        <v>78624.083089570544</v>
      </c>
      <c r="I16" s="137">
        <v>8146.9</v>
      </c>
      <c r="J16" s="137">
        <v>174.1</v>
      </c>
      <c r="K16" s="137">
        <v>3372.6</v>
      </c>
      <c r="L16" s="137">
        <v>1.4</v>
      </c>
    </row>
    <row r="17" spans="1:12">
      <c r="A17" s="133">
        <v>1995</v>
      </c>
      <c r="B17" s="134">
        <f>+C17+F17</f>
        <v>10730.699999999999</v>
      </c>
      <c r="C17" s="134">
        <v>482.30000000000007</v>
      </c>
      <c r="D17" s="134">
        <v>-150.90000000000003</v>
      </c>
      <c r="E17" s="134">
        <v>32.1</v>
      </c>
      <c r="F17" s="135">
        <v>10248.4</v>
      </c>
      <c r="G17" s="136">
        <v>7.5296288946492567</v>
      </c>
      <c r="H17" s="129">
        <f t="shared" si="0"/>
        <v>77166.64876392344</v>
      </c>
      <c r="I17" s="137">
        <v>7288.6</v>
      </c>
      <c r="J17" s="137">
        <v>167.4</v>
      </c>
      <c r="K17" s="137">
        <v>2791</v>
      </c>
      <c r="L17" s="137">
        <v>1.4</v>
      </c>
    </row>
    <row r="18" spans="1:12">
      <c r="A18" s="133">
        <v>1996</v>
      </c>
      <c r="B18" s="134">
        <f>+C18+F18</f>
        <v>6635.3526999999995</v>
      </c>
      <c r="C18" s="134">
        <v>541.05269999999996</v>
      </c>
      <c r="D18" s="134">
        <v>-42.524600000000149</v>
      </c>
      <c r="E18" s="134">
        <v>-1</v>
      </c>
      <c r="F18" s="135">
        <v>6094.2999999999993</v>
      </c>
      <c r="G18" s="136">
        <v>8.4354962118403165</v>
      </c>
      <c r="H18" s="129">
        <f t="shared" si="0"/>
        <v>51408.444563818433</v>
      </c>
      <c r="I18" s="137">
        <v>3954.9</v>
      </c>
      <c r="J18" s="137">
        <v>162.30000000000001</v>
      </c>
      <c r="K18" s="137">
        <v>1975.7</v>
      </c>
      <c r="L18" s="137">
        <v>1.4</v>
      </c>
    </row>
    <row r="19" spans="1:12">
      <c r="A19" s="133">
        <v>1997</v>
      </c>
      <c r="B19" s="134">
        <f>+C19+F19</f>
        <v>6519.2024000000001</v>
      </c>
      <c r="C19" s="134">
        <v>518.20240000000001</v>
      </c>
      <c r="D19" s="134">
        <v>-375.39980000000003</v>
      </c>
      <c r="E19" s="134">
        <v>0</v>
      </c>
      <c r="F19" s="135">
        <v>6001</v>
      </c>
      <c r="G19" s="136">
        <v>9.448100880696364</v>
      </c>
      <c r="H19" s="129">
        <f t="shared" si="0"/>
        <v>56698.053385058884</v>
      </c>
      <c r="I19" s="137">
        <v>3884.4</v>
      </c>
      <c r="J19" s="137">
        <v>86.8</v>
      </c>
      <c r="K19" s="137">
        <v>2013.4</v>
      </c>
      <c r="L19" s="137">
        <v>16.399999999999999</v>
      </c>
    </row>
    <row r="20" spans="1:12">
      <c r="A20" s="133">
        <v>1998</v>
      </c>
      <c r="B20" s="134">
        <f>+C20+F20</f>
        <v>6300.6251999999995</v>
      </c>
      <c r="C20" s="134">
        <v>13.525200000000032</v>
      </c>
      <c r="D20" s="134">
        <v>-358.64170000000018</v>
      </c>
      <c r="E20" s="134">
        <v>0</v>
      </c>
      <c r="F20" s="135">
        <v>6287.0999999999995</v>
      </c>
      <c r="G20" s="136">
        <v>10.581873600230407</v>
      </c>
      <c r="H20" s="129">
        <f t="shared" si="0"/>
        <v>66529.29751200859</v>
      </c>
      <c r="I20" s="137">
        <v>4193.3999999999996</v>
      </c>
      <c r="J20" s="137">
        <v>42.2</v>
      </c>
      <c r="K20" s="137">
        <v>2036.5</v>
      </c>
      <c r="L20" s="137">
        <v>15</v>
      </c>
    </row>
    <row r="21" spans="1:12">
      <c r="A21" s="133">
        <v>1999</v>
      </c>
      <c r="B21" s="134">
        <f>+C21+F21</f>
        <v>6541.1409999999996</v>
      </c>
      <c r="C21" s="134">
        <v>-7.7589999999999915</v>
      </c>
      <c r="D21" s="134">
        <v>-116.56439999999979</v>
      </c>
      <c r="E21" s="134">
        <v>-19.983699999999999</v>
      </c>
      <c r="F21" s="135">
        <v>6548.9</v>
      </c>
      <c r="G21" s="136">
        <v>11.809063230414752</v>
      </c>
      <c r="H21" s="129">
        <f t="shared" si="0"/>
        <v>77336.374189663169</v>
      </c>
      <c r="I21" s="137">
        <v>4176.4000000000005</v>
      </c>
      <c r="J21" s="137">
        <v>135.4</v>
      </c>
      <c r="K21" s="137">
        <v>2222.1</v>
      </c>
      <c r="L21" s="137">
        <v>15</v>
      </c>
    </row>
    <row r="22" spans="1:12">
      <c r="A22" s="133">
        <v>2000</v>
      </c>
      <c r="B22" s="134">
        <f>+C22+F22</f>
        <v>6631.1454999999996</v>
      </c>
      <c r="C22" s="134">
        <v>-28.738400000000041</v>
      </c>
      <c r="D22" s="134">
        <v>387.08459999999991</v>
      </c>
      <c r="E22" s="134">
        <v>-20.867999999999999</v>
      </c>
      <c r="F22" s="135">
        <v>6659.8838999999998</v>
      </c>
      <c r="G22" s="136">
        <v>12.684388486814845</v>
      </c>
      <c r="H22" s="129">
        <f t="shared" si="0"/>
        <v>84476.554664683543</v>
      </c>
      <c r="I22" s="137">
        <v>4322.1602000000003</v>
      </c>
      <c r="J22" s="137">
        <v>67.381199999999993</v>
      </c>
      <c r="K22" s="137">
        <v>2255.3358999999996</v>
      </c>
      <c r="L22" s="137">
        <v>15.006600000000001</v>
      </c>
    </row>
    <row r="23" spans="1:12">
      <c r="A23" s="138">
        <v>2001</v>
      </c>
      <c r="B23" s="131">
        <v>88.239399999999932</v>
      </c>
      <c r="C23" s="131">
        <v>224.39789999999999</v>
      </c>
      <c r="D23" s="131">
        <v>-136.15850000000006</v>
      </c>
      <c r="E23" s="134">
        <v>0</v>
      </c>
      <c r="F23" s="135">
        <v>6374.5303999999996</v>
      </c>
      <c r="G23" s="136">
        <v>13.4438</v>
      </c>
      <c r="H23" s="129">
        <f t="shared" si="0"/>
        <v>85697.911791519989</v>
      </c>
      <c r="I23" s="137">
        <v>4378.9387999999999</v>
      </c>
      <c r="J23" s="137">
        <v>58.656799999999997</v>
      </c>
      <c r="K23" s="137">
        <v>1900.6201999999998</v>
      </c>
      <c r="L23" s="137">
        <v>36.314599999999999</v>
      </c>
    </row>
    <row r="24" spans="1:12">
      <c r="A24" s="138">
        <v>2002</v>
      </c>
      <c r="B24" s="131">
        <v>202.61669737999989</v>
      </c>
      <c r="C24" s="131">
        <v>282.10318000000001</v>
      </c>
      <c r="D24" s="131">
        <v>-79.486482620000118</v>
      </c>
      <c r="E24" s="134">
        <v>0</v>
      </c>
      <c r="F24" s="135">
        <v>6362.7435000000005</v>
      </c>
      <c r="G24" s="136">
        <v>14.251300000000001</v>
      </c>
      <c r="H24" s="129">
        <f t="shared" si="0"/>
        <v>90677.36644155001</v>
      </c>
      <c r="I24" s="137">
        <v>4401.4476000000004</v>
      </c>
      <c r="J24" s="137">
        <v>26.851400000000002</v>
      </c>
      <c r="K24" s="137">
        <v>1931.1549</v>
      </c>
      <c r="L24" s="137">
        <v>3.2896000000000001</v>
      </c>
    </row>
    <row r="25" spans="1:12">
      <c r="A25" s="138">
        <v>2003</v>
      </c>
      <c r="B25" s="131">
        <v>157.70119889999978</v>
      </c>
      <c r="C25" s="131">
        <v>130.0436</v>
      </c>
      <c r="D25" s="131">
        <v>27.657598899999783</v>
      </c>
      <c r="E25" s="134">
        <v>0</v>
      </c>
      <c r="F25" s="135">
        <v>6595.7654000000002</v>
      </c>
      <c r="G25" s="136">
        <v>15.106400000000001</v>
      </c>
      <c r="H25" s="129">
        <f t="shared" si="0"/>
        <v>99638.270438560008</v>
      </c>
      <c r="I25" s="137">
        <v>4590.2487000000001</v>
      </c>
      <c r="J25" s="137">
        <v>9.5192000000000014</v>
      </c>
      <c r="K25" s="137">
        <v>1987.5410000000002</v>
      </c>
      <c r="L25" s="137">
        <v>8.4565000000000001</v>
      </c>
    </row>
    <row r="26" spans="1:12">
      <c r="A26" s="138">
        <v>2004</v>
      </c>
      <c r="B26" s="131">
        <v>263.95703000000077</v>
      </c>
      <c r="C26" s="131">
        <v>271.31387999999998</v>
      </c>
      <c r="D26" s="131">
        <v>-7.3568499999992127</v>
      </c>
      <c r="E26" s="134">
        <v>0</v>
      </c>
      <c r="F26" s="135">
        <v>5390.6223999999993</v>
      </c>
      <c r="G26" s="136">
        <v>15.9373</v>
      </c>
      <c r="H26" s="129">
        <f t="shared" si="0"/>
        <v>85911.966375519987</v>
      </c>
      <c r="I26" s="137">
        <v>3446.9662999999996</v>
      </c>
      <c r="J26" s="137">
        <v>6.9863999999999997</v>
      </c>
      <c r="K26" s="137">
        <v>1926.9965</v>
      </c>
      <c r="L26" s="137">
        <v>9.6732000000000014</v>
      </c>
    </row>
    <row r="27" spans="1:12">
      <c r="A27" s="138">
        <v>2005</v>
      </c>
      <c r="B27" s="131">
        <v>262.54462572000034</v>
      </c>
      <c r="C27" s="131">
        <v>353.5299</v>
      </c>
      <c r="D27" s="131">
        <v>-90.985274279999658</v>
      </c>
      <c r="E27" s="134">
        <v>0</v>
      </c>
      <c r="F27" s="135">
        <v>5375.3857569799993</v>
      </c>
      <c r="G27" s="136">
        <v>16.7333</v>
      </c>
      <c r="H27" s="129">
        <f t="shared" si="0"/>
        <v>89947.942487273423</v>
      </c>
      <c r="I27" s="137">
        <v>3399.66995391</v>
      </c>
      <c r="J27" s="137">
        <v>7.2006018300000001</v>
      </c>
      <c r="K27" s="137">
        <v>1948.8920441400001</v>
      </c>
      <c r="L27" s="137">
        <v>19.6231571</v>
      </c>
    </row>
    <row r="28" spans="1:12">
      <c r="A28" s="138">
        <v>2006</v>
      </c>
      <c r="B28" s="131">
        <v>721.63641134891577</v>
      </c>
      <c r="C28" s="131">
        <v>568.80259999999998</v>
      </c>
      <c r="D28" s="131">
        <v>152.83381134891579</v>
      </c>
      <c r="E28" s="134">
        <v>0</v>
      </c>
      <c r="F28" s="135">
        <v>4555.9835456000001</v>
      </c>
      <c r="G28" s="136">
        <v>17.57</v>
      </c>
      <c r="H28" s="129">
        <f t="shared" si="0"/>
        <v>80048.630896192</v>
      </c>
      <c r="I28" s="137">
        <v>2637.2901999999999</v>
      </c>
      <c r="J28" s="137">
        <v>21.997800000000002</v>
      </c>
      <c r="K28" s="137">
        <v>1864.9413456</v>
      </c>
      <c r="L28" s="137">
        <v>31.754200000000001</v>
      </c>
    </row>
    <row r="29" spans="1:12">
      <c r="A29" s="138">
        <v>2007</v>
      </c>
      <c r="B29" s="131">
        <v>931.29996958483309</v>
      </c>
      <c r="C29" s="131">
        <v>520.94680000000005</v>
      </c>
      <c r="D29" s="131">
        <v>410.35316958483304</v>
      </c>
      <c r="E29" s="134">
        <v>0</v>
      </c>
      <c r="F29" s="135">
        <v>3415.3281873957371</v>
      </c>
      <c r="G29" s="136">
        <v>18.448499999999999</v>
      </c>
      <c r="H29" s="129">
        <f t="shared" si="0"/>
        <v>63007.682065170251</v>
      </c>
      <c r="I29" s="137">
        <v>1422.4532872499999</v>
      </c>
      <c r="J29" s="137">
        <v>45.050777879999998</v>
      </c>
      <c r="K29" s="137">
        <v>1917.5290307357375</v>
      </c>
      <c r="L29" s="137">
        <v>30.295091530000001</v>
      </c>
    </row>
    <row r="30" spans="1:12">
      <c r="A30" s="138">
        <v>2008</v>
      </c>
      <c r="B30" s="131">
        <v>1084.22752382</v>
      </c>
      <c r="C30" s="131">
        <v>435.78610000000003</v>
      </c>
      <c r="D30" s="131">
        <v>648.44142381999995</v>
      </c>
      <c r="E30" s="134">
        <v>0</v>
      </c>
      <c r="F30" s="135">
        <v>3541.6163331799999</v>
      </c>
      <c r="G30" s="136">
        <v>19.3719</v>
      </c>
      <c r="H30" s="129">
        <f t="shared" si="0"/>
        <v>68607.837444729637</v>
      </c>
      <c r="I30" s="137">
        <v>1491.1915452999999</v>
      </c>
      <c r="J30" s="137">
        <v>66.985223649999995</v>
      </c>
      <c r="K30" s="137">
        <v>1955.06783294</v>
      </c>
      <c r="L30" s="137">
        <v>28.37173129</v>
      </c>
    </row>
    <row r="31" spans="1:12">
      <c r="A31" s="138">
        <v>2009</v>
      </c>
      <c r="B31" s="131">
        <v>197.52112284269219</v>
      </c>
      <c r="C31" s="131">
        <v>856.84067040800016</v>
      </c>
      <c r="D31" s="131">
        <v>-659.31954756530797</v>
      </c>
      <c r="E31" s="134">
        <v>0</v>
      </c>
      <c r="F31" s="135">
        <v>3856.3502475563532</v>
      </c>
      <c r="G31" s="136">
        <v>20.3394840623573</v>
      </c>
      <c r="H31" s="129">
        <f t="shared" si="0"/>
        <v>78436.174399040072</v>
      </c>
      <c r="I31" s="137">
        <v>1736.9906449246</v>
      </c>
      <c r="J31" s="137">
        <v>73.469346969290896</v>
      </c>
      <c r="K31" s="137">
        <v>2019.7945661947001</v>
      </c>
      <c r="L31" s="137">
        <v>26.095689467762298</v>
      </c>
    </row>
    <row r="32" spans="1:12">
      <c r="A32" s="138">
        <v>2010</v>
      </c>
      <c r="B32" s="131">
        <v>1346.1663711424799</v>
      </c>
      <c r="C32" s="131">
        <v>1230.669297933498</v>
      </c>
      <c r="D32" s="131">
        <v>115.49707320898187</v>
      </c>
      <c r="E32" s="134">
        <v>0</v>
      </c>
      <c r="F32" s="135">
        <v>4068.1777138788329</v>
      </c>
      <c r="G32" s="136">
        <v>21.356400000000001</v>
      </c>
      <c r="H32" s="129">
        <f t="shared" si="0"/>
        <v>86881.630528681912</v>
      </c>
      <c r="I32" s="137">
        <v>1936.3780510742481</v>
      </c>
      <c r="J32" s="137">
        <v>70.951510205282474</v>
      </c>
      <c r="K32" s="137">
        <v>2034.9957786274724</v>
      </c>
      <c r="L32" s="137">
        <v>25.852373971830346</v>
      </c>
    </row>
    <row r="33" spans="1:12">
      <c r="A33" s="138">
        <v>2011</v>
      </c>
      <c r="B33" s="131">
        <v>2029.8880449968256</v>
      </c>
      <c r="C33" s="131">
        <v>996.66935208186669</v>
      </c>
      <c r="D33" s="131">
        <v>1033.2186929149589</v>
      </c>
      <c r="E33" s="134">
        <v>0</v>
      </c>
      <c r="F33" s="135">
        <v>4263.1561142316805</v>
      </c>
      <c r="G33" s="139">
        <v>22.424299999999999</v>
      </c>
      <c r="H33" s="129">
        <f t="shared" si="0"/>
        <v>95598.291652365471</v>
      </c>
      <c r="I33" s="137">
        <v>2139.035620983434</v>
      </c>
      <c r="J33" s="137">
        <v>73.563231289775914</v>
      </c>
      <c r="K33" s="137">
        <v>2050.55726195847</v>
      </c>
      <c r="L33" s="137">
        <v>0</v>
      </c>
    </row>
    <row r="34" spans="1:12">
      <c r="A34" s="140">
        <v>2012</v>
      </c>
      <c r="B34" s="131">
        <v>2015.0770142427352</v>
      </c>
      <c r="C34" s="131">
        <v>1849.6153932073807</v>
      </c>
      <c r="D34" s="131">
        <v>165.46162103535448</v>
      </c>
      <c r="E34" s="134">
        <v>0</v>
      </c>
      <c r="F34" s="135">
        <v>4480.7941559835763</v>
      </c>
      <c r="G34" s="141">
        <v>23.5454952376863</v>
      </c>
      <c r="H34" s="129">
        <f t="shared" si="0"/>
        <v>105502.51746076391</v>
      </c>
      <c r="I34" s="137">
        <v>2360.7984996540495</v>
      </c>
      <c r="J34" s="137">
        <v>72.919190911226863</v>
      </c>
      <c r="K34" s="137">
        <v>2047.0764654182997</v>
      </c>
      <c r="L34" s="137">
        <v>0</v>
      </c>
    </row>
    <row r="35" spans="1:12">
      <c r="A35" s="140" t="s">
        <v>375</v>
      </c>
      <c r="B35" s="131">
        <v>2608.3359963797961</v>
      </c>
      <c r="C35" s="131">
        <v>1809.2103428708569</v>
      </c>
      <c r="D35" s="131">
        <v>799.12565350893919</v>
      </c>
      <c r="E35" s="134">
        <v>0</v>
      </c>
      <c r="F35" s="142">
        <v>4723.6710751233231</v>
      </c>
      <c r="G35" s="141">
        <v>24.722799999999999</v>
      </c>
      <c r="H35" s="129">
        <f t="shared" si="0"/>
        <v>116782.37525605889</v>
      </c>
      <c r="I35" s="142">
        <v>2613.0498925540974</v>
      </c>
      <c r="J35" s="142">
        <v>71.003712054225915</v>
      </c>
      <c r="K35" s="142">
        <v>2039.6174705149997</v>
      </c>
      <c r="L35" s="137">
        <v>0</v>
      </c>
    </row>
    <row r="36" spans="1:12">
      <c r="A36" s="140" t="s">
        <v>376</v>
      </c>
      <c r="B36" s="131">
        <v>2599.8690597884447</v>
      </c>
      <c r="C36" s="131">
        <v>2180.4720658775777</v>
      </c>
      <c r="D36" s="131">
        <v>419.39699391086697</v>
      </c>
      <c r="E36" s="134">
        <v>0</v>
      </c>
      <c r="F36" s="142">
        <v>4796.004076672335</v>
      </c>
      <c r="G36" s="141">
        <v>25.958908499549199</v>
      </c>
      <c r="H36" s="129">
        <f t="shared" si="0"/>
        <v>124499.03098980209</v>
      </c>
      <c r="I36" s="142">
        <v>2848.3304058965305</v>
      </c>
      <c r="J36" s="142">
        <v>65.491759309054558</v>
      </c>
      <c r="K36" s="142">
        <v>1882.1819114667499</v>
      </c>
      <c r="L36" s="137">
        <v>0</v>
      </c>
    </row>
    <row r="37" spans="1:12">
      <c r="A37" s="140" t="s">
        <v>377</v>
      </c>
      <c r="B37" s="131">
        <v>2930.2882848993445</v>
      </c>
      <c r="C37" s="131">
        <v>2085.077426031462</v>
      </c>
      <c r="D37" s="131">
        <v>845.21085886788251</v>
      </c>
      <c r="E37" s="134">
        <v>0</v>
      </c>
      <c r="F37" s="142">
        <v>4804.4195035489938</v>
      </c>
      <c r="G37" s="141">
        <v>27.256833984434962</v>
      </c>
      <c r="H37" s="129">
        <f t="shared" si="0"/>
        <v>130953.26479981636</v>
      </c>
      <c r="I37" s="142">
        <v>3128.9154739415171</v>
      </c>
      <c r="J37" s="142">
        <v>60.810711796710663</v>
      </c>
      <c r="K37" s="142">
        <v>1614.6933178107656</v>
      </c>
      <c r="L37" s="137">
        <v>0</v>
      </c>
    </row>
    <row r="40" spans="1:12">
      <c r="B40" t="s">
        <v>87</v>
      </c>
    </row>
    <row r="41" spans="1:12">
      <c r="B41" t="s">
        <v>427</v>
      </c>
    </row>
    <row r="42" spans="1:12">
      <c r="B42" t="s">
        <v>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9"/>
  <sheetViews>
    <sheetView workbookViewId="0">
      <selection activeCell="A9" sqref="A9"/>
    </sheetView>
  </sheetViews>
  <sheetFormatPr defaultRowHeight="15"/>
  <cols>
    <col min="1" max="1" width="89.28515625" bestFit="1" customWidth="1"/>
    <col min="2" max="5" width="8.140625" bestFit="1" customWidth="1"/>
    <col min="7" max="7" width="11.140625" bestFit="1" customWidth="1"/>
    <col min="8" max="8" width="10.140625" bestFit="1" customWidth="1"/>
    <col min="9" max="9" width="12.42578125" bestFit="1" customWidth="1"/>
    <col min="10" max="10" width="11.140625" bestFit="1" customWidth="1"/>
    <col min="11" max="11" width="13.85546875" bestFit="1" customWidth="1"/>
    <col min="12" max="12" width="16.140625" bestFit="1" customWidth="1"/>
    <col min="13" max="17" width="10.140625" bestFit="1" customWidth="1"/>
    <col min="23" max="23" width="8.140625" bestFit="1" customWidth="1"/>
    <col min="30" max="30" width="11.140625" bestFit="1" customWidth="1"/>
    <col min="31" max="31" width="10.140625" bestFit="1" customWidth="1"/>
    <col min="32" max="37" width="11.140625" bestFit="1" customWidth="1"/>
  </cols>
  <sheetData>
    <row r="1" spans="1:37">
      <c r="A1" s="113" t="s">
        <v>378</v>
      </c>
      <c r="B1" s="114" t="s">
        <v>379</v>
      </c>
      <c r="C1" s="114" t="s">
        <v>380</v>
      </c>
      <c r="D1" s="114" t="s">
        <v>381</v>
      </c>
      <c r="E1" s="114" t="s">
        <v>382</v>
      </c>
      <c r="F1" s="114" t="s">
        <v>383</v>
      </c>
      <c r="G1" s="114" t="s">
        <v>384</v>
      </c>
      <c r="H1" s="114" t="s">
        <v>385</v>
      </c>
      <c r="I1" s="114" t="s">
        <v>386</v>
      </c>
      <c r="J1" s="114" t="s">
        <v>387</v>
      </c>
      <c r="K1" s="114" t="s">
        <v>388</v>
      </c>
      <c r="L1" s="114" t="s">
        <v>389</v>
      </c>
      <c r="M1" s="114" t="s">
        <v>390</v>
      </c>
      <c r="N1" s="114" t="s">
        <v>391</v>
      </c>
      <c r="O1" s="114" t="s">
        <v>392</v>
      </c>
      <c r="P1" s="114" t="s">
        <v>393</v>
      </c>
      <c r="Q1" s="114" t="s">
        <v>394</v>
      </c>
      <c r="R1" s="114" t="s">
        <v>395</v>
      </c>
      <c r="S1" s="114" t="s">
        <v>396</v>
      </c>
      <c r="T1" s="114" t="s">
        <v>397</v>
      </c>
      <c r="U1" s="114" t="s">
        <v>398</v>
      </c>
      <c r="V1" s="114" t="s">
        <v>399</v>
      </c>
      <c r="W1" s="115">
        <v>2001</v>
      </c>
      <c r="X1" s="115">
        <v>2002</v>
      </c>
      <c r="Y1" s="115">
        <v>2003</v>
      </c>
      <c r="Z1" s="115">
        <v>2004</v>
      </c>
      <c r="AA1" s="115">
        <v>2005</v>
      </c>
      <c r="AB1" s="115">
        <v>2006</v>
      </c>
      <c r="AC1" s="115">
        <v>2007</v>
      </c>
      <c r="AD1" s="115">
        <v>2008</v>
      </c>
      <c r="AE1" s="115">
        <v>2009</v>
      </c>
      <c r="AF1" s="115">
        <v>2010</v>
      </c>
      <c r="AG1" s="115">
        <v>2011</v>
      </c>
      <c r="AH1" s="116">
        <v>2012</v>
      </c>
      <c r="AI1" s="116" t="s">
        <v>400</v>
      </c>
      <c r="AJ1" s="116" t="s">
        <v>401</v>
      </c>
      <c r="AK1" s="116" t="s">
        <v>402</v>
      </c>
    </row>
    <row r="2" spans="1:37">
      <c r="A2" s="117" t="s">
        <v>403</v>
      </c>
      <c r="B2" s="118">
        <v>316.99999999999989</v>
      </c>
      <c r="C2" s="118">
        <v>391.79999999999995</v>
      </c>
      <c r="D2" s="118">
        <v>327.60000000000014</v>
      </c>
      <c r="E2" s="118">
        <v>456.30000000000018</v>
      </c>
      <c r="F2" s="118">
        <v>502.50000000000023</v>
      </c>
      <c r="G2" s="118">
        <v>1245.5999999999995</v>
      </c>
      <c r="H2" s="118">
        <v>3282.2000000000007</v>
      </c>
      <c r="I2" s="118">
        <v>-35361.5</v>
      </c>
      <c r="J2" s="118">
        <v>992.09999999999854</v>
      </c>
      <c r="K2" s="118">
        <v>67419.699999999953</v>
      </c>
      <c r="L2" s="118">
        <v>16528660.900000021</v>
      </c>
      <c r="M2" s="118">
        <v>86.100000000000136</v>
      </c>
      <c r="N2" s="118">
        <v>207.55580000000009</v>
      </c>
      <c r="O2" s="118">
        <v>470.69999999999993</v>
      </c>
      <c r="P2" s="118">
        <v>408.80000000000007</v>
      </c>
      <c r="Q2" s="118">
        <v>557.9000000000002</v>
      </c>
      <c r="R2" s="118">
        <v>689.73800000000006</v>
      </c>
      <c r="S2" s="118">
        <v>745.62480000000005</v>
      </c>
      <c r="T2" s="118">
        <v>998.38449999999989</v>
      </c>
      <c r="U2" s="118">
        <v>619.73540000000025</v>
      </c>
      <c r="V2" s="118">
        <v>58.620100000000093</v>
      </c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</row>
    <row r="3" spans="1:37">
      <c r="A3" s="117" t="s">
        <v>404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</row>
    <row r="4" spans="1:37">
      <c r="A4" s="117" t="s">
        <v>405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</row>
    <row r="5" spans="1:37">
      <c r="A5" s="117" t="s">
        <v>406</v>
      </c>
      <c r="B5" s="118">
        <v>316.99999999999989</v>
      </c>
      <c r="C5" s="118">
        <v>424.79999999999995</v>
      </c>
      <c r="D5" s="118">
        <v>411.80000000000018</v>
      </c>
      <c r="E5" s="118">
        <v>568.5</v>
      </c>
      <c r="F5" s="118">
        <v>664.90000000000032</v>
      </c>
      <c r="G5" s="118">
        <v>1587.6999999999998</v>
      </c>
      <c r="H5" s="118">
        <v>4861.7000000000007</v>
      </c>
      <c r="I5" s="118">
        <v>-26016.1</v>
      </c>
      <c r="J5" s="118">
        <v>3224.6999999999989</v>
      </c>
      <c r="K5" s="118">
        <v>69519.699999999953</v>
      </c>
      <c r="L5" s="118">
        <v>16865585.800000027</v>
      </c>
      <c r="M5" s="118">
        <v>88.600000000000136</v>
      </c>
      <c r="N5" s="118">
        <v>211.68780000000004</v>
      </c>
      <c r="O5" s="118">
        <v>470.69999999999993</v>
      </c>
      <c r="P5" s="118">
        <v>408.80000000000007</v>
      </c>
      <c r="Q5" s="118">
        <v>557.9000000000002</v>
      </c>
      <c r="R5" s="118">
        <v>689.73800000000006</v>
      </c>
      <c r="S5" s="118">
        <v>745.62480000000005</v>
      </c>
      <c r="T5" s="118">
        <v>998.38449999999989</v>
      </c>
      <c r="U5" s="118">
        <v>619.73540000000025</v>
      </c>
      <c r="V5" s="118">
        <v>58.620100000000093</v>
      </c>
      <c r="W5" s="119">
        <v>222.22480000000007</v>
      </c>
      <c r="X5" s="119">
        <v>178.92921941000009</v>
      </c>
      <c r="Y5" s="119">
        <v>20.679451100000051</v>
      </c>
      <c r="Z5" s="119">
        <v>399.18725999999924</v>
      </c>
      <c r="AA5" s="119">
        <v>405.8581742799995</v>
      </c>
      <c r="AB5" s="119">
        <v>315.12192965108443</v>
      </c>
      <c r="AC5" s="119">
        <v>81.518459415166944</v>
      </c>
      <c r="AD5" s="119">
        <v>236.81067617999997</v>
      </c>
      <c r="AE5" s="119">
        <v>922.64084876123025</v>
      </c>
      <c r="AF5" s="119">
        <v>207.23738233933091</v>
      </c>
      <c r="AG5" s="119">
        <v>467.60477905582957</v>
      </c>
      <c r="AH5" s="119">
        <v>296.86060657603139</v>
      </c>
      <c r="AI5" s="119">
        <v>857.31310805309295</v>
      </c>
      <c r="AJ5" s="119">
        <v>1065.3375174703897</v>
      </c>
      <c r="AK5" s="119">
        <v>1802.7515535183411</v>
      </c>
    </row>
    <row r="6" spans="1:37">
      <c r="A6" s="117" t="s">
        <v>407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</row>
    <row r="7" spans="1:37">
      <c r="A7" s="117" t="s">
        <v>405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</row>
    <row r="8" spans="1:37">
      <c r="A8" s="117" t="s">
        <v>408</v>
      </c>
      <c r="B8" s="118">
        <v>283.2999999999999</v>
      </c>
      <c r="C8" s="118">
        <v>470.5</v>
      </c>
      <c r="D8" s="118">
        <v>494.50000000000017</v>
      </c>
      <c r="E8" s="118">
        <v>571.4</v>
      </c>
      <c r="F8" s="118">
        <v>887.30000000000018</v>
      </c>
      <c r="G8" s="118">
        <v>759.29999999999984</v>
      </c>
      <c r="H8" s="118">
        <v>1562.4000000000005</v>
      </c>
      <c r="I8" s="118">
        <v>-18582.299999999996</v>
      </c>
      <c r="J8" s="118">
        <v>3069.8999999999987</v>
      </c>
      <c r="K8" s="118">
        <v>35988.399999999921</v>
      </c>
      <c r="L8" s="118">
        <v>5367626.2000000291</v>
      </c>
      <c r="M8" s="118">
        <v>37.600000000000136</v>
      </c>
      <c r="N8" s="118">
        <v>147.40910000000005</v>
      </c>
      <c r="O8" s="118">
        <v>390.49999999999989</v>
      </c>
      <c r="P8" s="118">
        <v>318.80000000000013</v>
      </c>
      <c r="Q8" s="118">
        <v>419.80000000000024</v>
      </c>
      <c r="R8" s="118">
        <v>483.36349999999993</v>
      </c>
      <c r="S8" s="118">
        <v>449.63370000000003</v>
      </c>
      <c r="T8" s="118">
        <v>738.89989999999989</v>
      </c>
      <c r="U8" s="118">
        <v>507.60960000000028</v>
      </c>
      <c r="V8" s="118">
        <v>-84.571699999999908</v>
      </c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</row>
    <row r="9" spans="1:37">
      <c r="A9" s="117" t="s">
        <v>405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1:37">
      <c r="A10" s="117" t="s">
        <v>409</v>
      </c>
      <c r="B10" s="118">
        <v>36.799999999999841</v>
      </c>
      <c r="C10" s="118">
        <v>26</v>
      </c>
      <c r="D10" s="118">
        <v>20.100000000000819</v>
      </c>
      <c r="E10" s="118">
        <v>67</v>
      </c>
      <c r="F10" s="118">
        <v>390.70000000000027</v>
      </c>
      <c r="G10" s="118">
        <v>-1335.3000000000002</v>
      </c>
      <c r="H10" s="118">
        <v>266.10000000000218</v>
      </c>
      <c r="I10" s="118">
        <v>-22933</v>
      </c>
      <c r="J10" s="118">
        <v>-7280.9</v>
      </c>
      <c r="K10" s="118">
        <v>-405444.99999999977</v>
      </c>
      <c r="L10" s="118">
        <v>-2522465.1999999732</v>
      </c>
      <c r="M10" s="118">
        <v>-80.099999999999909</v>
      </c>
      <c r="N10" s="118">
        <v>-185.25090000000012</v>
      </c>
      <c r="O10" s="118">
        <v>-153</v>
      </c>
      <c r="P10" s="118">
        <v>-411.90000000000009</v>
      </c>
      <c r="Q10" s="118">
        <v>-380.49999999999977</v>
      </c>
      <c r="R10" s="118">
        <v>-907.77629999999954</v>
      </c>
      <c r="S10" s="118">
        <v>-341.5927999999999</v>
      </c>
      <c r="T10" s="118">
        <v>194.5966999999996</v>
      </c>
      <c r="U10" s="118">
        <v>-217.48659999999973</v>
      </c>
      <c r="V10" s="118">
        <v>-726.63230000000021</v>
      </c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1:37">
      <c r="A11" s="117" t="s">
        <v>405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1:37">
      <c r="A12" s="117" t="s">
        <v>410</v>
      </c>
      <c r="B12" s="118">
        <v>0</v>
      </c>
      <c r="C12" s="118">
        <v>7.5</v>
      </c>
      <c r="D12" s="118">
        <v>0</v>
      </c>
      <c r="E12" s="118">
        <v>0</v>
      </c>
      <c r="F12" s="118">
        <v>0</v>
      </c>
      <c r="G12" s="118">
        <v>14.2</v>
      </c>
      <c r="H12" s="118">
        <v>0</v>
      </c>
      <c r="I12" s="118">
        <v>177.1</v>
      </c>
      <c r="J12" s="118">
        <v>0</v>
      </c>
      <c r="K12" s="118">
        <v>2979.2</v>
      </c>
      <c r="L12" s="118">
        <v>2262841.9</v>
      </c>
      <c r="M12" s="118">
        <v>9.3000000000000007</v>
      </c>
      <c r="N12" s="118">
        <v>47.514000000000003</v>
      </c>
      <c r="O12" s="118">
        <v>101.5</v>
      </c>
      <c r="P12" s="118">
        <v>174.7</v>
      </c>
      <c r="Q12" s="118">
        <v>49.1</v>
      </c>
      <c r="R12" s="118">
        <v>409.2482</v>
      </c>
      <c r="S12" s="118">
        <v>198.7902</v>
      </c>
      <c r="T12" s="118">
        <v>150.5198</v>
      </c>
      <c r="U12" s="118">
        <v>341.81</v>
      </c>
      <c r="V12" s="118">
        <v>368.28609999999998</v>
      </c>
      <c r="W12" s="119">
        <v>337.18610000000001</v>
      </c>
      <c r="X12" s="119">
        <v>263.28586684000004</v>
      </c>
      <c r="Y12" s="119">
        <v>270.95761000000005</v>
      </c>
      <c r="Z12" s="119">
        <v>221.91523999999998</v>
      </c>
      <c r="AA12" s="119">
        <v>101.54069999999999</v>
      </c>
      <c r="AB12" s="119">
        <v>341.58069999999998</v>
      </c>
      <c r="AC12" s="119">
        <v>304.4117</v>
      </c>
      <c r="AD12" s="119">
        <v>258.74170000000009</v>
      </c>
      <c r="AE12" s="119">
        <v>1270.9025650000001</v>
      </c>
      <c r="AF12" s="119">
        <v>163.63899381251716</v>
      </c>
      <c r="AG12" s="119">
        <v>628.93851456989216</v>
      </c>
      <c r="AH12" s="119">
        <v>220.00589245693496</v>
      </c>
      <c r="AI12" s="119">
        <v>60.542572039954443</v>
      </c>
      <c r="AJ12" s="119">
        <v>349.17561257586749</v>
      </c>
      <c r="AK12" s="119">
        <v>806.48148598072805</v>
      </c>
    </row>
    <row r="13" spans="1:37">
      <c r="A13" s="120" t="s">
        <v>405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1:37">
      <c r="A14" s="117" t="s">
        <v>411</v>
      </c>
      <c r="B14" s="118">
        <v>36.799999999999841</v>
      </c>
      <c r="C14" s="118">
        <v>33.5</v>
      </c>
      <c r="D14" s="118">
        <v>20.100000000000819</v>
      </c>
      <c r="E14" s="118">
        <v>67</v>
      </c>
      <c r="F14" s="118">
        <v>390.70000000000027</v>
      </c>
      <c r="G14" s="118">
        <v>-1321.1000000000001</v>
      </c>
      <c r="H14" s="118">
        <v>266.10000000000218</v>
      </c>
      <c r="I14" s="118">
        <v>-22755.9</v>
      </c>
      <c r="J14" s="118">
        <v>-7280.9</v>
      </c>
      <c r="K14" s="118">
        <v>-402465.79999999976</v>
      </c>
      <c r="L14" s="118">
        <v>-259623.29999997327</v>
      </c>
      <c r="M14" s="118">
        <v>-70.799999999999912</v>
      </c>
      <c r="N14" s="118">
        <v>-137.73690000000011</v>
      </c>
      <c r="O14" s="118">
        <v>-51.5</v>
      </c>
      <c r="P14" s="118">
        <v>-237.2000000000001</v>
      </c>
      <c r="Q14" s="118">
        <v>-331.39999999999975</v>
      </c>
      <c r="R14" s="118">
        <v>-498.52809999999954</v>
      </c>
      <c r="S14" s="118">
        <v>-142.8025999999999</v>
      </c>
      <c r="T14" s="118">
        <v>345.11649999999963</v>
      </c>
      <c r="U14" s="118">
        <v>124.32340000000028</v>
      </c>
      <c r="V14" s="118">
        <v>-358.34620000000024</v>
      </c>
      <c r="W14" s="119">
        <v>-88.239399999999932</v>
      </c>
      <c r="X14" s="119">
        <v>-202.61669737999989</v>
      </c>
      <c r="Y14" s="119">
        <v>-157.70119889999978</v>
      </c>
      <c r="Z14" s="119">
        <v>-263.95703000000077</v>
      </c>
      <c r="AA14" s="119">
        <v>-262.54462572000034</v>
      </c>
      <c r="AB14" s="119">
        <v>-721.63641134891577</v>
      </c>
      <c r="AC14" s="119">
        <v>-931.29996958483309</v>
      </c>
      <c r="AD14" s="119">
        <v>-1084.22752382</v>
      </c>
      <c r="AE14" s="119">
        <v>-197.52112284269219</v>
      </c>
      <c r="AF14" s="119">
        <v>-1346.1663711424799</v>
      </c>
      <c r="AG14" s="119">
        <v>-2029.8880449968256</v>
      </c>
      <c r="AH14" s="119">
        <v>-2015.0770142427352</v>
      </c>
      <c r="AI14" s="119">
        <v>-2608.3359963797961</v>
      </c>
      <c r="AJ14" s="119">
        <v>-2599.8690597884447</v>
      </c>
      <c r="AK14" s="119">
        <v>-2930.2882848993445</v>
      </c>
    </row>
    <row r="15" spans="1:37">
      <c r="A15" s="117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1:37">
      <c r="A16" s="117" t="s">
        <v>412</v>
      </c>
      <c r="B16" s="118">
        <f>+B17+B20</f>
        <v>-36.800000000000011</v>
      </c>
      <c r="C16" s="118">
        <f t="shared" ref="C16:V16" si="0">+C17+C20</f>
        <v>-33.500000000000163</v>
      </c>
      <c r="D16" s="118">
        <f t="shared" si="0"/>
        <v>-20.100000000000332</v>
      </c>
      <c r="E16" s="118">
        <f t="shared" si="0"/>
        <v>-66.999999999999787</v>
      </c>
      <c r="F16" s="118">
        <f t="shared" si="0"/>
        <v>-390.70000000000005</v>
      </c>
      <c r="G16" s="118">
        <f t="shared" si="0"/>
        <v>1321.1000000000001</v>
      </c>
      <c r="H16" s="118">
        <f t="shared" si="0"/>
        <v>-266.10000000000002</v>
      </c>
      <c r="I16" s="118">
        <f t="shared" si="0"/>
        <v>22755.9</v>
      </c>
      <c r="J16" s="118">
        <f t="shared" si="0"/>
        <v>7280.9000000000015</v>
      </c>
      <c r="K16" s="118">
        <f t="shared" si="0"/>
        <v>402465.8</v>
      </c>
      <c r="L16" s="118">
        <f t="shared" si="0"/>
        <v>259623.29999998491</v>
      </c>
      <c r="M16" s="118">
        <f t="shared" si="0"/>
        <v>70.799999999999969</v>
      </c>
      <c r="N16" s="118">
        <f t="shared" si="0"/>
        <v>137.73689999999996</v>
      </c>
      <c r="O16" s="118">
        <f t="shared" si="0"/>
        <v>51.499999999999915</v>
      </c>
      <c r="P16" s="118">
        <f t="shared" si="0"/>
        <v>237.2000000000001</v>
      </c>
      <c r="Q16" s="118">
        <f t="shared" si="0"/>
        <v>331.40000000000003</v>
      </c>
      <c r="R16" s="118">
        <f t="shared" si="0"/>
        <v>498.52809999999982</v>
      </c>
      <c r="S16" s="118">
        <f t="shared" si="0"/>
        <v>142.80259999999998</v>
      </c>
      <c r="T16" s="118">
        <f t="shared" si="0"/>
        <v>-345.11650000000014</v>
      </c>
      <c r="U16" s="118">
        <f t="shared" si="0"/>
        <v>-124.32339999999978</v>
      </c>
      <c r="V16" s="118">
        <f t="shared" si="0"/>
        <v>358.34619999999984</v>
      </c>
      <c r="W16" s="119">
        <v>88.239399999999932</v>
      </c>
      <c r="X16" s="119">
        <v>202.61669737999989</v>
      </c>
      <c r="Y16" s="119">
        <v>157.70119889999978</v>
      </c>
      <c r="Z16" s="119">
        <v>263.95703000000077</v>
      </c>
      <c r="AA16" s="119">
        <v>262.54462572000034</v>
      </c>
      <c r="AB16" s="119">
        <v>721.63641134891577</v>
      </c>
      <c r="AC16" s="119">
        <v>931.29996958483309</v>
      </c>
      <c r="AD16" s="119">
        <v>1084.22752382</v>
      </c>
      <c r="AE16" s="119">
        <v>197.52112284269219</v>
      </c>
      <c r="AF16" s="119">
        <v>1346.1663711424799</v>
      </c>
      <c r="AG16" s="119">
        <v>2029.8880449968256</v>
      </c>
      <c r="AH16" s="119">
        <v>2015.0770142427352</v>
      </c>
      <c r="AI16" s="119">
        <v>2608.3359963797961</v>
      </c>
      <c r="AJ16" s="119">
        <v>2599.8690597884447</v>
      </c>
      <c r="AK16" s="119">
        <v>2930.2882848993445</v>
      </c>
    </row>
    <row r="17" spans="1:37">
      <c r="A17" s="120" t="s">
        <v>413</v>
      </c>
      <c r="B17" s="121">
        <v>0</v>
      </c>
      <c r="C17" s="121">
        <v>20.800000000000004</v>
      </c>
      <c r="D17" s="121">
        <v>21.000000000000004</v>
      </c>
      <c r="E17" s="121">
        <v>-48.5</v>
      </c>
      <c r="F17" s="121">
        <v>-90</v>
      </c>
      <c r="G17" s="121">
        <v>310.39999999999998</v>
      </c>
      <c r="H17" s="121">
        <v>-78.900000000000006</v>
      </c>
      <c r="I17" s="121">
        <v>6.2999999999999972</v>
      </c>
      <c r="J17" s="121">
        <v>6421.8</v>
      </c>
      <c r="K17" s="121">
        <v>179280.2</v>
      </c>
      <c r="L17" s="121">
        <v>264844</v>
      </c>
      <c r="M17" s="121">
        <v>-7.3999999999999995</v>
      </c>
      <c r="N17" s="121">
        <v>75.499999999999986</v>
      </c>
      <c r="O17" s="121">
        <v>145.69999999999999</v>
      </c>
      <c r="P17" s="121">
        <v>228.2</v>
      </c>
      <c r="Q17" s="121">
        <v>482.30000000000007</v>
      </c>
      <c r="R17" s="121">
        <v>541.05269999999996</v>
      </c>
      <c r="S17" s="121">
        <v>518.20240000000001</v>
      </c>
      <c r="T17" s="121">
        <v>13.525200000000032</v>
      </c>
      <c r="U17" s="121">
        <v>-7.7589999999999915</v>
      </c>
      <c r="V17" s="121">
        <v>-28.738400000000041</v>
      </c>
      <c r="W17" s="123">
        <v>224.39789999999999</v>
      </c>
      <c r="X17" s="123">
        <v>282.10318000000001</v>
      </c>
      <c r="Y17" s="123">
        <v>130.0436</v>
      </c>
      <c r="Z17" s="123">
        <v>271.31387999999998</v>
      </c>
      <c r="AA17" s="123">
        <v>353.5299</v>
      </c>
      <c r="AB17" s="123">
        <v>568.80259999999998</v>
      </c>
      <c r="AC17" s="123">
        <v>520.94680000000005</v>
      </c>
      <c r="AD17" s="123">
        <v>435.78610000000003</v>
      </c>
      <c r="AE17" s="123">
        <v>856.84067040800016</v>
      </c>
      <c r="AF17" s="123">
        <v>1230.669297933498</v>
      </c>
      <c r="AG17" s="123">
        <v>996.66935208186669</v>
      </c>
      <c r="AH17" s="123">
        <v>1849.6153932073807</v>
      </c>
      <c r="AI17" s="123">
        <v>1809.2103428708569</v>
      </c>
      <c r="AJ17" s="123">
        <v>2180.4720658775777</v>
      </c>
      <c r="AK17" s="123">
        <v>2085.077426031462</v>
      </c>
    </row>
    <row r="18" spans="1:37">
      <c r="A18" s="120" t="s">
        <v>414</v>
      </c>
      <c r="B18" s="121">
        <v>0</v>
      </c>
      <c r="C18" s="121">
        <v>42.2</v>
      </c>
      <c r="D18" s="121">
        <v>32.200000000000003</v>
      </c>
      <c r="E18" s="121">
        <v>0.1</v>
      </c>
      <c r="F18" s="121">
        <v>0</v>
      </c>
      <c r="G18" s="121">
        <v>374.8</v>
      </c>
      <c r="H18" s="121">
        <v>0</v>
      </c>
      <c r="I18" s="121">
        <v>106.3</v>
      </c>
      <c r="J18" s="121">
        <v>6421.8</v>
      </c>
      <c r="K18" s="121">
        <v>179280.2</v>
      </c>
      <c r="L18" s="121">
        <v>264844</v>
      </c>
      <c r="M18" s="121">
        <v>12.6</v>
      </c>
      <c r="N18" s="121">
        <v>148.6</v>
      </c>
      <c r="O18" s="121">
        <v>240.2</v>
      </c>
      <c r="P18" s="121">
        <v>324.10000000000002</v>
      </c>
      <c r="Q18" s="121">
        <v>643.40000000000009</v>
      </c>
      <c r="R18" s="121">
        <v>898.83339999999998</v>
      </c>
      <c r="S18" s="121">
        <v>727.3528</v>
      </c>
      <c r="T18" s="121">
        <v>457.4178</v>
      </c>
      <c r="U18" s="121">
        <v>368.03069999999997</v>
      </c>
      <c r="V18" s="121">
        <v>376.4821</v>
      </c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1:37">
      <c r="A19" s="120" t="s">
        <v>415</v>
      </c>
      <c r="B19" s="121">
        <v>0</v>
      </c>
      <c r="C19" s="121">
        <v>21.4</v>
      </c>
      <c r="D19" s="121">
        <v>11.2</v>
      </c>
      <c r="E19" s="121">
        <v>48.6</v>
      </c>
      <c r="F19" s="121">
        <v>90</v>
      </c>
      <c r="G19" s="121">
        <v>64.400000000000006</v>
      </c>
      <c r="H19" s="121">
        <v>78.900000000000006</v>
      </c>
      <c r="I19" s="121">
        <v>100</v>
      </c>
      <c r="J19" s="121">
        <v>0</v>
      </c>
      <c r="K19" s="121">
        <v>0</v>
      </c>
      <c r="L19" s="124">
        <v>0</v>
      </c>
      <c r="M19" s="121">
        <v>20</v>
      </c>
      <c r="N19" s="121">
        <v>73.100000000000009</v>
      </c>
      <c r="O19" s="121">
        <v>94.5</v>
      </c>
      <c r="P19" s="121">
        <v>95.9</v>
      </c>
      <c r="Q19" s="121">
        <v>161.1</v>
      </c>
      <c r="R19" s="121">
        <v>357.78070000000002</v>
      </c>
      <c r="S19" s="121">
        <v>209.15039999999999</v>
      </c>
      <c r="T19" s="121">
        <v>443.89259999999996</v>
      </c>
      <c r="U19" s="121">
        <v>375.78969999999998</v>
      </c>
      <c r="V19" s="121">
        <v>405.22050000000002</v>
      </c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1:37">
      <c r="A20" s="120" t="s">
        <v>416</v>
      </c>
      <c r="B20" s="121">
        <v>-36.800000000000011</v>
      </c>
      <c r="C20" s="121">
        <v>-54.300000000000168</v>
      </c>
      <c r="D20" s="121">
        <v>-41.100000000000335</v>
      </c>
      <c r="E20" s="121">
        <v>-18.499999999999787</v>
      </c>
      <c r="F20" s="121">
        <v>-300.70000000000005</v>
      </c>
      <c r="G20" s="121">
        <v>1010.7000000000002</v>
      </c>
      <c r="H20" s="121">
        <v>-187.20000000000005</v>
      </c>
      <c r="I20" s="121">
        <v>22749.600000000002</v>
      </c>
      <c r="J20" s="121">
        <v>859.10000000000082</v>
      </c>
      <c r="K20" s="121">
        <v>223185.59999999998</v>
      </c>
      <c r="L20" s="121">
        <v>-5220.7000000150874</v>
      </c>
      <c r="M20" s="121">
        <v>78.199999999999974</v>
      </c>
      <c r="N20" s="121">
        <v>62.236899999999984</v>
      </c>
      <c r="O20" s="121">
        <v>-94.200000000000074</v>
      </c>
      <c r="P20" s="121">
        <v>9.0000000000001279</v>
      </c>
      <c r="Q20" s="121">
        <v>-150.90000000000003</v>
      </c>
      <c r="R20" s="121">
        <v>-42.524600000000149</v>
      </c>
      <c r="S20" s="121">
        <v>-375.39980000000003</v>
      </c>
      <c r="T20" s="121">
        <v>-358.64170000000018</v>
      </c>
      <c r="U20" s="121">
        <v>-116.56439999999979</v>
      </c>
      <c r="V20" s="121">
        <v>387.08459999999991</v>
      </c>
      <c r="W20" s="125">
        <v>-136.15850000000006</v>
      </c>
      <c r="X20" s="125">
        <v>-79.486482620000118</v>
      </c>
      <c r="Y20" s="125">
        <v>27.657598899999783</v>
      </c>
      <c r="Z20" s="125">
        <v>-7.3568499999992127</v>
      </c>
      <c r="AA20" s="125">
        <v>-90.985274279999658</v>
      </c>
      <c r="AB20" s="125">
        <v>152.83381134891579</v>
      </c>
      <c r="AC20" s="125">
        <v>410.35316958483304</v>
      </c>
      <c r="AD20" s="125">
        <v>648.44142381999995</v>
      </c>
      <c r="AE20" s="125">
        <v>-659.31954756530797</v>
      </c>
      <c r="AF20" s="125">
        <v>115.49707320898187</v>
      </c>
      <c r="AG20" s="125">
        <v>1033.2186929149589</v>
      </c>
      <c r="AH20" s="125">
        <v>165.46162103535448</v>
      </c>
      <c r="AI20" s="125">
        <v>799.12565350893919</v>
      </c>
      <c r="AJ20" s="125">
        <v>419.39699391086697</v>
      </c>
      <c r="AK20" s="125">
        <v>845.21085886788251</v>
      </c>
    </row>
    <row r="21" spans="1:37">
      <c r="A21" s="120" t="s">
        <v>417</v>
      </c>
      <c r="B21" s="121">
        <v>-101.9</v>
      </c>
      <c r="C21" s="121">
        <v>-123.89999999999998</v>
      </c>
      <c r="D21" s="121">
        <v>-30.000000000000004</v>
      </c>
      <c r="E21" s="121">
        <v>87.600000000000009</v>
      </c>
      <c r="F21" s="121">
        <v>-280.39999999999998</v>
      </c>
      <c r="G21" s="121">
        <v>295.70000000000005</v>
      </c>
      <c r="H21" s="121">
        <v>-707.30000000000007</v>
      </c>
      <c r="I21" s="121">
        <v>3555.2999999999997</v>
      </c>
      <c r="J21" s="121">
        <v>-1308.5</v>
      </c>
      <c r="K21" s="121">
        <v>103443</v>
      </c>
      <c r="L21" s="121">
        <v>3121979</v>
      </c>
      <c r="M21" s="121">
        <v>88.8</v>
      </c>
      <c r="N21" s="121">
        <v>9.6569000000000003</v>
      </c>
      <c r="O21" s="121">
        <v>21.6</v>
      </c>
      <c r="P21" s="121">
        <v>-14.899999999999999</v>
      </c>
      <c r="Q21" s="121">
        <v>-31.049999999999997</v>
      </c>
      <c r="R21" s="121">
        <v>25.2</v>
      </c>
      <c r="S21" s="121">
        <v>-112.6584</v>
      </c>
      <c r="T21" s="121">
        <v>-225.97320000000002</v>
      </c>
      <c r="U21" s="121">
        <v>16.946400000000001</v>
      </c>
      <c r="V21" s="121">
        <v>45.951300000000003</v>
      </c>
      <c r="W21" s="125">
        <v>-118.37010000000001</v>
      </c>
      <c r="X21" s="125">
        <v>-80.01381625000009</v>
      </c>
      <c r="Y21" s="125">
        <v>43.536348899999993</v>
      </c>
      <c r="Z21" s="125">
        <v>60.396809540000007</v>
      </c>
      <c r="AA21" s="125">
        <v>-80.880674279999994</v>
      </c>
      <c r="AB21" s="125">
        <v>-688.36906231203159</v>
      </c>
      <c r="AC21" s="125">
        <v>-709.64420152094749</v>
      </c>
      <c r="AD21" s="125">
        <v>-617.60265680094756</v>
      </c>
      <c r="AE21" s="125">
        <v>-1218.5475089166025</v>
      </c>
      <c r="AF21" s="125">
        <v>-366.1072092749888</v>
      </c>
      <c r="AG21" s="125">
        <v>-701.39777930908053</v>
      </c>
      <c r="AH21" s="125">
        <v>-787.83262949689765</v>
      </c>
      <c r="AI21" s="125">
        <v>-806.18218888094748</v>
      </c>
      <c r="AJ21" s="125">
        <v>-788.81683708275443</v>
      </c>
      <c r="AK21" s="125">
        <v>-547.0815170536041</v>
      </c>
    </row>
    <row r="22" spans="1:37">
      <c r="A22" s="120" t="s">
        <v>418</v>
      </c>
      <c r="B22" s="121">
        <v>65.099999999999994</v>
      </c>
      <c r="C22" s="121">
        <v>69.59999999999981</v>
      </c>
      <c r="D22" s="121">
        <v>-11.100000000000332</v>
      </c>
      <c r="E22" s="121">
        <v>-106.0999999999998</v>
      </c>
      <c r="F22" s="121">
        <v>-20.300000000000061</v>
      </c>
      <c r="G22" s="121">
        <v>715.00000000000011</v>
      </c>
      <c r="H22" s="121">
        <v>520.1</v>
      </c>
      <c r="I22" s="121">
        <v>19194.300000000003</v>
      </c>
      <c r="J22" s="121">
        <v>2167.6000000000008</v>
      </c>
      <c r="K22" s="121">
        <v>119742.59999999996</v>
      </c>
      <c r="L22" s="121">
        <v>-3127199.7000000151</v>
      </c>
      <c r="M22" s="121">
        <v>-10.600000000000023</v>
      </c>
      <c r="N22" s="121">
        <v>52.579999999999984</v>
      </c>
      <c r="O22" s="121">
        <v>-115.80000000000008</v>
      </c>
      <c r="P22" s="121">
        <v>23.900000000000126</v>
      </c>
      <c r="Q22" s="121">
        <v>-119.85000000000005</v>
      </c>
      <c r="R22" s="121">
        <v>-67.724600000000152</v>
      </c>
      <c r="S22" s="121">
        <v>-262.74140000000006</v>
      </c>
      <c r="T22" s="121">
        <v>-132.66850000000017</v>
      </c>
      <c r="U22" s="121">
        <v>-133.51079999999979</v>
      </c>
      <c r="V22" s="121">
        <v>341.13329999999991</v>
      </c>
      <c r="W22" s="125">
        <v>-17.788400000000053</v>
      </c>
      <c r="X22" s="125">
        <v>0.52733362999997269</v>
      </c>
      <c r="Y22" s="125">
        <v>-15.87875000000021</v>
      </c>
      <c r="Z22" s="125">
        <v>-67.753659539999219</v>
      </c>
      <c r="AA22" s="125">
        <v>-10.104599999999664</v>
      </c>
      <c r="AB22" s="125">
        <v>841.20287366094738</v>
      </c>
      <c r="AC22" s="125">
        <v>1119.9973711057805</v>
      </c>
      <c r="AD22" s="125">
        <v>1266.0440806209476</v>
      </c>
      <c r="AE22" s="125">
        <v>559.22796135129454</v>
      </c>
      <c r="AF22" s="125">
        <v>481.60428248397068</v>
      </c>
      <c r="AG22" s="125">
        <v>1734.6164722240394</v>
      </c>
      <c r="AH22" s="125">
        <v>953.29425053225214</v>
      </c>
      <c r="AI22" s="125">
        <v>1605.3078423898867</v>
      </c>
      <c r="AJ22" s="125">
        <v>1208.2138309936213</v>
      </c>
      <c r="AK22" s="125">
        <v>1392.2923759214866</v>
      </c>
    </row>
    <row r="23" spans="1:37">
      <c r="A23" s="120" t="s">
        <v>419</v>
      </c>
      <c r="B23" s="121">
        <v>0</v>
      </c>
      <c r="C23" s="121">
        <v>0</v>
      </c>
      <c r="D23" s="121">
        <v>0</v>
      </c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>
        <v>-572.5</v>
      </c>
      <c r="K23" s="121">
        <v>-753.4</v>
      </c>
      <c r="L23" s="121">
        <v>-75180.3</v>
      </c>
      <c r="M23" s="121">
        <v>-3.2</v>
      </c>
      <c r="N23" s="121">
        <v>-8.9</v>
      </c>
      <c r="O23" s="121">
        <v>-3.3889999999999998</v>
      </c>
      <c r="P23" s="121">
        <v>-1</v>
      </c>
      <c r="Q23" s="121">
        <v>-4</v>
      </c>
      <c r="R23" s="121">
        <v>-2.7480000000000002</v>
      </c>
      <c r="S23" s="121">
        <v>0</v>
      </c>
      <c r="T23" s="121">
        <v>0</v>
      </c>
      <c r="U23" s="121">
        <v>0</v>
      </c>
      <c r="V23" s="121">
        <v>0</v>
      </c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1:37">
      <c r="A24" s="120" t="s">
        <v>420</v>
      </c>
      <c r="B24" s="121">
        <v>65.099999999999994</v>
      </c>
      <c r="C24" s="121">
        <v>69.59999999999981</v>
      </c>
      <c r="D24" s="121">
        <v>-11.100000000000332</v>
      </c>
      <c r="E24" s="121">
        <v>-106.0999999999998</v>
      </c>
      <c r="F24" s="121">
        <v>-20.300000000000061</v>
      </c>
      <c r="G24" s="121">
        <v>715.00000000000011</v>
      </c>
      <c r="H24" s="121">
        <v>520.1</v>
      </c>
      <c r="I24" s="121">
        <v>19194.300000000003</v>
      </c>
      <c r="J24" s="121">
        <v>2740.1000000000008</v>
      </c>
      <c r="K24" s="121">
        <v>120495.99999999996</v>
      </c>
      <c r="L24" s="121">
        <v>-3052019.4000000153</v>
      </c>
      <c r="M24" s="121">
        <v>-7.4000000000000226</v>
      </c>
      <c r="N24" s="121">
        <v>38.579999999999977</v>
      </c>
      <c r="O24" s="121">
        <v>-107.51100000000008</v>
      </c>
      <c r="P24" s="121">
        <v>-25.899999999999871</v>
      </c>
      <c r="Q24" s="121">
        <v>-147.95000000000005</v>
      </c>
      <c r="R24" s="121">
        <v>-63.976600000000147</v>
      </c>
      <c r="S24" s="121">
        <v>-262.74140000000006</v>
      </c>
      <c r="T24" s="121">
        <v>-132.66850000000017</v>
      </c>
      <c r="U24" s="121">
        <v>-113.52709999999978</v>
      </c>
      <c r="V24" s="121">
        <v>362.0012999999999</v>
      </c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1:37">
      <c r="A25" s="120" t="s">
        <v>421</v>
      </c>
      <c r="B25" s="121">
        <v>0</v>
      </c>
      <c r="C25" s="121">
        <v>0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22.900000000000002</v>
      </c>
      <c r="O25" s="121">
        <v>-4.8999999999999995</v>
      </c>
      <c r="P25" s="121">
        <v>50.8</v>
      </c>
      <c r="Q25" s="121">
        <v>32.1</v>
      </c>
      <c r="R25" s="121">
        <v>-1</v>
      </c>
      <c r="S25" s="121">
        <v>0</v>
      </c>
      <c r="T25" s="121">
        <v>0</v>
      </c>
      <c r="U25" s="121">
        <v>-19.983699999999999</v>
      </c>
      <c r="V25" s="121">
        <v>-20.867999999999999</v>
      </c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9" spans="1:37">
      <c r="A29" s="126" t="s">
        <v>422</v>
      </c>
      <c r="B29" s="127"/>
      <c r="C29" s="127">
        <v>647.65030000000002</v>
      </c>
      <c r="D29" s="127">
        <v>644.83178363000002</v>
      </c>
      <c r="E29" s="127">
        <v>449.33825999999988</v>
      </c>
      <c r="F29" s="127">
        <v>885.05953</v>
      </c>
      <c r="G29" s="127">
        <v>769.94349999999986</v>
      </c>
      <c r="H29" s="127">
        <v>1378.3390410000002</v>
      </c>
      <c r="I29" s="127">
        <v>1317.230129</v>
      </c>
      <c r="J29" s="127">
        <v>1579.7799</v>
      </c>
      <c r="K29" s="127">
        <v>2391.0645366039225</v>
      </c>
      <c r="L29" s="127">
        <v>1717.0427472943279</v>
      </c>
      <c r="M29" s="127">
        <v>3126.4313386225472</v>
      </c>
      <c r="N29" s="127">
        <v>2531.9435132757017</v>
      </c>
      <c r="O29" s="127">
        <v>3526.1916764728435</v>
      </c>
      <c r="P29" s="127">
        <v>4014.3821898347019</v>
      </c>
      <c r="Q29" s="127">
        <v>5539.5213243984135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tabSelected="1" workbookViewId="0">
      <selection activeCell="B34" sqref="B34"/>
    </sheetView>
  </sheetViews>
  <sheetFormatPr defaultRowHeight="15"/>
  <cols>
    <col min="1" max="1" width="22.42578125" customWidth="1"/>
    <col min="2" max="2" width="23.5703125" customWidth="1"/>
    <col min="3" max="3" width="17.42578125" customWidth="1"/>
    <col min="4" max="4" width="19.28515625" customWidth="1"/>
  </cols>
  <sheetData>
    <row r="1" spans="1:4" ht="30">
      <c r="A1" s="60" t="s">
        <v>330</v>
      </c>
      <c r="B1" s="62" t="s">
        <v>331</v>
      </c>
      <c r="C1" s="59" t="s">
        <v>332</v>
      </c>
      <c r="D1" s="59" t="s">
        <v>333</v>
      </c>
    </row>
    <row r="2" spans="1:4">
      <c r="A2" s="60">
        <v>1990</v>
      </c>
      <c r="B2" s="60">
        <v>225.51348489860277</v>
      </c>
      <c r="C2" s="91">
        <v>116.1018</v>
      </c>
      <c r="D2" s="91">
        <v>109.41168489860277</v>
      </c>
    </row>
    <row r="3" spans="1:4">
      <c r="A3" s="60">
        <f>A2+1</f>
        <v>1991</v>
      </c>
      <c r="B3" s="60">
        <v>166.08818234875443</v>
      </c>
      <c r="C3" s="91">
        <v>204.26507999999998</v>
      </c>
      <c r="D3" s="91">
        <v>-38.176897651245554</v>
      </c>
    </row>
    <row r="4" spans="1:4">
      <c r="A4" s="60">
        <f t="shared" ref="A4:A27" si="0">A3+1</f>
        <v>1992</v>
      </c>
      <c r="B4" s="60">
        <v>302.66349619230772</v>
      </c>
      <c r="C4" s="91">
        <v>340.2122</v>
      </c>
      <c r="D4" s="91">
        <v>-37.548703807692256</v>
      </c>
    </row>
    <row r="5" spans="1:4">
      <c r="A5" s="60">
        <f t="shared" si="0"/>
        <v>1993</v>
      </c>
      <c r="B5" s="60">
        <v>313.02420099999995</v>
      </c>
      <c r="C5" s="91">
        <v>332.54009999999994</v>
      </c>
      <c r="D5" s="91">
        <v>-19.51589899999999</v>
      </c>
    </row>
    <row r="6" spans="1:4">
      <c r="A6" s="60">
        <f t="shared" si="0"/>
        <v>1994</v>
      </c>
      <c r="B6" s="60">
        <v>111.16944999999998</v>
      </c>
      <c r="C6" s="91">
        <v>276.89670000000001</v>
      </c>
      <c r="D6" s="91">
        <v>-165.72725000000003</v>
      </c>
    </row>
    <row r="7" spans="1:4">
      <c r="A7" s="60">
        <f t="shared" si="0"/>
        <v>1995</v>
      </c>
      <c r="B7" s="60">
        <v>152.17833399999998</v>
      </c>
      <c r="C7" s="91">
        <v>137.08383099999998</v>
      </c>
      <c r="D7" s="91">
        <v>15.094503</v>
      </c>
    </row>
    <row r="8" spans="1:4">
      <c r="A8" s="60">
        <f t="shared" si="0"/>
        <v>1996</v>
      </c>
      <c r="B8" s="60">
        <v>90.490804000000011</v>
      </c>
      <c r="C8" s="91">
        <v>-21.785599999999988</v>
      </c>
      <c r="D8" s="91">
        <v>112.276404</v>
      </c>
    </row>
    <row r="9" spans="1:4">
      <c r="A9" s="60">
        <f t="shared" si="0"/>
        <v>1997</v>
      </c>
      <c r="B9" s="60">
        <v>-132.66680700000001</v>
      </c>
      <c r="C9" s="91">
        <v>-40.158100000000005</v>
      </c>
      <c r="D9" s="91">
        <v>-92.508707000000015</v>
      </c>
    </row>
    <row r="10" spans="1:4">
      <c r="A10" s="60">
        <f t="shared" si="0"/>
        <v>1998</v>
      </c>
      <c r="B10" s="60">
        <v>295.7894379999999</v>
      </c>
      <c r="C10" s="91">
        <v>33.373999999999988</v>
      </c>
      <c r="D10" s="91">
        <v>262.41543799999994</v>
      </c>
    </row>
    <row r="11" spans="1:4">
      <c r="A11" s="60">
        <f t="shared" si="0"/>
        <v>1999</v>
      </c>
      <c r="B11" s="60">
        <v>40.337849999999975</v>
      </c>
      <c r="C11" s="91">
        <v>34.204880000000003</v>
      </c>
      <c r="D11" s="91">
        <v>6.1329699999999718</v>
      </c>
    </row>
    <row r="12" spans="1:4">
      <c r="A12" s="60">
        <f>A11+1</f>
        <v>2000</v>
      </c>
      <c r="B12" s="60">
        <v>-99.411560090000009</v>
      </c>
      <c r="C12" s="91">
        <v>17.0702</v>
      </c>
      <c r="D12" s="91">
        <v>-116.48176009000001</v>
      </c>
    </row>
    <row r="13" spans="1:4">
      <c r="A13" s="60">
        <f t="shared" si="0"/>
        <v>2001</v>
      </c>
      <c r="B13" s="60">
        <v>-233.22549286419996</v>
      </c>
      <c r="C13" s="91">
        <v>13.968122699999995</v>
      </c>
      <c r="D13" s="91">
        <v>-247.19361556419997</v>
      </c>
    </row>
    <row r="14" spans="1:4">
      <c r="A14" s="60">
        <f t="shared" si="0"/>
        <v>2002</v>
      </c>
      <c r="B14" s="60">
        <v>-36.092827750000019</v>
      </c>
      <c r="C14" s="91">
        <v>-58.969713849999998</v>
      </c>
      <c r="D14" s="91">
        <v>22.876886099999979</v>
      </c>
    </row>
    <row r="15" spans="1:4">
      <c r="A15" s="60">
        <f>A14+1</f>
        <v>2003</v>
      </c>
      <c r="B15" s="60">
        <v>100.66710054999999</v>
      </c>
      <c r="C15" s="92">
        <v>-9.949012450000005</v>
      </c>
      <c r="D15" s="91">
        <v>110.61611299999998</v>
      </c>
    </row>
    <row r="16" spans="1:4">
      <c r="A16" s="60">
        <f t="shared" si="0"/>
        <v>2004</v>
      </c>
      <c r="B16" s="60">
        <v>-87.796460599999961</v>
      </c>
      <c r="C16" s="92">
        <v>-49.318814599999996</v>
      </c>
      <c r="D16" s="91">
        <v>-38.477645999999964</v>
      </c>
    </row>
    <row r="17" spans="1:4">
      <c r="A17" s="60">
        <f t="shared" si="0"/>
        <v>2005</v>
      </c>
      <c r="B17" s="60">
        <v>-43.059240550000027</v>
      </c>
      <c r="C17" s="92">
        <v>54.209586449999989</v>
      </c>
      <c r="D17" s="91">
        <v>-97.268827000000016</v>
      </c>
    </row>
    <row r="18" spans="1:4">
      <c r="A18" s="60">
        <f t="shared" si="0"/>
        <v>2006</v>
      </c>
      <c r="B18" s="60">
        <v>-946.97671558630009</v>
      </c>
      <c r="C18" s="92">
        <v>449.25023541370001</v>
      </c>
      <c r="D18" s="91">
        <v>-1396.2269510000001</v>
      </c>
    </row>
    <row r="19" spans="1:4">
      <c r="A19" s="60">
        <f t="shared" si="0"/>
        <v>2007</v>
      </c>
      <c r="B19" s="60">
        <v>547.58922157999973</v>
      </c>
      <c r="C19" s="92">
        <v>425.40518957999984</v>
      </c>
      <c r="D19" s="91">
        <v>122.18403199999989</v>
      </c>
    </row>
    <row r="20" spans="1:4">
      <c r="A20" s="60">
        <f t="shared" si="0"/>
        <v>2008</v>
      </c>
      <c r="B20" s="60">
        <v>-3928.0088052300016</v>
      </c>
      <c r="C20" s="92">
        <v>445.53553799999986</v>
      </c>
      <c r="D20" s="91">
        <v>-4373.5443432300017</v>
      </c>
    </row>
    <row r="21" spans="1:4">
      <c r="A21" s="60">
        <f t="shared" si="0"/>
        <v>2009</v>
      </c>
      <c r="B21" s="60">
        <v>-2544.7183156399997</v>
      </c>
      <c r="C21" s="92">
        <v>-604.70504432000007</v>
      </c>
      <c r="D21" s="91">
        <v>-1940.0132713199996</v>
      </c>
    </row>
    <row r="22" spans="1:4">
      <c r="A22" s="60">
        <f t="shared" si="0"/>
        <v>2010</v>
      </c>
      <c r="B22" s="60">
        <v>-2450.672869</v>
      </c>
      <c r="C22" s="91">
        <v>-1236.5193959999999</v>
      </c>
      <c r="D22" s="91">
        <v>-1214.1534730000001</v>
      </c>
    </row>
    <row r="23" spans="1:4">
      <c r="A23" s="60">
        <f t="shared" si="0"/>
        <v>2011</v>
      </c>
      <c r="B23" s="60">
        <v>-3290.0920508799991</v>
      </c>
      <c r="C23" s="91">
        <v>-2072.6982188799998</v>
      </c>
      <c r="D23" s="91">
        <v>-1217.3938319999995</v>
      </c>
    </row>
    <row r="24" spans="1:4">
      <c r="A24" s="60">
        <f t="shared" si="0"/>
        <v>2012</v>
      </c>
      <c r="B24" s="60">
        <v>132.07038267140047</v>
      </c>
      <c r="C24" s="91">
        <v>-915.81028132859956</v>
      </c>
      <c r="D24" s="91">
        <v>1047.880664</v>
      </c>
    </row>
    <row r="25" spans="1:4">
      <c r="A25" s="60">
        <f t="shared" si="0"/>
        <v>2013</v>
      </c>
      <c r="B25" s="60">
        <v>1510.8757372467994</v>
      </c>
      <c r="C25" s="91">
        <v>435.83610134680004</v>
      </c>
      <c r="D25" s="91">
        <v>1075.0396358999997</v>
      </c>
    </row>
    <row r="26" spans="1:4">
      <c r="A26" s="60">
        <f t="shared" si="0"/>
        <v>2014</v>
      </c>
      <c r="B26" s="60">
        <v>1975.4834321703997</v>
      </c>
      <c r="C26" s="91">
        <v>847.67081117039993</v>
      </c>
      <c r="D26" s="91">
        <v>1127.8126209999996</v>
      </c>
    </row>
    <row r="27" spans="1:4">
      <c r="A27" s="60">
        <f t="shared" si="0"/>
        <v>2015</v>
      </c>
      <c r="B27" s="60">
        <v>5503.1442632077997</v>
      </c>
      <c r="C27" s="91">
        <v>-420.74903979219994</v>
      </c>
      <c r="D27" s="91">
        <v>5923.8933030000007</v>
      </c>
    </row>
    <row r="29" spans="1:4">
      <c r="A29" t="s">
        <v>87</v>
      </c>
    </row>
    <row r="30" spans="1:4">
      <c r="A30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1"/>
  <sheetViews>
    <sheetView workbookViewId="0">
      <selection activeCell="A31" sqref="A31"/>
    </sheetView>
  </sheetViews>
  <sheetFormatPr defaultRowHeight="15"/>
  <cols>
    <col min="1" max="1" width="50.85546875" customWidth="1"/>
  </cols>
  <sheetData>
    <row r="1" spans="1:27">
      <c r="A1" s="93" t="s">
        <v>334</v>
      </c>
      <c r="B1" s="94">
        <v>1990</v>
      </c>
      <c r="C1" s="94">
        <v>1991</v>
      </c>
      <c r="D1" s="94">
        <v>1992</v>
      </c>
      <c r="E1" s="94">
        <v>1993</v>
      </c>
      <c r="F1" s="94">
        <v>1994</v>
      </c>
      <c r="G1" s="94">
        <v>1995</v>
      </c>
      <c r="H1" s="94">
        <v>1996</v>
      </c>
      <c r="I1" s="94">
        <v>1997</v>
      </c>
      <c r="J1" s="94">
        <v>1998</v>
      </c>
      <c r="K1" s="94">
        <v>1999</v>
      </c>
      <c r="L1" s="94">
        <v>2000</v>
      </c>
      <c r="M1" s="94">
        <v>2001</v>
      </c>
      <c r="N1" s="94">
        <v>2002</v>
      </c>
      <c r="O1" s="94">
        <v>2003</v>
      </c>
      <c r="P1" s="94">
        <v>2004</v>
      </c>
      <c r="Q1" s="94" t="s">
        <v>335</v>
      </c>
      <c r="R1" s="94" t="s">
        <v>336</v>
      </c>
      <c r="S1" s="94" t="s">
        <v>337</v>
      </c>
      <c r="T1" s="94">
        <v>2008</v>
      </c>
      <c r="U1" s="95" t="s">
        <v>338</v>
      </c>
      <c r="V1" s="96" t="s">
        <v>339</v>
      </c>
      <c r="W1" s="96" t="s">
        <v>340</v>
      </c>
      <c r="X1" s="97">
        <v>2012</v>
      </c>
      <c r="Y1" s="97" t="s">
        <v>341</v>
      </c>
      <c r="Z1" s="97" t="s">
        <v>342</v>
      </c>
      <c r="AA1" s="97" t="s">
        <v>343</v>
      </c>
    </row>
    <row r="2" spans="1:27">
      <c r="A2" s="98" t="s">
        <v>344</v>
      </c>
      <c r="B2" s="99">
        <v>45.147513436913442</v>
      </c>
      <c r="C2" s="99">
        <v>64.352362999999997</v>
      </c>
      <c r="D2" s="99">
        <v>94.081569999999999</v>
      </c>
      <c r="E2" s="99">
        <v>136.53313300000002</v>
      </c>
      <c r="F2" s="99">
        <v>60.659772000000004</v>
      </c>
      <c r="G2" s="99">
        <v>235.68085500000001</v>
      </c>
      <c r="H2" s="99">
        <v>134.96114600000001</v>
      </c>
      <c r="I2" s="99">
        <v>86.051694999999995</v>
      </c>
      <c r="J2" s="99">
        <v>54.545576000000004</v>
      </c>
      <c r="K2" s="99">
        <v>48.472577000000001</v>
      </c>
      <c r="L2" s="99">
        <v>39.122365000000002</v>
      </c>
      <c r="M2" s="99">
        <v>25.378066</v>
      </c>
      <c r="N2" s="99">
        <v>25.747674</v>
      </c>
      <c r="O2" s="92">
        <v>18.148669999999999</v>
      </c>
      <c r="P2" s="92">
        <v>21.341615999999998</v>
      </c>
      <c r="Q2" s="92">
        <v>24.951284000000001</v>
      </c>
      <c r="R2" s="92">
        <v>54.736695999999995</v>
      </c>
      <c r="S2" s="92">
        <v>141.240309</v>
      </c>
      <c r="T2" s="92">
        <v>351.18831800000004</v>
      </c>
      <c r="U2" s="92">
        <v>329.20052500000003</v>
      </c>
      <c r="V2" s="100">
        <v>205.25707600000001</v>
      </c>
      <c r="W2" s="100">
        <v>1177.3863569999999</v>
      </c>
      <c r="X2" s="100">
        <v>195.30828700000004</v>
      </c>
      <c r="Y2" s="100">
        <v>958.101181</v>
      </c>
      <c r="Z2" s="100">
        <v>2040.760716</v>
      </c>
      <c r="AA2" s="100">
        <v>1904.153693</v>
      </c>
    </row>
    <row r="3" spans="1:27">
      <c r="A3" s="101" t="s">
        <v>345</v>
      </c>
      <c r="B3" s="102">
        <v>33.851449436913448</v>
      </c>
      <c r="C3" s="102">
        <v>0.32776899999999998</v>
      </c>
      <c r="D3" s="102">
        <v>55.988016999999999</v>
      </c>
      <c r="E3" s="102">
        <v>11.024399000000001</v>
      </c>
      <c r="F3" s="102">
        <v>26.689140999999999</v>
      </c>
      <c r="G3" s="102">
        <v>32.287913000000003</v>
      </c>
      <c r="H3" s="102">
        <v>88.108631000000003</v>
      </c>
      <c r="I3" s="102">
        <v>17.650058000000001</v>
      </c>
      <c r="J3" s="102">
        <v>2.4990999999999999E-2</v>
      </c>
      <c r="K3" s="102">
        <v>0.238757</v>
      </c>
      <c r="L3" s="102">
        <v>0</v>
      </c>
      <c r="M3" s="102">
        <v>0</v>
      </c>
      <c r="N3" s="102">
        <v>0</v>
      </c>
      <c r="O3" s="91">
        <v>0</v>
      </c>
      <c r="P3" s="91">
        <v>0</v>
      </c>
      <c r="Q3" s="91">
        <v>0.81504600000000005</v>
      </c>
      <c r="R3" s="91">
        <v>11.217449999999999</v>
      </c>
      <c r="S3" s="91">
        <v>7.5606039999999997</v>
      </c>
      <c r="T3" s="91">
        <v>11.973304000000001</v>
      </c>
      <c r="U3" s="91">
        <v>20.232990000000001</v>
      </c>
      <c r="V3" s="100">
        <v>76.981180000000023</v>
      </c>
      <c r="W3" s="100">
        <v>24.998308999999999</v>
      </c>
      <c r="X3" s="100">
        <v>3.8266249999999999</v>
      </c>
      <c r="Y3" s="100">
        <v>16.900116000000001</v>
      </c>
      <c r="Z3" s="100">
        <v>41.16</v>
      </c>
      <c r="AA3" s="100">
        <v>7.115475</v>
      </c>
    </row>
    <row r="4" spans="1:27">
      <c r="A4" s="101" t="s">
        <v>346</v>
      </c>
      <c r="B4" s="102">
        <v>1.991268</v>
      </c>
      <c r="C4" s="102">
        <v>7.335064</v>
      </c>
      <c r="D4" s="102">
        <v>4.5491400000000004</v>
      </c>
      <c r="E4" s="102">
        <v>94.666504000000003</v>
      </c>
      <c r="F4" s="102">
        <v>33.650927000000003</v>
      </c>
      <c r="G4" s="102">
        <v>15.516192</v>
      </c>
      <c r="H4" s="102">
        <v>23.408432999999999</v>
      </c>
      <c r="I4" s="102">
        <v>49.065190999999999</v>
      </c>
      <c r="J4" s="102">
        <v>40.850557000000002</v>
      </c>
      <c r="K4" s="102">
        <v>18.458386000000001</v>
      </c>
      <c r="L4" s="102">
        <v>22.164173999999999</v>
      </c>
      <c r="M4" s="102">
        <v>7.2220500000000003</v>
      </c>
      <c r="N4" s="102">
        <v>14.850773</v>
      </c>
      <c r="O4" s="91">
        <v>2.667608</v>
      </c>
      <c r="P4" s="91">
        <v>0.70309999999999995</v>
      </c>
      <c r="Q4" s="91">
        <v>0.73870399999999992</v>
      </c>
      <c r="R4" s="91">
        <v>30.273201999999998</v>
      </c>
      <c r="S4" s="91">
        <v>126.49572699999999</v>
      </c>
      <c r="T4" s="91">
        <v>334.59007900000006</v>
      </c>
      <c r="U4" s="91">
        <v>307.50069400000001</v>
      </c>
      <c r="V4" s="103">
        <v>126.24046499999999</v>
      </c>
      <c r="W4" s="103">
        <v>1148.9734759999999</v>
      </c>
      <c r="X4" s="103">
        <v>186.39517300000003</v>
      </c>
      <c r="Y4" s="103">
        <v>938.99900600000001</v>
      </c>
      <c r="Z4" s="103">
        <v>1956.0290680000001</v>
      </c>
      <c r="AA4" s="103">
        <v>1895.9194240000002</v>
      </c>
    </row>
    <row r="5" spans="1:27">
      <c r="A5" s="101" t="s">
        <v>347</v>
      </c>
      <c r="B5" s="102">
        <v>9.3047959999999996</v>
      </c>
      <c r="C5" s="102">
        <v>56.689529999999998</v>
      </c>
      <c r="D5" s="102">
        <v>33.544412999999999</v>
      </c>
      <c r="E5" s="102">
        <v>30.842230000000001</v>
      </c>
      <c r="F5" s="102">
        <v>0.31970399999999999</v>
      </c>
      <c r="G5" s="102">
        <v>187.87674999999999</v>
      </c>
      <c r="H5" s="102">
        <v>23.444082000000002</v>
      </c>
      <c r="I5" s="102">
        <v>19.336445999999999</v>
      </c>
      <c r="J5" s="102">
        <v>13.670028</v>
      </c>
      <c r="K5" s="102">
        <v>29.775434000000001</v>
      </c>
      <c r="L5" s="102">
        <v>16.958190999999999</v>
      </c>
      <c r="M5" s="102">
        <v>18.156016000000001</v>
      </c>
      <c r="N5" s="102">
        <v>10.896901</v>
      </c>
      <c r="O5" s="91">
        <v>15.481061999999998</v>
      </c>
      <c r="P5" s="91">
        <v>20.638515999999999</v>
      </c>
      <c r="Q5" s="91">
        <v>23.397534</v>
      </c>
      <c r="R5" s="91">
        <v>13.246044000000001</v>
      </c>
      <c r="S5" s="91">
        <v>7.1839779999999998</v>
      </c>
      <c r="T5" s="91">
        <v>4.6249349999999998</v>
      </c>
      <c r="U5" s="91">
        <v>1.4668410000000001</v>
      </c>
      <c r="V5" s="103">
        <v>2.035431</v>
      </c>
      <c r="W5" s="103">
        <v>3.4145719999999997</v>
      </c>
      <c r="X5" s="103">
        <v>5.0864889999999994</v>
      </c>
      <c r="Y5" s="103">
        <v>2.2020590000000007</v>
      </c>
      <c r="Z5" s="103">
        <v>43.571647999999996</v>
      </c>
      <c r="AA5" s="103">
        <v>1.1187939999999998</v>
      </c>
    </row>
    <row r="6" spans="1:27">
      <c r="A6" s="98" t="s">
        <v>348</v>
      </c>
      <c r="B6" s="104">
        <v>599.78489254412261</v>
      </c>
      <c r="C6" s="104">
        <v>721.5063516052968</v>
      </c>
      <c r="D6" s="104">
        <v>902.39631320314595</v>
      </c>
      <c r="E6" s="104">
        <v>805.45550200000002</v>
      </c>
      <c r="F6" s="104">
        <v>726.84403699999996</v>
      </c>
      <c r="G6" s="104">
        <v>695.79378800000006</v>
      </c>
      <c r="H6" s="104">
        <v>635.54032899999993</v>
      </c>
      <c r="I6" s="104">
        <v>277.26027800000003</v>
      </c>
      <c r="J6" s="104">
        <v>156.441103</v>
      </c>
      <c r="K6" s="104">
        <v>108.190896</v>
      </c>
      <c r="L6" s="104">
        <v>87.331783000000001</v>
      </c>
      <c r="M6" s="104">
        <v>92.343861000000004</v>
      </c>
      <c r="N6" s="104">
        <v>102.40750299999999</v>
      </c>
      <c r="O6" s="92">
        <v>55.488160000000008</v>
      </c>
      <c r="P6" s="92">
        <v>59.023438999999996</v>
      </c>
      <c r="Q6" s="92">
        <v>91.17264200000001</v>
      </c>
      <c r="R6" s="92">
        <v>91.915102000000019</v>
      </c>
      <c r="S6" s="92">
        <v>1066.1381800000001</v>
      </c>
      <c r="T6" s="92">
        <v>2388.2911959999997</v>
      </c>
      <c r="U6" s="92">
        <v>1409.5012469999999</v>
      </c>
      <c r="V6" s="91">
        <v>1183.9937119999997</v>
      </c>
      <c r="W6" s="91">
        <v>3157.3362309999998</v>
      </c>
      <c r="X6" s="91">
        <v>5228.9874270000009</v>
      </c>
      <c r="Y6" s="91">
        <v>6745.826810999999</v>
      </c>
      <c r="Z6" s="91">
        <v>8377.6354969999993</v>
      </c>
      <c r="AA6" s="91">
        <v>10723.263548000001</v>
      </c>
    </row>
    <row r="7" spans="1:27">
      <c r="A7" s="101" t="s">
        <v>349</v>
      </c>
      <c r="B7" s="104">
        <v>597.73335754412267</v>
      </c>
      <c r="C7" s="104">
        <v>718.0887526052968</v>
      </c>
      <c r="D7" s="104">
        <v>898.79541920314591</v>
      </c>
      <c r="E7" s="104">
        <v>805.12298399999997</v>
      </c>
      <c r="F7" s="104">
        <v>726.84403699999996</v>
      </c>
      <c r="G7" s="104">
        <v>694.89055800000006</v>
      </c>
      <c r="H7" s="104">
        <v>634.90825299999995</v>
      </c>
      <c r="I7" s="104">
        <v>275.41731800000002</v>
      </c>
      <c r="J7" s="104">
        <v>154.58543900000001</v>
      </c>
      <c r="K7" s="104">
        <v>108.190896</v>
      </c>
      <c r="L7" s="104">
        <v>86.985420000000005</v>
      </c>
      <c r="M7" s="104">
        <v>91.037861000000007</v>
      </c>
      <c r="N7" s="104">
        <v>88.478229999999996</v>
      </c>
      <c r="O7" s="91">
        <v>53.696613000000006</v>
      </c>
      <c r="P7" s="91">
        <v>57.929986999999997</v>
      </c>
      <c r="Q7" s="91">
        <v>89.274879000000013</v>
      </c>
      <c r="R7" s="91">
        <v>88.731102000000021</v>
      </c>
      <c r="S7" s="91">
        <v>1066.1381800000001</v>
      </c>
      <c r="T7" s="91">
        <v>2388.2911959999997</v>
      </c>
      <c r="U7" s="91">
        <v>1338.8012469999999</v>
      </c>
      <c r="V7" s="91">
        <v>1183.5577469999998</v>
      </c>
      <c r="W7" s="91">
        <v>3157.3362309999998</v>
      </c>
      <c r="X7" s="91">
        <v>5222.7231060000013</v>
      </c>
      <c r="Y7" s="91">
        <v>6731.3726579999993</v>
      </c>
      <c r="Z7" s="91">
        <v>8366.3461179999995</v>
      </c>
      <c r="AA7" s="91">
        <v>10719.119479000001</v>
      </c>
    </row>
    <row r="8" spans="1:27">
      <c r="A8" s="101" t="s">
        <v>350</v>
      </c>
      <c r="B8" s="104">
        <v>2.0515349999999999</v>
      </c>
      <c r="C8" s="104">
        <v>3.4175990000000001</v>
      </c>
      <c r="D8" s="104">
        <v>3.6008939999999998</v>
      </c>
      <c r="E8" s="104">
        <v>0.33251799999999998</v>
      </c>
      <c r="F8" s="104">
        <v>0</v>
      </c>
      <c r="G8" s="104">
        <v>0.90322999999999998</v>
      </c>
      <c r="H8" s="104">
        <v>0.63207599999999997</v>
      </c>
      <c r="I8" s="104">
        <v>1.8429599999999999</v>
      </c>
      <c r="J8" s="104">
        <v>1.855664</v>
      </c>
      <c r="K8" s="104">
        <v>0</v>
      </c>
      <c r="L8" s="104">
        <v>0.34636299999999998</v>
      </c>
      <c r="M8" s="104">
        <v>1.306</v>
      </c>
      <c r="N8" s="104">
        <v>13.929273</v>
      </c>
      <c r="O8" s="91">
        <v>1.791547</v>
      </c>
      <c r="P8" s="91">
        <v>1.0934520000000001</v>
      </c>
      <c r="Q8" s="91">
        <v>1.8977630000000001</v>
      </c>
      <c r="R8" s="91">
        <v>3.1840000000000002</v>
      </c>
      <c r="S8" s="91">
        <v>0</v>
      </c>
      <c r="T8" s="91">
        <v>0</v>
      </c>
      <c r="U8" s="91">
        <v>70.7</v>
      </c>
      <c r="V8" s="91">
        <v>0.43596499999999999</v>
      </c>
      <c r="W8" s="91">
        <v>0</v>
      </c>
      <c r="X8" s="91">
        <v>6.2643209999999998</v>
      </c>
      <c r="Y8" s="91">
        <v>14.454153</v>
      </c>
      <c r="Z8" s="91">
        <v>11.289379</v>
      </c>
      <c r="AA8" s="91">
        <v>4.144069</v>
      </c>
    </row>
    <row r="9" spans="1:27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>
      <c r="A11" s="105" t="s">
        <v>351</v>
      </c>
      <c r="B11" s="106">
        <v>-225.51348689860242</v>
      </c>
      <c r="C11" s="106">
        <v>-166.08812834875516</v>
      </c>
      <c r="D11" s="106">
        <v>-302.66431223088148</v>
      </c>
      <c r="E11" s="106">
        <v>-313.02247800000077</v>
      </c>
      <c r="F11" s="106">
        <v>-111.17059700000118</v>
      </c>
      <c r="G11" s="106">
        <v>-152.17833400000018</v>
      </c>
      <c r="H11" s="106">
        <v>-90.490804000001845</v>
      </c>
      <c r="I11" s="106">
        <v>132.66680699999915</v>
      </c>
      <c r="J11" s="106">
        <v>-295.78943799999979</v>
      </c>
      <c r="K11" s="106">
        <v>-40.337850000000344</v>
      </c>
      <c r="L11" s="106">
        <v>99.411560089999512</v>
      </c>
      <c r="M11" s="106">
        <v>233.22549286420053</v>
      </c>
      <c r="N11" s="106">
        <v>36.092827750000197</v>
      </c>
      <c r="O11" s="106">
        <v>-100.66710054999885</v>
      </c>
      <c r="P11" s="106">
        <v>87.796460600000046</v>
      </c>
      <c r="Q11" s="106">
        <v>43.059240549999686</v>
      </c>
      <c r="R11" s="106">
        <v>946.97671558630009</v>
      </c>
      <c r="S11" s="106">
        <v>-547.58922157999768</v>
      </c>
      <c r="T11" s="106">
        <v>3928.0088052300016</v>
      </c>
      <c r="U11" s="106">
        <v>2544.7183156399988</v>
      </c>
      <c r="V11" s="106">
        <v>2450.6728690000127</v>
      </c>
      <c r="W11" s="106">
        <v>3290.0920508800045</v>
      </c>
      <c r="X11" s="106">
        <v>-132.07038267139433</v>
      </c>
      <c r="Y11" s="106">
        <v>-1510.8757372467976</v>
      </c>
      <c r="Z11" s="106">
        <v>-1975.4834321704079</v>
      </c>
      <c r="AA11" s="106">
        <v>-5503.1442632077997</v>
      </c>
    </row>
    <row r="12" spans="1:27">
      <c r="A12" s="107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92"/>
      <c r="P12" s="92"/>
      <c r="Q12" s="92"/>
      <c r="R12" s="92"/>
      <c r="S12" s="92"/>
      <c r="T12" s="92"/>
      <c r="U12" s="92"/>
      <c r="V12" s="103"/>
      <c r="W12" s="103"/>
      <c r="X12" s="103"/>
      <c r="Y12" s="103"/>
      <c r="Z12" s="103"/>
      <c r="AA12" s="103"/>
    </row>
    <row r="13" spans="1:27">
      <c r="A13" s="109" t="s">
        <v>352</v>
      </c>
      <c r="B13" s="106">
        <v>225.51348489860277</v>
      </c>
      <c r="C13" s="106">
        <v>166.08818234875443</v>
      </c>
      <c r="D13" s="106">
        <v>302.66349619230772</v>
      </c>
      <c r="E13" s="106">
        <v>313.02420099999995</v>
      </c>
      <c r="F13" s="106">
        <v>111.16944999999998</v>
      </c>
      <c r="G13" s="106">
        <v>152.17833399999998</v>
      </c>
      <c r="H13" s="106">
        <v>90.490804000000011</v>
      </c>
      <c r="I13" s="106">
        <v>-132.66680700000001</v>
      </c>
      <c r="J13" s="106">
        <v>295.7894379999999</v>
      </c>
      <c r="K13" s="106">
        <v>40.337849999999975</v>
      </c>
      <c r="L13" s="106">
        <v>-99.411560090000009</v>
      </c>
      <c r="M13" s="106">
        <v>-233.22549286419996</v>
      </c>
      <c r="N13" s="106">
        <v>-36.092827750000019</v>
      </c>
      <c r="O13" s="106">
        <v>100.66710054999999</v>
      </c>
      <c r="P13" s="106">
        <v>-87.796460599999961</v>
      </c>
      <c r="Q13" s="106">
        <v>-43.059240550000027</v>
      </c>
      <c r="R13" s="106">
        <v>-946.97671558630009</v>
      </c>
      <c r="S13" s="106">
        <v>547.58922157999973</v>
      </c>
      <c r="T13" s="106">
        <v>-3928.0088052300016</v>
      </c>
      <c r="U13" s="106">
        <v>-2544.7183156399997</v>
      </c>
      <c r="V13" s="106">
        <v>-2450.672869</v>
      </c>
      <c r="W13" s="106">
        <v>-3290.0920508799991</v>
      </c>
      <c r="X13" s="106">
        <v>132.07038267140047</v>
      </c>
      <c r="Y13" s="106">
        <v>1510.8757372467994</v>
      </c>
      <c r="Z13" s="106">
        <v>1975.4834321703997</v>
      </c>
      <c r="AA13" s="106">
        <v>5503.1442632077997</v>
      </c>
    </row>
    <row r="14" spans="1:27">
      <c r="A14" s="107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92"/>
      <c r="P14" s="92"/>
      <c r="Q14" s="92"/>
      <c r="R14" s="92"/>
      <c r="S14" s="92"/>
      <c r="T14" s="92"/>
      <c r="U14" s="92"/>
      <c r="V14" s="103"/>
      <c r="W14" s="103"/>
      <c r="X14" s="103"/>
      <c r="Y14" s="103"/>
      <c r="Z14" s="103"/>
      <c r="AA14" s="103"/>
    </row>
    <row r="15" spans="1:27">
      <c r="A15" s="110" t="s">
        <v>353</v>
      </c>
      <c r="B15" s="91">
        <v>116.1018</v>
      </c>
      <c r="C15" s="91">
        <v>204.26507999999998</v>
      </c>
      <c r="D15" s="91">
        <v>340.2122</v>
      </c>
      <c r="E15" s="91">
        <v>332.54009999999994</v>
      </c>
      <c r="F15" s="91">
        <v>276.89670000000001</v>
      </c>
      <c r="G15" s="91">
        <v>137.08383099999998</v>
      </c>
      <c r="H15" s="91">
        <v>-21.785599999999988</v>
      </c>
      <c r="I15" s="91">
        <v>-40.158100000000005</v>
      </c>
      <c r="J15" s="91">
        <v>33.373999999999988</v>
      </c>
      <c r="K15" s="91">
        <v>34.204880000000003</v>
      </c>
      <c r="L15" s="91">
        <v>17.0702</v>
      </c>
      <c r="M15" s="91">
        <v>13.968122699999995</v>
      </c>
      <c r="N15" s="91">
        <v>-58.969713849999998</v>
      </c>
      <c r="O15" s="92">
        <v>-9.949012450000005</v>
      </c>
      <c r="P15" s="92">
        <v>-49.318814599999996</v>
      </c>
      <c r="Q15" s="92">
        <v>54.209586449999989</v>
      </c>
      <c r="R15" s="92">
        <v>449.25023541370001</v>
      </c>
      <c r="S15" s="92">
        <v>425.40518957999984</v>
      </c>
      <c r="T15" s="92">
        <v>445.53553799999986</v>
      </c>
      <c r="U15" s="92">
        <v>-604.70504432000007</v>
      </c>
      <c r="V15" s="91">
        <v>-1236.5193959999999</v>
      </c>
      <c r="W15" s="91">
        <v>-2072.6982188799998</v>
      </c>
      <c r="X15" s="91">
        <v>-915.81028132859956</v>
      </c>
      <c r="Y15" s="91">
        <v>435.83610134680004</v>
      </c>
      <c r="Z15" s="91">
        <v>847.67081117039993</v>
      </c>
      <c r="AA15" s="91">
        <v>-420.74903979219994</v>
      </c>
    </row>
    <row r="16" spans="1:27">
      <c r="A16" s="111" t="s">
        <v>354</v>
      </c>
      <c r="B16" s="91">
        <v>221.9958</v>
      </c>
      <c r="C16" s="91">
        <v>278.392</v>
      </c>
      <c r="D16" s="91">
        <v>376.90210000000002</v>
      </c>
      <c r="E16" s="91">
        <v>340.22579999999999</v>
      </c>
      <c r="F16" s="91">
        <v>418.58370000000002</v>
      </c>
      <c r="G16" s="91">
        <v>337.88177999999999</v>
      </c>
      <c r="H16" s="91">
        <v>206.52544</v>
      </c>
      <c r="I16" s="91">
        <v>63.255499999999998</v>
      </c>
      <c r="J16" s="91">
        <v>43.9285</v>
      </c>
      <c r="K16" s="91">
        <v>45.99</v>
      </c>
      <c r="L16" s="91">
        <v>37.124569999999999</v>
      </c>
      <c r="M16" s="91">
        <v>32.841977559999997</v>
      </c>
      <c r="N16" s="91">
        <v>14.16743949</v>
      </c>
      <c r="O16" s="91">
        <v>0</v>
      </c>
      <c r="P16" s="91">
        <v>5.5881091199999995</v>
      </c>
      <c r="Q16" s="91">
        <v>182.68908784999999</v>
      </c>
      <c r="R16" s="91">
        <v>922.25278623370002</v>
      </c>
      <c r="S16" s="91">
        <v>1027.6344829799998</v>
      </c>
      <c r="T16" s="91">
        <v>1650.2350976999999</v>
      </c>
      <c r="U16" s="91">
        <v>418.45558990000001</v>
      </c>
      <c r="V16" s="91">
        <v>731.63363700000014</v>
      </c>
      <c r="W16" s="91">
        <v>950.48246448000009</v>
      </c>
      <c r="X16" s="91">
        <v>3547.2786812847999</v>
      </c>
      <c r="Y16" s="91">
        <v>1086.7866429168</v>
      </c>
      <c r="Z16" s="91">
        <v>945.83988344579984</v>
      </c>
      <c r="AA16" s="91">
        <v>498.54674414999999</v>
      </c>
    </row>
    <row r="17" spans="1:27">
      <c r="A17" s="111" t="s">
        <v>355</v>
      </c>
      <c r="B17" s="91">
        <v>-46.427999999999997</v>
      </c>
      <c r="C17" s="91">
        <v>-50.573360000000001</v>
      </c>
      <c r="D17" s="91">
        <v>-50.997900000000001</v>
      </c>
      <c r="E17" s="91">
        <v>-122.889</v>
      </c>
      <c r="F17" s="91">
        <v>-146.01</v>
      </c>
      <c r="G17" s="91">
        <v>-159.12126000000001</v>
      </c>
      <c r="H17" s="91">
        <v>-228.31103999999999</v>
      </c>
      <c r="I17" s="91">
        <v>-103.4136</v>
      </c>
      <c r="J17" s="91">
        <v>-10.554500000000013</v>
      </c>
      <c r="K17" s="91">
        <v>-11.785120000000001</v>
      </c>
      <c r="L17" s="91">
        <v>-20.054369999999999</v>
      </c>
      <c r="M17" s="91">
        <v>-18.873854860000002</v>
      </c>
      <c r="N17" s="91">
        <v>-73.137153339999998</v>
      </c>
      <c r="O17" s="91">
        <v>-9.949012450000005</v>
      </c>
      <c r="P17" s="91">
        <v>-54.906923719999995</v>
      </c>
      <c r="Q17" s="91">
        <v>-128.4795014</v>
      </c>
      <c r="R17" s="91">
        <v>-473.00255082000001</v>
      </c>
      <c r="S17" s="91">
        <v>-602.22929339999996</v>
      </c>
      <c r="T17" s="91">
        <v>-1204.6995597</v>
      </c>
      <c r="U17" s="91">
        <v>-1023.1606342200001</v>
      </c>
      <c r="V17" s="91">
        <v>-1968.1530330000001</v>
      </c>
      <c r="W17" s="91">
        <v>-3023.1806833599999</v>
      </c>
      <c r="X17" s="91">
        <v>-4463.0889626133994</v>
      </c>
      <c r="Y17" s="91">
        <v>-650.95054156999981</v>
      </c>
      <c r="Z17" s="91">
        <v>-98.169072275399998</v>
      </c>
      <c r="AA17" s="91">
        <v>-919.29578394220016</v>
      </c>
    </row>
    <row r="18" spans="1:27">
      <c r="A18" s="111" t="s">
        <v>356</v>
      </c>
      <c r="B18" s="91">
        <v>0</v>
      </c>
      <c r="C18" s="91">
        <v>0</v>
      </c>
      <c r="D18" s="91">
        <v>0</v>
      </c>
      <c r="E18" s="91">
        <v>1.951563910473908E-18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>
      <c r="A19" s="111" t="s">
        <v>357</v>
      </c>
      <c r="B19" s="91">
        <v>-59.466000000000001</v>
      </c>
      <c r="C19" s="91">
        <v>-12.64156</v>
      </c>
      <c r="D19" s="91">
        <v>30.109000000000002</v>
      </c>
      <c r="E19" s="91">
        <v>121.61490000000001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>
      <c r="A20" s="111" t="s">
        <v>358</v>
      </c>
      <c r="B20" s="91">
        <v>0</v>
      </c>
      <c r="C20" s="91">
        <v>-10.912000000000001</v>
      </c>
      <c r="D20" s="91">
        <v>-15.801</v>
      </c>
      <c r="E20" s="91">
        <v>-6.4116</v>
      </c>
      <c r="F20" s="91">
        <v>4.3230000000000004</v>
      </c>
      <c r="G20" s="91">
        <v>-41.676689000000003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>
      <c r="A21" s="111" t="s">
        <v>359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/>
      <c r="N21" s="91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>
      <c r="A22" s="111" t="s">
        <v>360</v>
      </c>
      <c r="B22" s="91">
        <v>0</v>
      </c>
      <c r="C22" s="91">
        <v>0</v>
      </c>
      <c r="D22" s="91">
        <v>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  <c r="M22" s="91"/>
      <c r="N22" s="91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>
      <c r="A23" s="111" t="s">
        <v>361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/>
      <c r="N23" s="91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>
      <c r="A24" s="110" t="s">
        <v>362</v>
      </c>
      <c r="B24" s="91">
        <v>109.41168489860277</v>
      </c>
      <c r="C24" s="91">
        <v>-38.176897651245554</v>
      </c>
      <c r="D24" s="91">
        <v>-37.548703807692256</v>
      </c>
      <c r="E24" s="91">
        <v>-19.51589899999999</v>
      </c>
      <c r="F24" s="91">
        <v>-165.72725000000003</v>
      </c>
      <c r="G24" s="91">
        <v>15.094503</v>
      </c>
      <c r="H24" s="91">
        <v>112.276404</v>
      </c>
      <c r="I24" s="91">
        <v>-92.508707000000015</v>
      </c>
      <c r="J24" s="91">
        <v>262.41543799999994</v>
      </c>
      <c r="K24" s="91">
        <v>6.1329699999999718</v>
      </c>
      <c r="L24" s="91">
        <v>-116.48176009000001</v>
      </c>
      <c r="M24" s="91">
        <v>-247.19361556419997</v>
      </c>
      <c r="N24" s="91">
        <v>22.876886099999979</v>
      </c>
      <c r="O24" s="91">
        <v>110.61611299999998</v>
      </c>
      <c r="P24" s="91">
        <v>-38.477645999999964</v>
      </c>
      <c r="Q24" s="91">
        <v>-97.268827000000016</v>
      </c>
      <c r="R24" s="91">
        <v>-1396.2269510000001</v>
      </c>
      <c r="S24" s="91">
        <v>122.18403199999989</v>
      </c>
      <c r="T24" s="91">
        <v>-4373.5443432300017</v>
      </c>
      <c r="U24" s="91">
        <v>-1940.0132713199996</v>
      </c>
      <c r="V24" s="91">
        <v>-1214.1534730000001</v>
      </c>
      <c r="W24" s="91">
        <v>-1217.3938319999995</v>
      </c>
      <c r="X24" s="91">
        <v>1047.880664</v>
      </c>
      <c r="Y24" s="91">
        <v>1075.0396358999997</v>
      </c>
      <c r="Z24" s="91">
        <v>1127.8126209999996</v>
      </c>
      <c r="AA24" s="91">
        <v>5923.8933030000007</v>
      </c>
    </row>
    <row r="25" spans="1:27">
      <c r="A25" s="111" t="s">
        <v>363</v>
      </c>
      <c r="B25" s="91">
        <v>-2.9006351013972229</v>
      </c>
      <c r="C25" s="91">
        <v>3.6</v>
      </c>
      <c r="D25" s="91">
        <v>22.905566192307749</v>
      </c>
      <c r="E25" s="91">
        <v>32.4</v>
      </c>
      <c r="F25" s="91">
        <v>-88.218000000000004</v>
      </c>
      <c r="G25" s="91">
        <v>35.9681</v>
      </c>
      <c r="H25" s="91">
        <v>83.079899999999995</v>
      </c>
      <c r="I25" s="91">
        <v>-123.5104</v>
      </c>
      <c r="J25" s="91">
        <v>129.78699999999995</v>
      </c>
      <c r="K25" s="91">
        <v>-212.39966000000001</v>
      </c>
      <c r="L25" s="91">
        <v>134.29669200000001</v>
      </c>
      <c r="M25" s="91">
        <v>-189.00613999999999</v>
      </c>
      <c r="N25" s="91">
        <v>318.80623409999998</v>
      </c>
      <c r="O25" s="91">
        <v>95.07145899999999</v>
      </c>
      <c r="P25" s="91">
        <v>130.37399500000001</v>
      </c>
      <c r="Q25" s="91">
        <v>-23.573232000000004</v>
      </c>
      <c r="R25" s="91">
        <v>-1323.826444</v>
      </c>
      <c r="S25" s="91">
        <v>596.14916600000004</v>
      </c>
      <c r="T25" s="91">
        <v>-5373.2228620000014</v>
      </c>
      <c r="U25" s="91">
        <v>-817.31921599999987</v>
      </c>
      <c r="V25" s="91">
        <v>-1839.550495</v>
      </c>
      <c r="W25" s="91">
        <v>-1437.630173</v>
      </c>
      <c r="X25" s="91">
        <v>1756.0480050000001</v>
      </c>
      <c r="Y25" s="91">
        <v>2142.5178309999997</v>
      </c>
      <c r="Z25" s="91">
        <v>2075.7413919999999</v>
      </c>
      <c r="AA25" s="91">
        <v>6522.9056990000008</v>
      </c>
    </row>
    <row r="26" spans="1:27">
      <c r="A26" s="111" t="s">
        <v>364</v>
      </c>
      <c r="B26" s="91">
        <v>-15.18768</v>
      </c>
      <c r="C26" s="91">
        <v>-52.09704</v>
      </c>
      <c r="D26" s="91">
        <v>-26.414770000000001</v>
      </c>
      <c r="E26" s="91">
        <v>-3.77</v>
      </c>
      <c r="F26" s="91">
        <v>-0.70284999999999997</v>
      </c>
      <c r="G26" s="91">
        <v>-4.0483799999999999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>
      <c r="A27" s="111" t="s">
        <v>365</v>
      </c>
      <c r="B27" s="91">
        <v>0</v>
      </c>
      <c r="C27" s="91">
        <v>2.2200000000000002</v>
      </c>
      <c r="D27" s="91">
        <v>-19.197500000000002</v>
      </c>
      <c r="E27" s="91">
        <v>59.85</v>
      </c>
      <c r="F27" s="91">
        <v>-21.999400000000001</v>
      </c>
      <c r="G27" s="91">
        <v>-22.495999999999999</v>
      </c>
      <c r="H27" s="91">
        <v>42.043053</v>
      </c>
      <c r="I27" s="91">
        <v>31.851292999999998</v>
      </c>
      <c r="J27" s="91">
        <v>112.11982900000001</v>
      </c>
      <c r="K27" s="91">
        <v>69.284672</v>
      </c>
      <c r="L27" s="91">
        <v>-173.02421000000001</v>
      </c>
      <c r="M27" s="91">
        <v>-55.872570000000003</v>
      </c>
      <c r="N27" s="91">
        <v>-40.883009999999999</v>
      </c>
      <c r="O27" s="91">
        <v>32.935402000000003</v>
      </c>
      <c r="P27" s="91">
        <v>-36.973412000000003</v>
      </c>
      <c r="Q27" s="91">
        <v>-0.32244400000000084</v>
      </c>
      <c r="R27" s="91">
        <v>12.963966000000003</v>
      </c>
      <c r="S27" s="91">
        <v>-23.421040000000005</v>
      </c>
      <c r="T27" s="91">
        <v>137.77522700000003</v>
      </c>
      <c r="U27" s="91">
        <v>-429.16895599999998</v>
      </c>
      <c r="V27" s="103">
        <v>522.53884600000004</v>
      </c>
      <c r="W27" s="103">
        <v>1069.6141770000004</v>
      </c>
      <c r="X27" s="103">
        <v>475.58070599999985</v>
      </c>
      <c r="Y27" s="103">
        <v>-1474.7196701</v>
      </c>
      <c r="Z27" s="103">
        <v>1806.0933210000003</v>
      </c>
      <c r="AA27" s="103">
        <v>49.626103000000285</v>
      </c>
    </row>
    <row r="28" spans="1:27">
      <c r="A28" s="111" t="s">
        <v>366</v>
      </c>
      <c r="B28" s="91">
        <v>127.5</v>
      </c>
      <c r="C28" s="91">
        <v>8.1001423487544493</v>
      </c>
      <c r="D28" s="91">
        <v>-14.842000000000001</v>
      </c>
      <c r="E28" s="91">
        <v>-107.99589899999999</v>
      </c>
      <c r="F28" s="91">
        <v>-54.807000000000002</v>
      </c>
      <c r="G28" s="91">
        <v>5.6707830000000001</v>
      </c>
      <c r="H28" s="91">
        <v>-12.846549</v>
      </c>
      <c r="I28" s="91">
        <v>-0.84960000000000302</v>
      </c>
      <c r="J28" s="91">
        <v>20.508608999999979</v>
      </c>
      <c r="K28" s="91">
        <v>149.24795799999998</v>
      </c>
      <c r="L28" s="91">
        <v>-77.754242090000005</v>
      </c>
      <c r="M28" s="91">
        <v>-2.3149055642</v>
      </c>
      <c r="N28" s="91">
        <v>-255.04633799999999</v>
      </c>
      <c r="O28" s="91">
        <v>-17.390748000000002</v>
      </c>
      <c r="P28" s="91">
        <v>-131.87822899999998</v>
      </c>
      <c r="Q28" s="91">
        <v>-73.373151000000007</v>
      </c>
      <c r="R28" s="91">
        <v>-85.364473000000004</v>
      </c>
      <c r="S28" s="91">
        <v>-450.54409400000009</v>
      </c>
      <c r="T28" s="91">
        <v>861.9032917699999</v>
      </c>
      <c r="U28" s="91">
        <v>-693.52509931999987</v>
      </c>
      <c r="V28" s="103">
        <v>102.858176</v>
      </c>
      <c r="W28" s="103">
        <v>-849.37783599999989</v>
      </c>
      <c r="X28" s="103">
        <v>-1183.7480469999998</v>
      </c>
      <c r="Y28" s="103">
        <v>407.24147499999981</v>
      </c>
      <c r="Z28" s="103">
        <v>-2754.0220920000002</v>
      </c>
      <c r="AA28" s="103">
        <v>-648.63849899999991</v>
      </c>
    </row>
    <row r="30" spans="1:27">
      <c r="A30" s="112" t="s">
        <v>87</v>
      </c>
    </row>
    <row r="31" spans="1:27">
      <c r="A31" t="s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24"/>
  <sheetViews>
    <sheetView workbookViewId="0">
      <selection activeCell="D15" sqref="D15"/>
    </sheetView>
  </sheetViews>
  <sheetFormatPr defaultRowHeight="15"/>
  <cols>
    <col min="1" max="1" width="17.28515625" customWidth="1"/>
    <col min="2" max="2" width="24.85546875" customWidth="1"/>
    <col min="3" max="3" width="21.7109375" customWidth="1"/>
    <col min="4" max="4" width="18.28515625" customWidth="1"/>
    <col min="6" max="6" width="10.7109375" customWidth="1"/>
    <col min="8" max="8" width="14.5703125" customWidth="1"/>
    <col min="9" max="9" width="17.85546875" customWidth="1"/>
  </cols>
  <sheetData>
    <row r="2" spans="1:9" ht="60.75">
      <c r="A2" s="87" t="s">
        <v>99</v>
      </c>
      <c r="B2" s="85" t="s">
        <v>100</v>
      </c>
      <c r="C2" s="85" t="s">
        <v>101</v>
      </c>
      <c r="D2" s="85" t="s">
        <v>102</v>
      </c>
      <c r="E2" s="88" t="s">
        <v>103</v>
      </c>
      <c r="F2" s="86" t="s">
        <v>104</v>
      </c>
      <c r="G2" s="86" t="s">
        <v>105</v>
      </c>
      <c r="H2" s="86" t="s">
        <v>106</v>
      </c>
      <c r="I2" s="88" t="s">
        <v>329</v>
      </c>
    </row>
    <row r="3" spans="1:9">
      <c r="A3" s="87">
        <v>2000</v>
      </c>
      <c r="B3" s="87"/>
      <c r="C3" s="87"/>
      <c r="D3" s="87"/>
      <c r="E3" s="87"/>
      <c r="F3" s="87">
        <f>SUMIF('[1]Data Mexico'!$B$3:$B$205,'Resumen Mexico'!$A3,'[1]Data Mexico'!L3:L205)</f>
        <v>-3479.7389999999996</v>
      </c>
      <c r="G3" s="87">
        <f>SUMIF('[1]Data Mexico'!$B$3:$B$205,'Resumen Mexico'!$A3,'[1]Data Mexico'!M3:M205)</f>
        <v>-6212.4180000000006</v>
      </c>
      <c r="H3" s="87">
        <f>SUMIF('[1]Data Mexico'!$B$3:$B$205,'Resumen Mexico'!$A3,'[1]Data Mexico'!N3:N205)</f>
        <v>2732.679000000001</v>
      </c>
      <c r="I3" s="89"/>
    </row>
    <row r="4" spans="1:9">
      <c r="A4" s="87">
        <f>A3+1</f>
        <v>2001</v>
      </c>
      <c r="B4" s="87"/>
      <c r="C4" s="87"/>
      <c r="D4" s="87"/>
      <c r="E4" s="87"/>
      <c r="F4" s="87">
        <f>SUMIF('[1]Data Mexico'!$B$3:$B$205,'Resumen Mexico'!$A4,'[1]Data Mexico'!L4:L206)</f>
        <v>-7162.5940000000001</v>
      </c>
      <c r="G4" s="87">
        <f>SUMIF('[1]Data Mexico'!$B$3:$B$205,'Resumen Mexico'!$A4,'[1]Data Mexico'!M4:M206)</f>
        <v>-11481.593999999999</v>
      </c>
      <c r="H4" s="87">
        <f>SUMIF('[1]Data Mexico'!$B$3:$B$205,'Resumen Mexico'!$A4,'[1]Data Mexico'!N4:N206)</f>
        <v>4318.9999999999991</v>
      </c>
      <c r="I4" s="89"/>
    </row>
    <row r="5" spans="1:9">
      <c r="A5" s="87">
        <f t="shared" ref="A5:A10" si="0">A4+1</f>
        <v>2002</v>
      </c>
      <c r="B5" s="87"/>
      <c r="C5" s="87"/>
      <c r="D5" s="87"/>
      <c r="E5" s="87"/>
      <c r="F5" s="87">
        <f>SUMIF('[1]Data Mexico'!$B$3:$B$205,'Resumen Mexico'!$A5,'[1]Data Mexico'!L5:L207)</f>
        <v>-29887.165999999997</v>
      </c>
      <c r="G5" s="87">
        <f>SUMIF('[1]Data Mexico'!$B$3:$B$205,'Resumen Mexico'!$A5,'[1]Data Mexico'!M5:M207)</f>
        <v>-17387.354999999996</v>
      </c>
      <c r="H5" s="87">
        <f>SUMIF('[1]Data Mexico'!$B$3:$B$205,'Resumen Mexico'!$A5,'[1]Data Mexico'!N5:N207)</f>
        <v>-12499.811</v>
      </c>
      <c r="I5" s="89"/>
    </row>
    <row r="6" spans="1:9">
      <c r="A6" s="87">
        <f t="shared" si="0"/>
        <v>2003</v>
      </c>
      <c r="B6" s="87"/>
      <c r="C6" s="87"/>
      <c r="D6" s="87"/>
      <c r="E6" s="87"/>
      <c r="F6" s="87">
        <f>SUMIF('[1]Data Mexico'!$B$3:$B$205,'Resumen Mexico'!$A6,'[1]Data Mexico'!L6:L208)</f>
        <v>-36087.129999999997</v>
      </c>
      <c r="G6" s="87">
        <f>SUMIF('[1]Data Mexico'!$B$3:$B$205,'Resumen Mexico'!$A6,'[1]Data Mexico'!M6:M208)</f>
        <v>-21706.072</v>
      </c>
      <c r="H6" s="87">
        <f>SUMIF('[1]Data Mexico'!$B$3:$B$205,'Resumen Mexico'!$A6,'[1]Data Mexico'!N6:N208)</f>
        <v>-14381.058000000005</v>
      </c>
      <c r="I6" s="89"/>
    </row>
    <row r="7" spans="1:9">
      <c r="A7" s="87">
        <f t="shared" si="0"/>
        <v>2004</v>
      </c>
      <c r="B7" s="87"/>
      <c r="C7" s="87"/>
      <c r="D7" s="87"/>
      <c r="E7" s="87"/>
      <c r="F7" s="87">
        <f>SUMIF('[1]Data Mexico'!$B$3:$B$205,'Resumen Mexico'!$A7,'[1]Data Mexico'!L7:L209)</f>
        <v>-43378.340000000011</v>
      </c>
      <c r="G7" s="87">
        <f>SUMIF('[1]Data Mexico'!$B$3:$B$205,'Resumen Mexico'!$A7,'[1]Data Mexico'!M7:M209)</f>
        <v>-35023.423999999999</v>
      </c>
      <c r="H7" s="87">
        <f>SUMIF('[1]Data Mexico'!$B$3:$B$205,'Resumen Mexico'!$A7,'[1]Data Mexico'!N7:N209)</f>
        <v>-8354.9160000000047</v>
      </c>
      <c r="I7" s="89"/>
    </row>
    <row r="8" spans="1:9">
      <c r="A8" s="87">
        <f t="shared" si="0"/>
        <v>2005</v>
      </c>
      <c r="B8" s="87"/>
      <c r="C8" s="87"/>
      <c r="D8" s="87"/>
      <c r="E8" s="87"/>
      <c r="F8" s="87">
        <f>SUMIF('[1]Data Mexico'!$B$3:$B$205,'Resumen Mexico'!$A8,'[1]Data Mexico'!L8:L210)</f>
        <v>-29752.374</v>
      </c>
      <c r="G8" s="87">
        <f>SUMIF('[1]Data Mexico'!$B$3:$B$205,'Resumen Mexico'!$A8,'[1]Data Mexico'!M8:M210)</f>
        <v>-23914.949000000004</v>
      </c>
      <c r="H8" s="87">
        <f>SUMIF('[1]Data Mexico'!$B$3:$B$205,'Resumen Mexico'!$A8,'[1]Data Mexico'!N8:N210)</f>
        <v>-5837.4250000000029</v>
      </c>
      <c r="I8" s="89"/>
    </row>
    <row r="9" spans="1:9">
      <c r="A9" s="87">
        <f t="shared" si="0"/>
        <v>2006</v>
      </c>
      <c r="B9" s="87"/>
      <c r="C9" s="87"/>
      <c r="D9" s="87"/>
      <c r="E9" s="87"/>
      <c r="F9" s="87">
        <f>SUMIF('[1]Data Mexico'!$B$3:$B$205,'Resumen Mexico'!$A9,'[1]Data Mexico'!L9:L211)</f>
        <v>-233444.10400000002</v>
      </c>
      <c r="G9" s="87">
        <f>SUMIF('[1]Data Mexico'!$B$3:$B$205,'Resumen Mexico'!$A9,'[1]Data Mexico'!M9:M211)</f>
        <v>-34368.301000000007</v>
      </c>
      <c r="H9" s="87">
        <f>SUMIF('[1]Data Mexico'!$B$3:$B$205,'Resumen Mexico'!$A9,'[1]Data Mexico'!N9:N211)</f>
        <v>-199075.80299999999</v>
      </c>
      <c r="I9" s="89"/>
    </row>
    <row r="10" spans="1:9">
      <c r="A10" s="87">
        <f t="shared" si="0"/>
        <v>2007</v>
      </c>
      <c r="B10" s="87"/>
      <c r="C10" s="87"/>
      <c r="D10" s="87"/>
      <c r="E10" s="87"/>
      <c r="F10" s="87">
        <f>SUMIF('[1]Data Mexico'!$B$3:$B$205,'Resumen Mexico'!$A10,'[1]Data Mexico'!L10:L212)</f>
        <v>-83989.338999999993</v>
      </c>
      <c r="G10" s="87">
        <f>SUMIF('[1]Data Mexico'!$B$3:$B$205,'Resumen Mexico'!$A10,'[1]Data Mexico'!M10:M212)</f>
        <v>7140.1819999999998</v>
      </c>
      <c r="H10" s="87">
        <f>SUMIF('[1]Data Mexico'!$B$3:$B$205,'Resumen Mexico'!$A10,'[1]Data Mexico'!N10:N212)</f>
        <v>-91129.520999999993</v>
      </c>
      <c r="I10" s="89"/>
    </row>
    <row r="11" spans="1:9">
      <c r="A11" s="87">
        <v>2008</v>
      </c>
      <c r="B11" s="87">
        <f>SUMIF('[1]Data Mexico'!$B$99:$B$205,'Resumen Mexico'!$A11,'[1]Data Mexico'!$C$99:$C$205)</f>
        <v>71327.970199999996</v>
      </c>
      <c r="C11" s="87"/>
      <c r="D11" s="87"/>
      <c r="E11" s="87"/>
      <c r="F11" s="87">
        <f>SUMIF('[1]Data Mexico'!$B$3:$B$205,'Resumen Mexico'!$A11,'[1]Data Mexico'!L11:L213)</f>
        <v>-103960.02300000002</v>
      </c>
      <c r="G11" s="87">
        <f>SUMIF('[1]Data Mexico'!$B$3:$B$205,'Resumen Mexico'!$A11,'[1]Data Mexico'!M11:M213)</f>
        <v>57407.062000000005</v>
      </c>
      <c r="H11" s="87">
        <f>SUMIF('[1]Data Mexico'!$B$3:$B$205,'Resumen Mexico'!$A11,'[1]Data Mexico'!N11:N213)</f>
        <v>-161367.08500000002</v>
      </c>
      <c r="I11" s="90">
        <f>IF(B11&gt;0,0,-G11/B11)</f>
        <v>0</v>
      </c>
    </row>
    <row r="12" spans="1:9">
      <c r="A12" s="87">
        <f>A11+1</f>
        <v>2009</v>
      </c>
      <c r="B12" s="87">
        <f>SUMIF('[1]Data Mexico'!$B$99:$B$205,'Resumen Mexico'!$A12,'[1]Data Mexico'!$C$99:$C$205)</f>
        <v>-16329.764800000001</v>
      </c>
      <c r="C12" s="87"/>
      <c r="D12" s="87"/>
      <c r="E12" s="87"/>
      <c r="F12" s="87">
        <f>SUMIF('[1]Data Mexico'!$B$3:$B$205,'Resumen Mexico'!$A12,'[1]Data Mexico'!L12:L214)</f>
        <v>59738.738230000003</v>
      </c>
      <c r="G12" s="87">
        <f>SUMIF('[1]Data Mexico'!$B$3:$B$205,'Resumen Mexico'!$A12,'[1]Data Mexico'!M12:M214)</f>
        <v>15462.518520000009</v>
      </c>
      <c r="H12" s="87">
        <f>SUMIF('[1]Data Mexico'!$B$3:$B$205,'Resumen Mexico'!$A12,'[1]Data Mexico'!N12:N214)</f>
        <v>44276.219709999998</v>
      </c>
      <c r="I12" s="90">
        <f t="shared" ref="I12:I18" si="1">IF(B12&gt;0,0,-G12/B12)</f>
        <v>0.94689168578839589</v>
      </c>
    </row>
    <row r="13" spans="1:9">
      <c r="A13" s="87">
        <f>A12+1</f>
        <v>2010</v>
      </c>
      <c r="B13" s="87">
        <f>SUMIF('[1]Data Mexico'!$B$99:$B$205,'Resumen Mexico'!$A13,'[1]Data Mexico'!$C$99:$C$205)</f>
        <v>-57738.892</v>
      </c>
      <c r="C13" s="87"/>
      <c r="D13" s="87"/>
      <c r="E13" s="87"/>
      <c r="F13" s="87">
        <f>SUMIF('[1]Data Mexico'!$B$3:$B$205,'Resumen Mexico'!$A13,'[1]Data Mexico'!L13:L215)</f>
        <v>5483.5240799999992</v>
      </c>
      <c r="G13" s="87">
        <f>SUMIF('[1]Data Mexico'!$B$3:$B$205,'Resumen Mexico'!$A13,'[1]Data Mexico'!M13:M215)</f>
        <v>50749.914369999999</v>
      </c>
      <c r="H13" s="87">
        <f>SUMIF('[1]Data Mexico'!$B$3:$B$205,'Resumen Mexico'!$A13,'[1]Data Mexico'!N13:N215)</f>
        <v>-45266.389289999992</v>
      </c>
      <c r="I13" s="90">
        <f t="shared" si="1"/>
        <v>0.87895545986576951</v>
      </c>
    </row>
    <row r="14" spans="1:9">
      <c r="A14" s="87">
        <f>A13+1</f>
        <v>2011</v>
      </c>
      <c r="B14" s="87">
        <f>SUMIF('[1]Data Mexico'!$B$99:$B$205,'Resumen Mexico'!$A14,'[1]Data Mexico'!$C$99:$C$205)</f>
        <v>-41187.380999999994</v>
      </c>
      <c r="C14" s="87"/>
      <c r="D14" s="87"/>
      <c r="E14" s="87"/>
      <c r="F14" s="87">
        <f>SUMIF('[1]Data Mexico'!$B$3:$B$205,'Resumen Mexico'!$A14,'[1]Data Mexico'!L14:L216)</f>
        <v>59066.220999999983</v>
      </c>
      <c r="G14" s="87">
        <f>SUMIF('[1]Data Mexico'!$B$3:$B$205,'Resumen Mexico'!$A14,'[1]Data Mexico'!M14:M216)</f>
        <v>85070.364000000001</v>
      </c>
      <c r="H14" s="87">
        <f>SUMIF('[1]Data Mexico'!$B$3:$B$205,'Resumen Mexico'!$A14,'[1]Data Mexico'!N14:N216)</f>
        <v>-26004.144</v>
      </c>
      <c r="I14" s="90">
        <f t="shared" si="1"/>
        <v>2.0654472786215763</v>
      </c>
    </row>
    <row r="15" spans="1:9">
      <c r="A15" s="87">
        <f>A14+1</f>
        <v>2012</v>
      </c>
      <c r="B15" s="87">
        <f>SUMIF('[1]Data Mexico'!$B$99:$B$205,'Resumen Mexico'!$A15,'[1]Data Mexico'!$C$99:$C$205)</f>
        <v>-53724.539399999994</v>
      </c>
      <c r="C15" s="87"/>
      <c r="D15" s="87"/>
      <c r="E15" s="87"/>
      <c r="F15" s="87">
        <f>SUMIF('[1]Data Mexico'!$B$3:$B$205,'Resumen Mexico'!$A15,'[1]Data Mexico'!L15:L217)</f>
        <v>35670.245999999999</v>
      </c>
      <c r="G15" s="87">
        <f>SUMIF('[1]Data Mexico'!$B$3:$B$205,'Resumen Mexico'!$A15,'[1]Data Mexico'!M15:M217)</f>
        <v>59520.642999999996</v>
      </c>
      <c r="H15" s="87">
        <f>SUMIF('[1]Data Mexico'!$B$3:$B$205,'Resumen Mexico'!$A15,'[1]Data Mexico'!N15:N217)</f>
        <v>-23850.395</v>
      </c>
      <c r="I15" s="90">
        <f t="shared" si="1"/>
        <v>1.1078855894295485</v>
      </c>
    </row>
    <row r="16" spans="1:9">
      <c r="A16" s="87">
        <f>A15+1</f>
        <v>2013</v>
      </c>
      <c r="B16" s="87">
        <f>SUMIF('[1]Data Mexico'!$B$99:$B$205,'Resumen Mexico'!$A16,'[1]Data Mexico'!$C$99:$C$205)</f>
        <v>-121163.981</v>
      </c>
      <c r="C16" s="87"/>
      <c r="D16" s="87"/>
      <c r="E16" s="87"/>
      <c r="F16" s="87">
        <f>SUMIF('[1]Data Mexico'!$B$3:$B$205,'Resumen Mexico'!$A16,'[1]Data Mexico'!L16:L218)</f>
        <v>171093.69199999998</v>
      </c>
      <c r="G16" s="87">
        <f>SUMIF('[1]Data Mexico'!$B$3:$B$205,'Resumen Mexico'!$A16,'[1]Data Mexico'!M16:M218)</f>
        <v>252118.38400000002</v>
      </c>
      <c r="H16" s="87">
        <f>SUMIF('[1]Data Mexico'!$B$3:$B$205,'Resumen Mexico'!$A16,'[1]Data Mexico'!N16:N218)</f>
        <v>-81024.694000000018</v>
      </c>
      <c r="I16" s="90">
        <f>IF(B16&gt;0,0,-G16/B16)</f>
        <v>2.0808030729858573</v>
      </c>
    </row>
    <row r="17" spans="1:16">
      <c r="A17" s="87">
        <f>A16+1</f>
        <v>2014</v>
      </c>
      <c r="B17" s="87">
        <f>SUMIF('[1]Data Mexico'!$B$99:$B$205,'Resumen Mexico'!$A17,'[1]Data Mexico'!$C$99:$C$205)</f>
        <v>-143456.57370000001</v>
      </c>
      <c r="C17" s="87">
        <f>SUMIF('[1]Data Mexico'!$B$99:$B$205,'Resumen Mexico'!$A17,'[1]Data Mexico'!$G$99:$G$205)</f>
        <v>639880.32399999991</v>
      </c>
      <c r="D17" s="87">
        <f>SUMIF('[1]Data Mexico'!$B$99:$B$205,'Resumen Mexico'!$A17,'[1]Data Mexico'!$H$99:$H$205)</f>
        <v>9491782.7479999997</v>
      </c>
      <c r="E17" s="87">
        <f>D17+C17</f>
        <v>10131663.071999999</v>
      </c>
      <c r="F17" s="87">
        <f>SUMIF('[1]Data Mexico'!$B$3:$B$205,'Resumen Mexico'!$A17,'[1]Data Mexico'!L17:L219)</f>
        <v>70900.847000000009</v>
      </c>
      <c r="G17" s="87">
        <f>SUMIF('[1]Data Mexico'!$B$3:$B$205,'Resumen Mexico'!$A17,'[1]Data Mexico'!M17:M219)</f>
        <v>122764.65100000001</v>
      </c>
      <c r="H17" s="87">
        <f>SUMIF('[1]Data Mexico'!$B$3:$B$205,'Resumen Mexico'!$A17,'[1]Data Mexico'!N17:N219)</f>
        <v>-51863.801999999996</v>
      </c>
      <c r="I17" s="90">
        <f t="shared" si="1"/>
        <v>0.85576176701897633</v>
      </c>
    </row>
    <row r="18" spans="1:16">
      <c r="A18" s="87">
        <f>A17+1</f>
        <v>2015</v>
      </c>
      <c r="B18" s="87">
        <f>SUMIF('[1]Data Mexico'!$B$99:$B$205,'Resumen Mexico'!$A18,'[1]Data Mexico'!$C$99:$C$205)</f>
        <v>-152124.70900000003</v>
      </c>
      <c r="C18" s="87">
        <f>SUMIF('[1]Data Mexico'!$B$99:$B$205,'Resumen Mexico'!$A18,'[1]Data Mexico'!$G$99:$G$205)</f>
        <v>2089435.5860000001</v>
      </c>
      <c r="D18" s="87">
        <f>SUMIF('[1]Data Mexico'!$B$99:$B$205,'Resumen Mexico'!$A18,'[1]Data Mexico'!$H$99:$H$205)</f>
        <v>12834014.487</v>
      </c>
      <c r="E18" s="87">
        <f>D18+C18</f>
        <v>14923450.072999999</v>
      </c>
      <c r="F18" s="87">
        <f>SUMIF('[1]Data Mexico'!$B$3:$B$205,'Resumen Mexico'!$A18,'[1]Data Mexico'!L18:L220)</f>
        <v>-16470.635999999999</v>
      </c>
      <c r="G18" s="87">
        <f>SUMIF('[1]Data Mexico'!$B$3:$B$205,'Resumen Mexico'!$A18,'[1]Data Mexico'!M18:M220)</f>
        <v>43401.526999999995</v>
      </c>
      <c r="H18" s="87">
        <f>SUMIF('[1]Data Mexico'!$B$3:$B$205,'Resumen Mexico'!$A18,'[1]Data Mexico'!N18:N220)</f>
        <v>-59872.164999999994</v>
      </c>
      <c r="I18" s="90">
        <f t="shared" si="1"/>
        <v>0.28530228445662947</v>
      </c>
    </row>
    <row r="22" spans="1:16">
      <c r="B22">
        <v>2051001.6953199999</v>
      </c>
      <c r="C22">
        <v>2185276.7038199999</v>
      </c>
      <c r="D22">
        <v>2473944.3092999998</v>
      </c>
      <c r="E22">
        <v>2738361.9757066397</v>
      </c>
      <c r="F22">
        <v>2854591.4785950901</v>
      </c>
      <c r="G22">
        <v>2974208.0154640903</v>
      </c>
      <c r="H22">
        <v>3135438.88876634</v>
      </c>
      <c r="I22">
        <v>3314462.6847260902</v>
      </c>
      <c r="J22">
        <v>4063364.28519001</v>
      </c>
      <c r="K22">
        <v>4382263.2009349298</v>
      </c>
      <c r="L22">
        <v>4813210.54095589</v>
      </c>
      <c r="M22">
        <v>5450589.7215650501</v>
      </c>
      <c r="N22">
        <v>5890846.06532449</v>
      </c>
      <c r="O22">
        <v>6504318.7796737999</v>
      </c>
      <c r="P22">
        <v>7446056.4196000006</v>
      </c>
    </row>
    <row r="24" spans="1:16">
      <c r="B24">
        <v>2051001.6953199999</v>
      </c>
      <c r="C24">
        <v>2185276.7038199999</v>
      </c>
      <c r="D24">
        <v>2473944.3092999998</v>
      </c>
      <c r="E24">
        <v>2738361.9757066397</v>
      </c>
      <c r="F24">
        <v>2854591.4785950901</v>
      </c>
      <c r="G24">
        <v>2974208.0154640903</v>
      </c>
      <c r="H24">
        <v>3135438.88876634</v>
      </c>
      <c r="I24">
        <v>3314462.6847260902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5"/>
  <sheetViews>
    <sheetView showGridLines="0" topLeftCell="A22" workbookViewId="0">
      <selection activeCell="C4" sqref="C4"/>
    </sheetView>
  </sheetViews>
  <sheetFormatPr defaultColWidth="3.85546875" defaultRowHeight="12"/>
  <cols>
    <col min="1" max="1" width="10.140625" style="75" customWidth="1"/>
    <col min="2" max="2" width="9.85546875" style="75" customWidth="1"/>
    <col min="3" max="3" width="13.7109375" style="75" customWidth="1"/>
    <col min="4" max="4" width="14.85546875" style="75" customWidth="1"/>
    <col min="5" max="5" width="17" style="75" customWidth="1"/>
    <col min="6" max="6" width="18.85546875" style="75" customWidth="1"/>
    <col min="7" max="7" width="14.28515625" style="75" customWidth="1"/>
    <col min="8" max="8" width="15.42578125" style="75" customWidth="1"/>
    <col min="9" max="9" width="11" style="75" customWidth="1"/>
    <col min="10" max="10" width="9.85546875" style="75" customWidth="1"/>
    <col min="11" max="11" width="8.85546875" style="75" bestFit="1" customWidth="1"/>
    <col min="12" max="12" width="9.42578125" style="75" bestFit="1" customWidth="1"/>
    <col min="13" max="14" width="8.42578125" style="75" bestFit="1" customWidth="1"/>
    <col min="15" max="16384" width="3.85546875" style="75"/>
  </cols>
  <sheetData>
    <row r="1" spans="1:14" ht="50.1" customHeight="1">
      <c r="A1" s="74" t="s">
        <v>107</v>
      </c>
      <c r="B1" s="74"/>
      <c r="C1" s="74"/>
      <c r="D1" s="74"/>
      <c r="E1" s="74"/>
      <c r="F1" s="74"/>
    </row>
    <row r="2" spans="1:14" ht="84">
      <c r="A2" s="76" t="s">
        <v>108</v>
      </c>
      <c r="B2" s="76" t="s">
        <v>109</v>
      </c>
      <c r="C2" s="77" t="s">
        <v>100</v>
      </c>
      <c r="D2" s="77" t="s">
        <v>110</v>
      </c>
      <c r="E2" s="77" t="s">
        <v>111</v>
      </c>
      <c r="F2" s="77" t="s">
        <v>112</v>
      </c>
      <c r="G2" s="78" t="s">
        <v>101</v>
      </c>
      <c r="H2" s="78" t="s">
        <v>102</v>
      </c>
      <c r="I2" s="77" t="s">
        <v>113</v>
      </c>
      <c r="J2" s="77" t="s">
        <v>114</v>
      </c>
      <c r="K2" s="77" t="s">
        <v>115</v>
      </c>
      <c r="L2" s="77" t="s">
        <v>104</v>
      </c>
      <c r="M2" s="77" t="s">
        <v>105</v>
      </c>
      <c r="N2" s="77" t="s">
        <v>106</v>
      </c>
    </row>
    <row r="3" spans="1:14">
      <c r="A3" s="79" t="s">
        <v>116</v>
      </c>
      <c r="B3" s="75">
        <f>YEAR(A3)</f>
        <v>2000</v>
      </c>
      <c r="I3" s="80">
        <v>-6317.3090000000002</v>
      </c>
      <c r="J3" s="80">
        <v>-5985.491</v>
      </c>
      <c r="K3" s="80">
        <v>-6317.3090000000002</v>
      </c>
      <c r="L3" s="80">
        <v>6317.3090000000002</v>
      </c>
      <c r="M3" s="80">
        <v>751.08500000000004</v>
      </c>
      <c r="N3" s="80">
        <v>5566.2240000000002</v>
      </c>
    </row>
    <row r="4" spans="1:14">
      <c r="A4" s="81" t="s">
        <v>117</v>
      </c>
      <c r="B4" s="75">
        <f t="shared" ref="B4:B67" si="0">YEAR(A4)</f>
        <v>2000</v>
      </c>
      <c r="I4" s="82">
        <v>2527.4920000000002</v>
      </c>
      <c r="J4" s="82">
        <v>2984.29</v>
      </c>
      <c r="K4" s="82">
        <v>2527.4920000000002</v>
      </c>
      <c r="L4" s="82">
        <v>-2527.4920000000002</v>
      </c>
      <c r="M4" s="82">
        <v>-691.06799999999998</v>
      </c>
      <c r="N4" s="82">
        <v>-1836.424</v>
      </c>
    </row>
    <row r="5" spans="1:14">
      <c r="A5" s="79" t="s">
        <v>118</v>
      </c>
      <c r="B5" s="75">
        <f t="shared" si="0"/>
        <v>2000</v>
      </c>
      <c r="I5" s="80">
        <v>6858.9380000000001</v>
      </c>
      <c r="J5" s="80">
        <v>9184.509</v>
      </c>
      <c r="K5" s="80">
        <v>6858.9380000000001</v>
      </c>
      <c r="L5" s="80">
        <v>-6858.9380000000001</v>
      </c>
      <c r="M5" s="80">
        <v>-1510.5239999999999</v>
      </c>
      <c r="N5" s="80">
        <v>-5348.4139999999998</v>
      </c>
    </row>
    <row r="6" spans="1:14">
      <c r="A6" s="81" t="s">
        <v>119</v>
      </c>
      <c r="B6" s="75">
        <f t="shared" si="0"/>
        <v>2000</v>
      </c>
      <c r="I6" s="82">
        <v>8.5630000000000006</v>
      </c>
      <c r="J6" s="82">
        <v>623.36099999999999</v>
      </c>
      <c r="K6" s="82">
        <v>8.5630000000000006</v>
      </c>
      <c r="L6" s="82">
        <v>-8.5630000000000006</v>
      </c>
      <c r="M6" s="82">
        <v>-1838.232</v>
      </c>
      <c r="N6" s="82">
        <v>1829.6690000000001</v>
      </c>
    </row>
    <row r="7" spans="1:14">
      <c r="A7" s="79" t="s">
        <v>120</v>
      </c>
      <c r="B7" s="75">
        <f t="shared" si="0"/>
        <v>2000</v>
      </c>
      <c r="I7" s="80">
        <v>1775.499</v>
      </c>
      <c r="J7" s="80">
        <v>2458.4569999999999</v>
      </c>
      <c r="K7" s="80">
        <v>1775.499</v>
      </c>
      <c r="L7" s="80">
        <v>-1775.499</v>
      </c>
      <c r="M7" s="80">
        <v>-4844.5940000000001</v>
      </c>
      <c r="N7" s="80">
        <v>3069.0949999999998</v>
      </c>
    </row>
    <row r="8" spans="1:14">
      <c r="A8" s="81" t="s">
        <v>121</v>
      </c>
      <c r="B8" s="75">
        <f t="shared" si="0"/>
        <v>2000</v>
      </c>
      <c r="I8" s="82">
        <v>3122.7629999999999</v>
      </c>
      <c r="J8" s="82">
        <v>5148.9989999999998</v>
      </c>
      <c r="K8" s="82">
        <v>3122.7629999999999</v>
      </c>
      <c r="L8" s="82">
        <v>-3122.7629999999999</v>
      </c>
      <c r="M8" s="82">
        <v>-49.212000000000003</v>
      </c>
      <c r="N8" s="82">
        <v>-3073.5509999999999</v>
      </c>
    </row>
    <row r="9" spans="1:14">
      <c r="A9" s="79" t="s">
        <v>122</v>
      </c>
      <c r="B9" s="75">
        <f t="shared" si="0"/>
        <v>2000</v>
      </c>
      <c r="I9" s="80">
        <v>-2351.886</v>
      </c>
      <c r="J9" s="80">
        <v>292.51100000000002</v>
      </c>
      <c r="K9" s="80">
        <v>-2351.886</v>
      </c>
      <c r="L9" s="80">
        <v>2351.886</v>
      </c>
      <c r="M9" s="80">
        <v>239.19399999999999</v>
      </c>
      <c r="N9" s="80">
        <v>2112.692</v>
      </c>
    </row>
    <row r="10" spans="1:14">
      <c r="A10" s="81" t="s">
        <v>123</v>
      </c>
      <c r="B10" s="75">
        <f t="shared" si="0"/>
        <v>2000</v>
      </c>
      <c r="I10" s="82">
        <v>3162.0189999999998</v>
      </c>
      <c r="J10" s="82">
        <v>3956.8490000000002</v>
      </c>
      <c r="K10" s="82">
        <v>3162.0189999999998</v>
      </c>
      <c r="L10" s="82">
        <v>-3162.0189999999998</v>
      </c>
      <c r="M10" s="82">
        <v>-4230.9970000000003</v>
      </c>
      <c r="N10" s="82">
        <v>1068.9780000000001</v>
      </c>
    </row>
    <row r="11" spans="1:14">
      <c r="A11" s="79" t="s">
        <v>124</v>
      </c>
      <c r="B11" s="75">
        <f t="shared" si="0"/>
        <v>2000</v>
      </c>
      <c r="I11" s="80">
        <v>177.304</v>
      </c>
      <c r="J11" s="80">
        <v>4610.2929999999997</v>
      </c>
      <c r="K11" s="80">
        <v>177.304</v>
      </c>
      <c r="L11" s="80">
        <v>-177.304</v>
      </c>
      <c r="M11" s="80">
        <v>1178.4829999999999</v>
      </c>
      <c r="N11" s="80">
        <v>-1355.787</v>
      </c>
    </row>
    <row r="12" spans="1:14">
      <c r="A12" s="81" t="s">
        <v>125</v>
      </c>
      <c r="B12" s="75">
        <f t="shared" si="0"/>
        <v>2000</v>
      </c>
      <c r="I12" s="82">
        <v>-1532.4110000000001</v>
      </c>
      <c r="J12" s="82">
        <v>-510.48899999999998</v>
      </c>
      <c r="K12" s="82">
        <v>-1532.4110000000001</v>
      </c>
      <c r="L12" s="82">
        <v>1532.4110000000001</v>
      </c>
      <c r="M12" s="82">
        <v>1395.6389999999999</v>
      </c>
      <c r="N12" s="82">
        <v>136.77199999999999</v>
      </c>
    </row>
    <row r="13" spans="1:14">
      <c r="A13" s="79" t="s">
        <v>126</v>
      </c>
      <c r="B13" s="75">
        <f t="shared" si="0"/>
        <v>2000</v>
      </c>
      <c r="I13" s="80">
        <v>1018.677</v>
      </c>
      <c r="J13" s="80">
        <v>2615.721</v>
      </c>
      <c r="K13" s="80">
        <v>1018.677</v>
      </c>
      <c r="L13" s="80">
        <v>-1018.677</v>
      </c>
      <c r="M13" s="80">
        <v>858.77700000000004</v>
      </c>
      <c r="N13" s="80">
        <v>-1877.454</v>
      </c>
    </row>
    <row r="14" spans="1:14">
      <c r="A14" s="81" t="s">
        <v>127</v>
      </c>
      <c r="B14" s="75">
        <f t="shared" si="0"/>
        <v>2000</v>
      </c>
      <c r="I14" s="82">
        <v>-4969.91</v>
      </c>
      <c r="J14" s="82">
        <v>-2762.4920000000002</v>
      </c>
      <c r="K14" s="82">
        <v>-4969.91</v>
      </c>
      <c r="L14" s="82">
        <v>4969.91</v>
      </c>
      <c r="M14" s="82">
        <v>2529.0309999999999</v>
      </c>
      <c r="N14" s="82">
        <v>2440.8789999999999</v>
      </c>
    </row>
    <row r="15" spans="1:14">
      <c r="A15" s="79" t="s">
        <v>128</v>
      </c>
      <c r="B15" s="75">
        <f t="shared" si="0"/>
        <v>2001</v>
      </c>
      <c r="I15" s="80">
        <v>-9631.7880000000005</v>
      </c>
      <c r="J15" s="80">
        <v>-9314.2849999999999</v>
      </c>
      <c r="K15" s="80">
        <v>-9631.7880000000005</v>
      </c>
      <c r="L15" s="80">
        <v>9631.7880000000005</v>
      </c>
      <c r="M15" s="80">
        <v>5806.1440000000002</v>
      </c>
      <c r="N15" s="80">
        <v>3825.6439999999998</v>
      </c>
    </row>
    <row r="16" spans="1:14">
      <c r="A16" s="81" t="s">
        <v>129</v>
      </c>
      <c r="B16" s="75">
        <f t="shared" si="0"/>
        <v>2001</v>
      </c>
      <c r="I16" s="82">
        <v>-5919.826</v>
      </c>
      <c r="J16" s="82">
        <v>-4737.9849999999997</v>
      </c>
      <c r="K16" s="82">
        <v>-5919.826</v>
      </c>
      <c r="L16" s="82">
        <v>5919.826</v>
      </c>
      <c r="M16" s="82">
        <v>1780.317</v>
      </c>
      <c r="N16" s="82">
        <v>4139.509</v>
      </c>
    </row>
    <row r="17" spans="1:14">
      <c r="A17" s="79" t="s">
        <v>130</v>
      </c>
      <c r="B17" s="75">
        <f t="shared" si="0"/>
        <v>2001</v>
      </c>
      <c r="I17" s="80">
        <v>3269.4639999999999</v>
      </c>
      <c r="J17" s="80">
        <v>5588.277</v>
      </c>
      <c r="K17" s="80">
        <v>3269.4639999999999</v>
      </c>
      <c r="L17" s="80">
        <v>-3269.4639999999999</v>
      </c>
      <c r="M17" s="80">
        <v>-1367.1020000000001</v>
      </c>
      <c r="N17" s="80">
        <v>-1902.3620000000001</v>
      </c>
    </row>
    <row r="18" spans="1:14">
      <c r="A18" s="81" t="s">
        <v>131</v>
      </c>
      <c r="B18" s="75">
        <f t="shared" si="0"/>
        <v>2001</v>
      </c>
      <c r="I18" s="82">
        <v>-827.55600000000004</v>
      </c>
      <c r="J18" s="82">
        <v>5.77</v>
      </c>
      <c r="K18" s="82">
        <v>-827.55600000000004</v>
      </c>
      <c r="L18" s="82">
        <v>827.55600000000004</v>
      </c>
      <c r="M18" s="82">
        <v>-1657.89</v>
      </c>
      <c r="N18" s="82">
        <v>2485.4459999999999</v>
      </c>
    </row>
    <row r="19" spans="1:14">
      <c r="A19" s="79" t="s">
        <v>132</v>
      </c>
      <c r="B19" s="75">
        <f t="shared" si="0"/>
        <v>2001</v>
      </c>
      <c r="I19" s="80">
        <v>2443.431</v>
      </c>
      <c r="J19" s="80">
        <v>3649.252</v>
      </c>
      <c r="K19" s="80">
        <v>2443.431</v>
      </c>
      <c r="L19" s="80">
        <v>-2443.431</v>
      </c>
      <c r="M19" s="80">
        <v>-539.47299999999996</v>
      </c>
      <c r="N19" s="80">
        <v>-1903.9580000000001</v>
      </c>
    </row>
    <row r="20" spans="1:14">
      <c r="A20" s="81" t="s">
        <v>133</v>
      </c>
      <c r="B20" s="75">
        <f t="shared" si="0"/>
        <v>2001</v>
      </c>
      <c r="I20" s="82">
        <v>9430.0040000000008</v>
      </c>
      <c r="J20" s="82">
        <v>11582.422</v>
      </c>
      <c r="K20" s="82">
        <v>9430.0040000000008</v>
      </c>
      <c r="L20" s="82">
        <v>-9430.0040000000008</v>
      </c>
      <c r="M20" s="82">
        <v>-2147.2600000000002</v>
      </c>
      <c r="N20" s="82">
        <v>-7282.7439999999997</v>
      </c>
    </row>
    <row r="21" spans="1:14">
      <c r="A21" s="79" t="s">
        <v>134</v>
      </c>
      <c r="B21" s="75">
        <f t="shared" si="0"/>
        <v>2001</v>
      </c>
      <c r="I21" s="80">
        <v>-305.60700000000003</v>
      </c>
      <c r="J21" s="80">
        <v>246.62899999999999</v>
      </c>
      <c r="K21" s="80">
        <v>-305.60700000000003</v>
      </c>
      <c r="L21" s="80">
        <v>305.60700000000003</v>
      </c>
      <c r="M21" s="80">
        <v>-1821.317</v>
      </c>
      <c r="N21" s="80">
        <v>2126.924</v>
      </c>
    </row>
    <row r="22" spans="1:14">
      <c r="A22" s="81" t="s">
        <v>135</v>
      </c>
      <c r="B22" s="75">
        <f t="shared" si="0"/>
        <v>2001</v>
      </c>
      <c r="I22" s="82">
        <v>789.16</v>
      </c>
      <c r="J22" s="82">
        <v>1897.288</v>
      </c>
      <c r="K22" s="82">
        <v>789.16</v>
      </c>
      <c r="L22" s="82">
        <v>-789.16</v>
      </c>
      <c r="M22" s="82">
        <v>-3594.3649999999998</v>
      </c>
      <c r="N22" s="82">
        <v>2805.2049999999999</v>
      </c>
    </row>
    <row r="23" spans="1:14">
      <c r="A23" s="79" t="s">
        <v>136</v>
      </c>
      <c r="B23" s="75">
        <f t="shared" si="0"/>
        <v>2001</v>
      </c>
      <c r="I23" s="80">
        <v>801.71699999999998</v>
      </c>
      <c r="J23" s="80">
        <v>2363.4569999999999</v>
      </c>
      <c r="K23" s="80">
        <v>801.71699999999998</v>
      </c>
      <c r="L23" s="80">
        <v>-801.71699999999998</v>
      </c>
      <c r="M23" s="80">
        <v>-2445.337</v>
      </c>
      <c r="N23" s="80">
        <v>1643.62</v>
      </c>
    </row>
    <row r="24" spans="1:14">
      <c r="A24" s="81" t="s">
        <v>137</v>
      </c>
      <c r="B24" s="75">
        <f t="shared" si="0"/>
        <v>2001</v>
      </c>
      <c r="I24" s="82">
        <v>1969.376</v>
      </c>
      <c r="J24" s="82">
        <v>2938.279</v>
      </c>
      <c r="K24" s="82">
        <v>1969.376</v>
      </c>
      <c r="L24" s="82">
        <v>-1969.376</v>
      </c>
      <c r="M24" s="82">
        <v>254.965</v>
      </c>
      <c r="N24" s="82">
        <v>-2224.3409999999999</v>
      </c>
    </row>
    <row r="25" spans="1:14">
      <c r="A25" s="79" t="s">
        <v>138</v>
      </c>
      <c r="B25" s="75">
        <f t="shared" si="0"/>
        <v>2001</v>
      </c>
      <c r="I25" s="80">
        <v>347.12299999999999</v>
      </c>
      <c r="J25" s="80">
        <v>1098.175</v>
      </c>
      <c r="K25" s="80">
        <v>347.12299999999999</v>
      </c>
      <c r="L25" s="80">
        <v>-347.12299999999999</v>
      </c>
      <c r="M25" s="80">
        <v>-674.48699999999997</v>
      </c>
      <c r="N25" s="80">
        <v>327.36399999999998</v>
      </c>
    </row>
    <row r="26" spans="1:14">
      <c r="A26" s="81" t="s">
        <v>139</v>
      </c>
      <c r="B26" s="75">
        <f t="shared" si="0"/>
        <v>2001</v>
      </c>
      <c r="I26" s="82">
        <v>-5344.4210000000003</v>
      </c>
      <c r="J26" s="82">
        <v>-3468.4639999999999</v>
      </c>
      <c r="K26" s="82">
        <v>-5344.4210000000003</v>
      </c>
      <c r="L26" s="82">
        <v>5344.4210000000003</v>
      </c>
      <c r="M26" s="82">
        <v>-924.26</v>
      </c>
      <c r="N26" s="82">
        <v>6268.6809999999996</v>
      </c>
    </row>
    <row r="27" spans="1:14">
      <c r="A27" s="79" t="s">
        <v>140</v>
      </c>
      <c r="B27" s="75">
        <f t="shared" si="0"/>
        <v>2002</v>
      </c>
      <c r="I27" s="80">
        <v>509.72899999999998</v>
      </c>
      <c r="J27" s="80">
        <v>811.07500000000005</v>
      </c>
      <c r="K27" s="80">
        <v>509.72899999999998</v>
      </c>
      <c r="L27" s="80">
        <v>-509.72899999999998</v>
      </c>
      <c r="M27" s="80">
        <v>1654.615</v>
      </c>
      <c r="N27" s="80">
        <v>-2164.3440000000001</v>
      </c>
    </row>
    <row r="28" spans="1:14">
      <c r="A28" s="81" t="s">
        <v>141</v>
      </c>
      <c r="B28" s="75">
        <f t="shared" si="0"/>
        <v>2002</v>
      </c>
      <c r="I28" s="82">
        <v>4075.482</v>
      </c>
      <c r="J28" s="82">
        <v>4978.4350000000004</v>
      </c>
      <c r="K28" s="82">
        <v>4075.482</v>
      </c>
      <c r="L28" s="82">
        <v>-4075.4810000000002</v>
      </c>
      <c r="M28" s="82">
        <v>-550.70000000000005</v>
      </c>
      <c r="N28" s="82">
        <v>-3524.7809999999999</v>
      </c>
    </row>
    <row r="29" spans="1:14">
      <c r="A29" s="79" t="s">
        <v>142</v>
      </c>
      <c r="B29" s="75">
        <f t="shared" si="0"/>
        <v>2002</v>
      </c>
      <c r="I29" s="80">
        <v>5834.0469999999996</v>
      </c>
      <c r="J29" s="80">
        <v>7577.4740000000002</v>
      </c>
      <c r="K29" s="80">
        <v>5834.0469999999996</v>
      </c>
      <c r="L29" s="80">
        <v>-5834.0479999999998</v>
      </c>
      <c r="M29" s="80">
        <v>-5526.1270000000004</v>
      </c>
      <c r="N29" s="80">
        <v>-307.92099999999999</v>
      </c>
    </row>
    <row r="30" spans="1:14">
      <c r="A30" s="81" t="s">
        <v>143</v>
      </c>
      <c r="B30" s="75">
        <f t="shared" si="0"/>
        <v>2002</v>
      </c>
      <c r="I30" s="82">
        <v>7248.3029999999999</v>
      </c>
      <c r="J30" s="82">
        <v>8118.2070000000003</v>
      </c>
      <c r="K30" s="82">
        <v>7248.3029999999999</v>
      </c>
      <c r="L30" s="82">
        <v>-7248.3029999999999</v>
      </c>
      <c r="M30" s="82">
        <v>-4426.2700000000004</v>
      </c>
      <c r="N30" s="82">
        <v>-2822.0329999999999</v>
      </c>
    </row>
    <row r="31" spans="1:14">
      <c r="A31" s="79" t="s">
        <v>144</v>
      </c>
      <c r="B31" s="75">
        <f t="shared" si="0"/>
        <v>2002</v>
      </c>
      <c r="I31" s="80">
        <v>6566.915</v>
      </c>
      <c r="J31" s="80">
        <v>8119.7539999999999</v>
      </c>
      <c r="K31" s="80">
        <v>6566.915</v>
      </c>
      <c r="L31" s="80">
        <v>-6566.9139999999998</v>
      </c>
      <c r="M31" s="80">
        <v>-3654.2719999999999</v>
      </c>
      <c r="N31" s="80">
        <v>-2912.6419999999998</v>
      </c>
    </row>
    <row r="32" spans="1:14">
      <c r="A32" s="81" t="s">
        <v>145</v>
      </c>
      <c r="B32" s="75">
        <f t="shared" si="0"/>
        <v>2002</v>
      </c>
      <c r="I32" s="82">
        <v>4948.6729999999998</v>
      </c>
      <c r="J32" s="82">
        <v>6655.3829999999998</v>
      </c>
      <c r="K32" s="82">
        <v>4948.6729999999998</v>
      </c>
      <c r="L32" s="82">
        <v>-4948.674</v>
      </c>
      <c r="M32" s="82">
        <v>-3300.335</v>
      </c>
      <c r="N32" s="82">
        <v>-1648.3389999999999</v>
      </c>
    </row>
    <row r="33" spans="1:14">
      <c r="A33" s="79" t="s">
        <v>146</v>
      </c>
      <c r="B33" s="75">
        <f t="shared" si="0"/>
        <v>2002</v>
      </c>
      <c r="I33" s="80">
        <v>1231.3320000000001</v>
      </c>
      <c r="J33" s="80">
        <v>1475.1579999999999</v>
      </c>
      <c r="K33" s="80">
        <v>1231.3320000000001</v>
      </c>
      <c r="L33" s="80">
        <v>-1231.3309999999999</v>
      </c>
      <c r="M33" s="80">
        <v>-1430.9059999999999</v>
      </c>
      <c r="N33" s="80">
        <v>199.57499999999999</v>
      </c>
    </row>
    <row r="34" spans="1:14">
      <c r="A34" s="81" t="s">
        <v>147</v>
      </c>
      <c r="B34" s="75">
        <f t="shared" si="0"/>
        <v>2002</v>
      </c>
      <c r="I34" s="82">
        <v>5571.3230000000003</v>
      </c>
      <c r="J34" s="82">
        <v>6883.6109999999999</v>
      </c>
      <c r="K34" s="82">
        <v>5571.3230000000003</v>
      </c>
      <c r="L34" s="82">
        <v>-5571.3239999999996</v>
      </c>
      <c r="M34" s="82">
        <v>-1604.3340000000001</v>
      </c>
      <c r="N34" s="82">
        <v>-3966.99</v>
      </c>
    </row>
    <row r="35" spans="1:14">
      <c r="A35" s="79" t="s">
        <v>148</v>
      </c>
      <c r="B35" s="75">
        <f t="shared" si="0"/>
        <v>2002</v>
      </c>
      <c r="I35" s="80">
        <v>3203.6190000000001</v>
      </c>
      <c r="J35" s="80">
        <v>4895.2529999999997</v>
      </c>
      <c r="K35" s="80">
        <v>3203.6190000000001</v>
      </c>
      <c r="L35" s="80">
        <v>-3203.6190000000001</v>
      </c>
      <c r="M35" s="80">
        <v>-3140.2849999999999</v>
      </c>
      <c r="N35" s="80">
        <v>-63.334000000000003</v>
      </c>
    </row>
    <row r="36" spans="1:14">
      <c r="A36" s="81" t="s">
        <v>149</v>
      </c>
      <c r="B36" s="75">
        <f t="shared" si="0"/>
        <v>2002</v>
      </c>
      <c r="I36" s="82">
        <v>-3938.0120000000002</v>
      </c>
      <c r="J36" s="82">
        <v>-3448.1080000000002</v>
      </c>
      <c r="K36" s="82">
        <v>-3938.0120000000002</v>
      </c>
      <c r="L36" s="82">
        <v>3938.0120000000002</v>
      </c>
      <c r="M36" s="82">
        <v>-2715.248</v>
      </c>
      <c r="N36" s="82">
        <v>6653.26</v>
      </c>
    </row>
    <row r="37" spans="1:14">
      <c r="A37" s="79" t="s">
        <v>150</v>
      </c>
      <c r="B37" s="75">
        <f t="shared" si="0"/>
        <v>2002</v>
      </c>
      <c r="I37" s="80">
        <v>3431.7570000000001</v>
      </c>
      <c r="J37" s="80">
        <v>4478.1859999999997</v>
      </c>
      <c r="K37" s="80">
        <v>3431.7570000000001</v>
      </c>
      <c r="L37" s="80">
        <v>-3431.7570000000001</v>
      </c>
      <c r="M37" s="80">
        <v>5151.97</v>
      </c>
      <c r="N37" s="80">
        <v>-8583.7270000000008</v>
      </c>
    </row>
    <row r="38" spans="1:14">
      <c r="A38" s="81" t="s">
        <v>151</v>
      </c>
      <c r="B38" s="75">
        <f t="shared" si="0"/>
        <v>2002</v>
      </c>
      <c r="I38" s="82">
        <v>-6868.0889999999999</v>
      </c>
      <c r="J38" s="82">
        <v>-5043.2879999999996</v>
      </c>
      <c r="K38" s="82">
        <v>-6868.0889999999999</v>
      </c>
      <c r="L38" s="82">
        <v>6868.0889999999999</v>
      </c>
      <c r="M38" s="82">
        <v>4339.3770000000004</v>
      </c>
      <c r="N38" s="82">
        <v>2528.712</v>
      </c>
    </row>
    <row r="39" spans="1:14">
      <c r="A39" s="79" t="s">
        <v>152</v>
      </c>
      <c r="B39" s="75">
        <f t="shared" si="0"/>
        <v>2003</v>
      </c>
      <c r="I39" s="80">
        <v>-4580.7960000000003</v>
      </c>
      <c r="J39" s="80">
        <v>-1677.557</v>
      </c>
      <c r="K39" s="80">
        <v>-4580.7960000000003</v>
      </c>
      <c r="L39" s="80">
        <v>4580.7960000000003</v>
      </c>
      <c r="M39" s="80">
        <v>-952.12099999999998</v>
      </c>
      <c r="N39" s="80">
        <v>5532.9170000000004</v>
      </c>
    </row>
    <row r="40" spans="1:14">
      <c r="A40" s="81" t="s">
        <v>153</v>
      </c>
      <c r="B40" s="75">
        <f t="shared" si="0"/>
        <v>2003</v>
      </c>
      <c r="I40" s="82">
        <v>7238.0929999999998</v>
      </c>
      <c r="J40" s="82">
        <v>8942.7109999999993</v>
      </c>
      <c r="K40" s="82">
        <v>7238.0929999999998</v>
      </c>
      <c r="L40" s="82">
        <v>-7238.0929999999998</v>
      </c>
      <c r="M40" s="82">
        <v>-128.804</v>
      </c>
      <c r="N40" s="82">
        <v>-7109.2889999999998</v>
      </c>
    </row>
    <row r="41" spans="1:14">
      <c r="A41" s="79" t="s">
        <v>154</v>
      </c>
      <c r="B41" s="75">
        <f t="shared" si="0"/>
        <v>2003</v>
      </c>
      <c r="I41" s="80">
        <v>985.20399999999995</v>
      </c>
      <c r="J41" s="80">
        <v>3838.24</v>
      </c>
      <c r="K41" s="80">
        <v>985.20399999999995</v>
      </c>
      <c r="L41" s="80">
        <v>-985.20399999999995</v>
      </c>
      <c r="M41" s="80">
        <v>-11974.654</v>
      </c>
      <c r="N41" s="80">
        <v>10989.45</v>
      </c>
    </row>
    <row r="42" spans="1:14">
      <c r="A42" s="81" t="s">
        <v>155</v>
      </c>
      <c r="B42" s="75">
        <f t="shared" si="0"/>
        <v>2003</v>
      </c>
      <c r="I42" s="82">
        <v>-1256.8869999999999</v>
      </c>
      <c r="J42" s="82">
        <v>-124.33199999999999</v>
      </c>
      <c r="K42" s="82">
        <v>-1256.8869999999999</v>
      </c>
      <c r="L42" s="82">
        <v>1256.8869999999999</v>
      </c>
      <c r="M42" s="82">
        <v>-628.81899999999996</v>
      </c>
      <c r="N42" s="82">
        <v>1885.7059999999999</v>
      </c>
    </row>
    <row r="43" spans="1:14">
      <c r="A43" s="79" t="s">
        <v>156</v>
      </c>
      <c r="B43" s="75">
        <f t="shared" si="0"/>
        <v>2003</v>
      </c>
      <c r="I43" s="80">
        <v>5766.768</v>
      </c>
      <c r="J43" s="80">
        <v>7148.6760000000004</v>
      </c>
      <c r="K43" s="80">
        <v>5766.768</v>
      </c>
      <c r="L43" s="80">
        <v>-5766.768</v>
      </c>
      <c r="M43" s="80">
        <v>-626.71199999999999</v>
      </c>
      <c r="N43" s="80">
        <v>-5140.0559999999996</v>
      </c>
    </row>
    <row r="44" spans="1:14">
      <c r="A44" s="81" t="s">
        <v>157</v>
      </c>
      <c r="B44" s="75">
        <f t="shared" si="0"/>
        <v>2003</v>
      </c>
      <c r="I44" s="82">
        <v>4468.4340000000002</v>
      </c>
      <c r="J44" s="82">
        <v>6567.6629999999996</v>
      </c>
      <c r="K44" s="82">
        <v>4468.4340000000002</v>
      </c>
      <c r="L44" s="82">
        <v>-4468.4340000000002</v>
      </c>
      <c r="M44" s="82">
        <v>-2464.4540000000002</v>
      </c>
      <c r="N44" s="82">
        <v>-2003.98</v>
      </c>
    </row>
    <row r="45" spans="1:14">
      <c r="A45" s="79" t="s">
        <v>158</v>
      </c>
      <c r="B45" s="75">
        <f t="shared" si="0"/>
        <v>2003</v>
      </c>
      <c r="I45" s="80">
        <v>4447.1580000000004</v>
      </c>
      <c r="J45" s="80">
        <v>4863.0780000000004</v>
      </c>
      <c r="K45" s="80">
        <v>4447.1580000000004</v>
      </c>
      <c r="L45" s="80">
        <v>-4447.1580000000004</v>
      </c>
      <c r="M45" s="80">
        <v>-961.65200000000004</v>
      </c>
      <c r="N45" s="80">
        <v>-3485.5059999999999</v>
      </c>
    </row>
    <row r="46" spans="1:14">
      <c r="A46" s="81" t="s">
        <v>159</v>
      </c>
      <c r="B46" s="75">
        <f t="shared" si="0"/>
        <v>2003</v>
      </c>
      <c r="I46" s="82">
        <v>9277.7900000000009</v>
      </c>
      <c r="J46" s="82">
        <v>11022.689</v>
      </c>
      <c r="K46" s="82">
        <v>9277.7900000000009</v>
      </c>
      <c r="L46" s="82">
        <v>-9277.7900000000009</v>
      </c>
      <c r="M46" s="82">
        <v>-216.84</v>
      </c>
      <c r="N46" s="82">
        <v>-9060.9500000000007</v>
      </c>
    </row>
    <row r="47" spans="1:14">
      <c r="A47" s="79" t="s">
        <v>160</v>
      </c>
      <c r="B47" s="75">
        <f t="shared" si="0"/>
        <v>2003</v>
      </c>
      <c r="I47" s="80">
        <v>2777.4639999999999</v>
      </c>
      <c r="J47" s="80">
        <v>6806.8630000000003</v>
      </c>
      <c r="K47" s="80">
        <v>2777.4639999999999</v>
      </c>
      <c r="L47" s="80">
        <v>-2777.4639999999999</v>
      </c>
      <c r="M47" s="80">
        <v>-2513.4670000000001</v>
      </c>
      <c r="N47" s="80">
        <v>-263.99700000000001</v>
      </c>
    </row>
    <row r="48" spans="1:14">
      <c r="A48" s="81" t="s">
        <v>161</v>
      </c>
      <c r="B48" s="75">
        <f t="shared" si="0"/>
        <v>2003</v>
      </c>
      <c r="I48" s="82">
        <v>-1221.7719999999999</v>
      </c>
      <c r="J48" s="82">
        <v>248.69</v>
      </c>
      <c r="K48" s="82">
        <v>-1221.7719999999999</v>
      </c>
      <c r="L48" s="82">
        <v>1221.7719999999999</v>
      </c>
      <c r="M48" s="82">
        <v>-3509.7759999999998</v>
      </c>
      <c r="N48" s="82">
        <v>4731.5479999999998</v>
      </c>
    </row>
    <row r="49" spans="1:14">
      <c r="A49" s="79" t="s">
        <v>162</v>
      </c>
      <c r="B49" s="75">
        <f t="shared" si="0"/>
        <v>2003</v>
      </c>
      <c r="I49" s="80">
        <v>7946.0129999999999</v>
      </c>
      <c r="J49" s="80">
        <v>9974.1170000000002</v>
      </c>
      <c r="K49" s="80">
        <v>7946.0129999999999</v>
      </c>
      <c r="L49" s="80">
        <v>-7946.0129999999999</v>
      </c>
      <c r="M49" s="80">
        <v>-4263.3249999999998</v>
      </c>
      <c r="N49" s="80">
        <v>-3682.6880000000001</v>
      </c>
    </row>
    <row r="50" spans="1:14">
      <c r="A50" s="81" t="s">
        <v>163</v>
      </c>
      <c r="B50" s="75">
        <f t="shared" si="0"/>
        <v>2003</v>
      </c>
      <c r="I50" s="82">
        <v>-8706.4060000000009</v>
      </c>
      <c r="J50" s="82">
        <v>-6257.5169999999998</v>
      </c>
      <c r="K50" s="82">
        <v>-8706.4060000000009</v>
      </c>
      <c r="L50" s="82">
        <v>8706.4060000000009</v>
      </c>
      <c r="M50" s="82">
        <v>6593.6880000000001</v>
      </c>
      <c r="N50" s="82">
        <v>2112.7179999999998</v>
      </c>
    </row>
    <row r="51" spans="1:14">
      <c r="A51" s="79" t="s">
        <v>164</v>
      </c>
      <c r="B51" s="75">
        <f t="shared" si="0"/>
        <v>2004</v>
      </c>
      <c r="I51" s="80">
        <v>4680.9870000000001</v>
      </c>
      <c r="J51" s="80">
        <v>5223.8990000000003</v>
      </c>
      <c r="K51" s="80">
        <v>4680.9870000000001</v>
      </c>
      <c r="L51" s="80">
        <v>-4680.9870000000001</v>
      </c>
      <c r="M51" s="80">
        <v>-2526.7289999999998</v>
      </c>
      <c r="N51" s="80">
        <v>-2154.2579999999998</v>
      </c>
    </row>
    <row r="52" spans="1:14">
      <c r="A52" s="81" t="s">
        <v>165</v>
      </c>
      <c r="B52" s="75">
        <f t="shared" si="0"/>
        <v>2004</v>
      </c>
      <c r="I52" s="82">
        <v>622.78399999999999</v>
      </c>
      <c r="J52" s="82">
        <v>3215.7260000000001</v>
      </c>
      <c r="K52" s="82">
        <v>622.78399999999999</v>
      </c>
      <c r="L52" s="82">
        <v>-622.78399999999999</v>
      </c>
      <c r="M52" s="82">
        <v>-4667.6559999999999</v>
      </c>
      <c r="N52" s="82">
        <v>4044.8719999999998</v>
      </c>
    </row>
    <row r="53" spans="1:14">
      <c r="A53" s="79" t="s">
        <v>166</v>
      </c>
      <c r="B53" s="75">
        <f t="shared" si="0"/>
        <v>2004</v>
      </c>
      <c r="I53" s="80">
        <v>7284.7969999999996</v>
      </c>
      <c r="J53" s="80">
        <v>9691.2389999999996</v>
      </c>
      <c r="K53" s="80">
        <v>7284.7969999999996</v>
      </c>
      <c r="L53" s="80">
        <v>-7284.7969999999996</v>
      </c>
      <c r="M53" s="80">
        <v>-5920.33</v>
      </c>
      <c r="N53" s="80">
        <v>-1364.4670000000001</v>
      </c>
    </row>
    <row r="54" spans="1:14">
      <c r="A54" s="81" t="s">
        <v>167</v>
      </c>
      <c r="B54" s="75">
        <f t="shared" si="0"/>
        <v>2004</v>
      </c>
      <c r="I54" s="82">
        <v>5383.7780000000002</v>
      </c>
      <c r="J54" s="82">
        <v>6046.8720000000003</v>
      </c>
      <c r="K54" s="82">
        <v>5383.7780000000002</v>
      </c>
      <c r="L54" s="82">
        <v>-5383.7780000000002</v>
      </c>
      <c r="M54" s="82">
        <v>-6266.9769999999999</v>
      </c>
      <c r="N54" s="82">
        <v>883.19899999999996</v>
      </c>
    </row>
    <row r="55" spans="1:14">
      <c r="A55" s="79" t="s">
        <v>168</v>
      </c>
      <c r="B55" s="75">
        <f t="shared" si="0"/>
        <v>2004</v>
      </c>
      <c r="I55" s="80">
        <v>5469.0720000000001</v>
      </c>
      <c r="J55" s="80">
        <v>7137.8620000000001</v>
      </c>
      <c r="K55" s="80">
        <v>5469.0720000000001</v>
      </c>
      <c r="L55" s="80">
        <v>-5469.0720000000001</v>
      </c>
      <c r="M55" s="80">
        <v>-1726.0989999999999</v>
      </c>
      <c r="N55" s="80">
        <v>-3742.973</v>
      </c>
    </row>
    <row r="56" spans="1:14">
      <c r="A56" s="81" t="s">
        <v>169</v>
      </c>
      <c r="B56" s="75">
        <f t="shared" si="0"/>
        <v>2004</v>
      </c>
      <c r="I56" s="82">
        <v>18997.834999999999</v>
      </c>
      <c r="J56" s="82">
        <v>22018.312999999998</v>
      </c>
      <c r="K56" s="82">
        <v>18997.834999999999</v>
      </c>
      <c r="L56" s="82">
        <v>-18997.834999999999</v>
      </c>
      <c r="M56" s="82">
        <v>-3686.444</v>
      </c>
      <c r="N56" s="82">
        <v>-15311.391</v>
      </c>
    </row>
    <row r="57" spans="1:14">
      <c r="A57" s="79" t="s">
        <v>170</v>
      </c>
      <c r="B57" s="75">
        <f t="shared" si="0"/>
        <v>2004</v>
      </c>
      <c r="I57" s="80">
        <v>2304.4760000000001</v>
      </c>
      <c r="J57" s="80">
        <v>3698.57</v>
      </c>
      <c r="K57" s="80">
        <v>2304.4760000000001</v>
      </c>
      <c r="L57" s="80">
        <v>-2304.4760000000001</v>
      </c>
      <c r="M57" s="80">
        <v>-12.582000000000001</v>
      </c>
      <c r="N57" s="80">
        <v>-2291.8939999999998</v>
      </c>
    </row>
    <row r="58" spans="1:14">
      <c r="A58" s="81" t="s">
        <v>171</v>
      </c>
      <c r="B58" s="75">
        <f t="shared" si="0"/>
        <v>2004</v>
      </c>
      <c r="I58" s="82">
        <v>5986.6980000000003</v>
      </c>
      <c r="J58" s="82">
        <v>10031.957</v>
      </c>
      <c r="K58" s="82">
        <v>5986.6980000000003</v>
      </c>
      <c r="L58" s="82">
        <v>-5986.6980000000003</v>
      </c>
      <c r="M58" s="82">
        <v>1553.819</v>
      </c>
      <c r="N58" s="82">
        <v>-7540.5169999999998</v>
      </c>
    </row>
    <row r="59" spans="1:14">
      <c r="A59" s="79" t="s">
        <v>172</v>
      </c>
      <c r="B59" s="75">
        <f t="shared" si="0"/>
        <v>2004</v>
      </c>
      <c r="I59" s="80">
        <v>20005.185000000001</v>
      </c>
      <c r="J59" s="80">
        <v>22253.434000000001</v>
      </c>
      <c r="K59" s="80">
        <v>7456.085</v>
      </c>
      <c r="L59" s="80">
        <v>-20005.185000000001</v>
      </c>
      <c r="M59" s="80">
        <v>-3749.4079999999999</v>
      </c>
      <c r="N59" s="80">
        <v>-16255.777</v>
      </c>
    </row>
    <row r="60" spans="1:14">
      <c r="A60" s="81" t="s">
        <v>173</v>
      </c>
      <c r="B60" s="75">
        <f t="shared" si="0"/>
        <v>2004</v>
      </c>
      <c r="I60" s="82">
        <v>-10116.439</v>
      </c>
      <c r="J60" s="82">
        <v>-8285.1919999999991</v>
      </c>
      <c r="K60" s="82">
        <v>-10116.439</v>
      </c>
      <c r="L60" s="82">
        <v>10116.439</v>
      </c>
      <c r="M60" s="82">
        <v>-407.59300000000002</v>
      </c>
      <c r="N60" s="82">
        <v>10524.031999999999</v>
      </c>
    </row>
    <row r="61" spans="1:14">
      <c r="A61" s="79" t="s">
        <v>174</v>
      </c>
      <c r="B61" s="75">
        <f t="shared" si="0"/>
        <v>2004</v>
      </c>
      <c r="I61" s="80">
        <v>-1087.683</v>
      </c>
      <c r="J61" s="80">
        <v>790.83199999999999</v>
      </c>
      <c r="K61" s="80">
        <v>-1087.683</v>
      </c>
      <c r="L61" s="80">
        <v>1087.683</v>
      </c>
      <c r="M61" s="80">
        <v>922.40300000000002</v>
      </c>
      <c r="N61" s="80">
        <v>165.28</v>
      </c>
    </row>
    <row r="62" spans="1:14">
      <c r="A62" s="81" t="s">
        <v>175</v>
      </c>
      <c r="B62" s="75">
        <f t="shared" si="0"/>
        <v>2004</v>
      </c>
      <c r="I62" s="82">
        <v>-11291.503000000001</v>
      </c>
      <c r="J62" s="82">
        <v>-7402.8590000000004</v>
      </c>
      <c r="K62" s="82">
        <v>-31742.402999999998</v>
      </c>
      <c r="L62" s="82">
        <v>11291.503000000001</v>
      </c>
      <c r="M62" s="82">
        <v>-4400.28</v>
      </c>
      <c r="N62" s="82">
        <v>15691.782999999999</v>
      </c>
    </row>
    <row r="63" spans="1:14">
      <c r="A63" s="79" t="s">
        <v>176</v>
      </c>
      <c r="B63" s="75">
        <f t="shared" si="0"/>
        <v>2005</v>
      </c>
      <c r="I63" s="80">
        <v>-5555.277</v>
      </c>
      <c r="J63" s="80">
        <v>-4330.2730000000001</v>
      </c>
      <c r="K63" s="80">
        <v>-5555.277</v>
      </c>
      <c r="L63" s="80">
        <v>5555.277</v>
      </c>
      <c r="M63" s="80">
        <v>-821.98800000000006</v>
      </c>
      <c r="N63" s="80">
        <v>6377.2650000000003</v>
      </c>
    </row>
    <row r="64" spans="1:14">
      <c r="A64" s="81" t="s">
        <v>177</v>
      </c>
      <c r="B64" s="75">
        <f t="shared" si="0"/>
        <v>2005</v>
      </c>
      <c r="I64" s="82">
        <v>-4842.7479999999996</v>
      </c>
      <c r="J64" s="82">
        <v>-1721.203</v>
      </c>
      <c r="K64" s="82">
        <v>-4842.7479999999996</v>
      </c>
      <c r="L64" s="82">
        <v>4842.7479999999996</v>
      </c>
      <c r="M64" s="82">
        <v>-6277.9070000000002</v>
      </c>
      <c r="N64" s="82">
        <v>11120.655000000001</v>
      </c>
    </row>
    <row r="65" spans="1:14">
      <c r="A65" s="79" t="s">
        <v>178</v>
      </c>
      <c r="B65" s="75">
        <f t="shared" si="0"/>
        <v>2005</v>
      </c>
      <c r="I65" s="80">
        <v>17854.909</v>
      </c>
      <c r="J65" s="80">
        <v>18337.595000000001</v>
      </c>
      <c r="K65" s="80">
        <v>17854.909</v>
      </c>
      <c r="L65" s="80">
        <v>-17854.909</v>
      </c>
      <c r="M65" s="80">
        <v>-6468.8040000000001</v>
      </c>
      <c r="N65" s="80">
        <v>-11386.105</v>
      </c>
    </row>
    <row r="66" spans="1:14">
      <c r="A66" s="81" t="s">
        <v>179</v>
      </c>
      <c r="B66" s="75">
        <f t="shared" si="0"/>
        <v>2005</v>
      </c>
      <c r="I66" s="82">
        <v>5653.8149999999996</v>
      </c>
      <c r="J66" s="82">
        <v>8063.308</v>
      </c>
      <c r="K66" s="82">
        <v>5653.8149999999996</v>
      </c>
      <c r="L66" s="82">
        <v>-5653.8149999999996</v>
      </c>
      <c r="M66" s="82">
        <v>-9948.5409999999993</v>
      </c>
      <c r="N66" s="82">
        <v>4294.7259999999997</v>
      </c>
    </row>
    <row r="67" spans="1:14">
      <c r="A67" s="79" t="s">
        <v>180</v>
      </c>
      <c r="B67" s="75">
        <f t="shared" si="0"/>
        <v>2005</v>
      </c>
      <c r="I67" s="80">
        <v>6558.9549999999999</v>
      </c>
      <c r="J67" s="80">
        <v>8608.9290000000001</v>
      </c>
      <c r="K67" s="80">
        <v>5897.02</v>
      </c>
      <c r="L67" s="80">
        <v>-6558.9549999999999</v>
      </c>
      <c r="M67" s="80">
        <v>-9040.7849999999999</v>
      </c>
      <c r="N67" s="80">
        <v>2481.83</v>
      </c>
    </row>
    <row r="68" spans="1:14">
      <c r="A68" s="81" t="s">
        <v>181</v>
      </c>
      <c r="B68" s="75">
        <f t="shared" ref="B68:B98" si="1">YEAR(A68)</f>
        <v>2005</v>
      </c>
      <c r="I68" s="82">
        <v>17972.516</v>
      </c>
      <c r="J68" s="82">
        <v>20825.36</v>
      </c>
      <c r="K68" s="82">
        <v>17972.516</v>
      </c>
      <c r="L68" s="82">
        <v>-17972.516</v>
      </c>
      <c r="M68" s="82">
        <v>-7400.3220000000001</v>
      </c>
      <c r="N68" s="82">
        <v>-10572.194</v>
      </c>
    </row>
    <row r="69" spans="1:14">
      <c r="A69" s="79" t="s">
        <v>182</v>
      </c>
      <c r="B69" s="75">
        <f t="shared" si="1"/>
        <v>2005</v>
      </c>
      <c r="I69" s="80">
        <v>-7683.2030000000004</v>
      </c>
      <c r="J69" s="80">
        <v>-4354.8580000000002</v>
      </c>
      <c r="K69" s="80">
        <v>-7683.2030000000004</v>
      </c>
      <c r="L69" s="80">
        <v>7683.2030000000004</v>
      </c>
      <c r="M69" s="80">
        <v>-8359.0239999999994</v>
      </c>
      <c r="N69" s="80">
        <v>16042.227000000001</v>
      </c>
    </row>
    <row r="70" spans="1:14">
      <c r="A70" s="81" t="s">
        <v>183</v>
      </c>
      <c r="B70" s="75">
        <f t="shared" si="1"/>
        <v>2005</v>
      </c>
      <c r="I70" s="82">
        <v>4775.2089999999998</v>
      </c>
      <c r="J70" s="82">
        <v>8951.1290000000008</v>
      </c>
      <c r="K70" s="82">
        <v>1523.768</v>
      </c>
      <c r="L70" s="82">
        <v>-4775.2089999999998</v>
      </c>
      <c r="M70" s="82">
        <v>246.94499999999999</v>
      </c>
      <c r="N70" s="82">
        <v>-5022.1540000000005</v>
      </c>
    </row>
    <row r="71" spans="1:14">
      <c r="A71" s="79" t="s">
        <v>184</v>
      </c>
      <c r="B71" s="75">
        <f t="shared" si="1"/>
        <v>2005</v>
      </c>
      <c r="I71" s="80">
        <v>13435.781000000001</v>
      </c>
      <c r="J71" s="80">
        <v>15385.599</v>
      </c>
      <c r="K71" s="80">
        <v>13435.781000000001</v>
      </c>
      <c r="L71" s="80">
        <v>-13435.781000000001</v>
      </c>
      <c r="M71" s="80">
        <v>-6152.9939999999997</v>
      </c>
      <c r="N71" s="80">
        <v>-7282.7870000000003</v>
      </c>
    </row>
    <row r="72" spans="1:14">
      <c r="A72" s="81" t="s">
        <v>185</v>
      </c>
      <c r="B72" s="75">
        <f t="shared" si="1"/>
        <v>2005</v>
      </c>
      <c r="I72" s="82">
        <v>-20027.187000000002</v>
      </c>
      <c r="J72" s="82">
        <v>-16652.776000000002</v>
      </c>
      <c r="K72" s="82">
        <v>-20027.187000000002</v>
      </c>
      <c r="L72" s="82">
        <v>20027.187000000002</v>
      </c>
      <c r="M72" s="82">
        <v>10961.14</v>
      </c>
      <c r="N72" s="82">
        <v>9066.0470000000005</v>
      </c>
    </row>
    <row r="73" spans="1:14">
      <c r="A73" s="79" t="s">
        <v>186</v>
      </c>
      <c r="B73" s="75">
        <f t="shared" si="1"/>
        <v>2005</v>
      </c>
      <c r="I73" s="80">
        <v>21026.487000000001</v>
      </c>
      <c r="J73" s="80">
        <v>23206.316999999999</v>
      </c>
      <c r="K73" s="80">
        <v>13337.304</v>
      </c>
      <c r="L73" s="80">
        <v>-21026.487000000001</v>
      </c>
      <c r="M73" s="80">
        <v>433.09500000000003</v>
      </c>
      <c r="N73" s="80">
        <v>-21459.581999999999</v>
      </c>
    </row>
    <row r="74" spans="1:14">
      <c r="A74" s="81" t="s">
        <v>187</v>
      </c>
      <c r="B74" s="75">
        <f t="shared" si="1"/>
        <v>2005</v>
      </c>
      <c r="I74" s="82">
        <v>218.63499999999999</v>
      </c>
      <c r="J74" s="82">
        <v>4226.93</v>
      </c>
      <c r="K74" s="82">
        <v>-32922.998</v>
      </c>
      <c r="L74" s="82">
        <v>-218.63499999999999</v>
      </c>
      <c r="M74" s="82">
        <v>-12083.370999999999</v>
      </c>
      <c r="N74" s="82">
        <v>11864.736000000001</v>
      </c>
    </row>
    <row r="75" spans="1:14">
      <c r="A75" s="79" t="s">
        <v>188</v>
      </c>
      <c r="B75" s="75">
        <f t="shared" si="1"/>
        <v>2006</v>
      </c>
      <c r="I75" s="80">
        <v>9794.2939999999999</v>
      </c>
      <c r="J75" s="80">
        <v>11559.137000000001</v>
      </c>
      <c r="K75" s="80">
        <v>9794.2939999999999</v>
      </c>
      <c r="L75" s="80">
        <v>-9794.2939999999999</v>
      </c>
      <c r="M75" s="80">
        <v>8991.2929999999997</v>
      </c>
      <c r="N75" s="80">
        <v>-18785.587</v>
      </c>
    </row>
    <row r="76" spans="1:14">
      <c r="A76" s="81" t="s">
        <v>189</v>
      </c>
      <c r="B76" s="75">
        <f t="shared" si="1"/>
        <v>2006</v>
      </c>
      <c r="I76" s="82">
        <v>7594.6719999999996</v>
      </c>
      <c r="J76" s="82">
        <v>10222.491</v>
      </c>
      <c r="K76" s="82">
        <v>7594.6719999999996</v>
      </c>
      <c r="L76" s="82">
        <v>-7594.6719999999996</v>
      </c>
      <c r="M76" s="82">
        <v>-9309.4159999999993</v>
      </c>
      <c r="N76" s="82">
        <v>1714.7439999999999</v>
      </c>
    </row>
    <row r="77" spans="1:14">
      <c r="A77" s="79" t="s">
        <v>190</v>
      </c>
      <c r="B77" s="75">
        <f t="shared" si="1"/>
        <v>2006</v>
      </c>
      <c r="I77" s="80">
        <v>13180.915000000001</v>
      </c>
      <c r="J77" s="80">
        <v>15193.103999999999</v>
      </c>
      <c r="K77" s="80">
        <v>13134.517</v>
      </c>
      <c r="L77" s="80">
        <v>-13180.915000000001</v>
      </c>
      <c r="M77" s="80">
        <v>-1789.0060000000001</v>
      </c>
      <c r="N77" s="80">
        <v>-11391.909</v>
      </c>
    </row>
    <row r="78" spans="1:14">
      <c r="A78" s="81" t="s">
        <v>191</v>
      </c>
      <c r="B78" s="75">
        <f t="shared" si="1"/>
        <v>2006</v>
      </c>
      <c r="I78" s="82">
        <v>-23320.425999999999</v>
      </c>
      <c r="J78" s="82">
        <v>-20347.699000000001</v>
      </c>
      <c r="K78" s="82">
        <v>-23320.425999999999</v>
      </c>
      <c r="L78" s="82">
        <v>23320.425999999999</v>
      </c>
      <c r="M78" s="82">
        <v>-55.84</v>
      </c>
      <c r="N78" s="82">
        <v>23376.266</v>
      </c>
    </row>
    <row r="79" spans="1:14">
      <c r="A79" s="79" t="s">
        <v>192</v>
      </c>
      <c r="B79" s="75">
        <f t="shared" si="1"/>
        <v>2006</v>
      </c>
      <c r="I79" s="80">
        <v>-7215.3190000000004</v>
      </c>
      <c r="J79" s="80">
        <v>-4563.9449999999997</v>
      </c>
      <c r="K79" s="80">
        <v>-7215.3190000000004</v>
      </c>
      <c r="L79" s="80">
        <v>7215.3190000000004</v>
      </c>
      <c r="M79" s="80">
        <v>602.55100000000004</v>
      </c>
      <c r="N79" s="80">
        <v>6612.768</v>
      </c>
    </row>
    <row r="80" spans="1:14">
      <c r="A80" s="81" t="s">
        <v>193</v>
      </c>
      <c r="B80" s="75">
        <f t="shared" si="1"/>
        <v>2006</v>
      </c>
      <c r="I80" s="82">
        <v>-14872.825999999999</v>
      </c>
      <c r="J80" s="82">
        <v>-11124.96</v>
      </c>
      <c r="K80" s="82">
        <v>-14872.825999999999</v>
      </c>
      <c r="L80" s="82">
        <v>14872.825999999999</v>
      </c>
      <c r="M80" s="82">
        <v>25171.554</v>
      </c>
      <c r="N80" s="82">
        <v>-10298.727999999999</v>
      </c>
    </row>
    <row r="81" spans="1:14">
      <c r="A81" s="79" t="s">
        <v>194</v>
      </c>
      <c r="B81" s="75">
        <f t="shared" si="1"/>
        <v>2006</v>
      </c>
      <c r="I81" s="80">
        <v>18831.037</v>
      </c>
      <c r="J81" s="80">
        <v>20691.919000000002</v>
      </c>
      <c r="K81" s="80">
        <v>18831.037</v>
      </c>
      <c r="L81" s="80">
        <v>-18831.037</v>
      </c>
      <c r="M81" s="80">
        <v>-10171.715</v>
      </c>
      <c r="N81" s="80">
        <v>-8659.3220000000001</v>
      </c>
    </row>
    <row r="82" spans="1:14">
      <c r="A82" s="81" t="s">
        <v>195</v>
      </c>
      <c r="B82" s="75">
        <f t="shared" si="1"/>
        <v>2006</v>
      </c>
      <c r="I82" s="82">
        <v>1060.1220000000001</v>
      </c>
      <c r="J82" s="82">
        <v>8491.14</v>
      </c>
      <c r="K82" s="82">
        <v>1060.1220000000001</v>
      </c>
      <c r="L82" s="82">
        <v>-1060.1220000000001</v>
      </c>
      <c r="M82" s="82">
        <v>-367.71</v>
      </c>
      <c r="N82" s="82">
        <v>-692.41200000000003</v>
      </c>
    </row>
    <row r="83" spans="1:14">
      <c r="A83" s="79" t="s">
        <v>196</v>
      </c>
      <c r="B83" s="75">
        <f t="shared" si="1"/>
        <v>2006</v>
      </c>
      <c r="I83" s="80">
        <v>11502.596</v>
      </c>
      <c r="J83" s="80">
        <v>14586.94</v>
      </c>
      <c r="K83" s="80">
        <v>11502.596</v>
      </c>
      <c r="L83" s="80">
        <v>-11502.596</v>
      </c>
      <c r="M83" s="80">
        <v>-1435.3</v>
      </c>
      <c r="N83" s="80">
        <v>-10067.296</v>
      </c>
    </row>
    <row r="84" spans="1:14">
      <c r="A84" s="81" t="s">
        <v>197</v>
      </c>
      <c r="B84" s="75">
        <f t="shared" si="1"/>
        <v>2006</v>
      </c>
      <c r="I84" s="82">
        <v>19171.89</v>
      </c>
      <c r="J84" s="82">
        <v>23216.625</v>
      </c>
      <c r="K84" s="82">
        <v>19171.89</v>
      </c>
      <c r="L84" s="82">
        <v>-19171.89</v>
      </c>
      <c r="M84" s="82">
        <v>-15448.298000000001</v>
      </c>
      <c r="N84" s="82">
        <v>-3723.5920000000001</v>
      </c>
    </row>
    <row r="85" spans="1:14">
      <c r="A85" s="79" t="s">
        <v>198</v>
      </c>
      <c r="B85" s="75">
        <f t="shared" si="1"/>
        <v>2006</v>
      </c>
      <c r="I85" s="80">
        <v>22209.97</v>
      </c>
      <c r="J85" s="80">
        <v>35703.644</v>
      </c>
      <c r="K85" s="80">
        <v>22209.97</v>
      </c>
      <c r="L85" s="80">
        <v>-22209.97</v>
      </c>
      <c r="M85" s="80">
        <v>-145.58000000000001</v>
      </c>
      <c r="N85" s="80">
        <v>-22064.39</v>
      </c>
    </row>
    <row r="86" spans="1:14">
      <c r="A86" s="81" t="s">
        <v>199</v>
      </c>
      <c r="B86" s="75">
        <f t="shared" si="1"/>
        <v>2006</v>
      </c>
      <c r="I86" s="82">
        <v>91518.41</v>
      </c>
      <c r="J86" s="82">
        <v>96775.755999999994</v>
      </c>
      <c r="K86" s="82">
        <v>45783.01</v>
      </c>
      <c r="L86" s="82">
        <v>-91518.41</v>
      </c>
      <c r="M86" s="82">
        <v>159.785</v>
      </c>
      <c r="N86" s="82">
        <v>-91678.195000000007</v>
      </c>
    </row>
    <row r="87" spans="1:14">
      <c r="A87" s="79" t="s">
        <v>200</v>
      </c>
      <c r="B87" s="75">
        <f t="shared" si="1"/>
        <v>2007</v>
      </c>
      <c r="I87" s="80">
        <v>4903.6850000000004</v>
      </c>
      <c r="J87" s="80">
        <v>6788.0410000000002</v>
      </c>
      <c r="K87" s="80">
        <v>4903.6850000000004</v>
      </c>
      <c r="L87" s="80">
        <v>-4903.6850000000004</v>
      </c>
      <c r="M87" s="80">
        <v>-4930.2950000000001</v>
      </c>
      <c r="N87" s="80">
        <v>26.61</v>
      </c>
    </row>
    <row r="88" spans="1:14">
      <c r="A88" s="81" t="s">
        <v>201</v>
      </c>
      <c r="B88" s="75">
        <f t="shared" si="1"/>
        <v>2007</v>
      </c>
      <c r="I88" s="82">
        <v>9825.5380000000005</v>
      </c>
      <c r="J88" s="82">
        <v>12800.266</v>
      </c>
      <c r="K88" s="82">
        <v>9825.5380000000005</v>
      </c>
      <c r="L88" s="82">
        <v>-9825.5380000000005</v>
      </c>
      <c r="M88" s="82">
        <v>336.5</v>
      </c>
      <c r="N88" s="82">
        <v>-10162.038</v>
      </c>
    </row>
    <row r="89" spans="1:14">
      <c r="A89" s="79" t="s">
        <v>202</v>
      </c>
      <c r="B89" s="75">
        <f t="shared" si="1"/>
        <v>2007</v>
      </c>
      <c r="I89" s="80">
        <v>13012.385</v>
      </c>
      <c r="J89" s="80">
        <v>15498.709000000001</v>
      </c>
      <c r="K89" s="80">
        <v>13012.385</v>
      </c>
      <c r="L89" s="80">
        <v>-13012.385</v>
      </c>
      <c r="M89" s="80">
        <v>-1585.2750000000001</v>
      </c>
      <c r="N89" s="80">
        <v>-11427.11</v>
      </c>
    </row>
    <row r="90" spans="1:14">
      <c r="A90" s="81" t="s">
        <v>203</v>
      </c>
      <c r="B90" s="75">
        <f t="shared" si="1"/>
        <v>2007</v>
      </c>
      <c r="I90" s="82">
        <v>3081.1320000000001</v>
      </c>
      <c r="J90" s="82">
        <v>5687.4949999999999</v>
      </c>
      <c r="K90" s="82">
        <v>3081.1320000000001</v>
      </c>
      <c r="L90" s="82">
        <v>-3081.1320000000001</v>
      </c>
      <c r="M90" s="82">
        <v>200.77500000000001</v>
      </c>
      <c r="N90" s="82">
        <v>-3281.9070000000002</v>
      </c>
    </row>
    <row r="91" spans="1:14">
      <c r="A91" s="79" t="s">
        <v>204</v>
      </c>
      <c r="B91" s="75">
        <f t="shared" si="1"/>
        <v>2007</v>
      </c>
      <c r="I91" s="80">
        <v>17387.13</v>
      </c>
      <c r="J91" s="80">
        <v>19057.061000000002</v>
      </c>
      <c r="K91" s="80">
        <v>17387.13</v>
      </c>
      <c r="L91" s="80">
        <v>-17387.13</v>
      </c>
      <c r="M91" s="80">
        <v>502.36</v>
      </c>
      <c r="N91" s="80">
        <v>-17889.490000000002</v>
      </c>
    </row>
    <row r="92" spans="1:14">
      <c r="A92" s="81" t="s">
        <v>205</v>
      </c>
      <c r="B92" s="75">
        <f t="shared" si="1"/>
        <v>2007</v>
      </c>
      <c r="I92" s="82">
        <v>20940.208999999999</v>
      </c>
      <c r="J92" s="82">
        <v>24840.955999999998</v>
      </c>
      <c r="K92" s="82">
        <v>20940.208999999999</v>
      </c>
      <c r="L92" s="82">
        <v>-20940.208999999999</v>
      </c>
      <c r="M92" s="82">
        <v>-1483.548</v>
      </c>
      <c r="N92" s="82">
        <v>-19456.661</v>
      </c>
    </row>
    <row r="93" spans="1:14">
      <c r="A93" s="79" t="s">
        <v>206</v>
      </c>
      <c r="B93" s="75">
        <f t="shared" si="1"/>
        <v>2007</v>
      </c>
      <c r="I93" s="80">
        <v>2408.6640000000002</v>
      </c>
      <c r="J93" s="80">
        <v>7070.51</v>
      </c>
      <c r="K93" s="80">
        <v>2408.6640000000002</v>
      </c>
      <c r="L93" s="80">
        <v>-2408.6640000000002</v>
      </c>
      <c r="M93" s="80">
        <v>-111.52500000000001</v>
      </c>
      <c r="N93" s="80">
        <v>-2297.1390000000001</v>
      </c>
    </row>
    <row r="94" spans="1:14">
      <c r="A94" s="81" t="s">
        <v>207</v>
      </c>
      <c r="B94" s="75">
        <f t="shared" si="1"/>
        <v>2007</v>
      </c>
      <c r="I94" s="82">
        <v>10876.028</v>
      </c>
      <c r="J94" s="82">
        <v>17614.803</v>
      </c>
      <c r="K94" s="82">
        <v>10856.328</v>
      </c>
      <c r="L94" s="82">
        <v>-10876.028</v>
      </c>
      <c r="M94" s="82">
        <v>-8278.6139999999996</v>
      </c>
      <c r="N94" s="82">
        <v>-2597.4140000000002</v>
      </c>
    </row>
    <row r="95" spans="1:14">
      <c r="A95" s="79" t="s">
        <v>208</v>
      </c>
      <c r="B95" s="75">
        <f t="shared" si="1"/>
        <v>2007</v>
      </c>
      <c r="I95" s="80">
        <v>6536.2060000000001</v>
      </c>
      <c r="J95" s="80">
        <v>10763.707</v>
      </c>
      <c r="K95" s="80">
        <v>6536.2060000000001</v>
      </c>
      <c r="L95" s="80">
        <v>-6536.2060000000001</v>
      </c>
      <c r="M95" s="80">
        <v>-891.07</v>
      </c>
      <c r="N95" s="80">
        <v>-5645.1360000000004</v>
      </c>
    </row>
    <row r="96" spans="1:14">
      <c r="A96" s="81" t="s">
        <v>209</v>
      </c>
      <c r="B96" s="75">
        <f t="shared" si="1"/>
        <v>2007</v>
      </c>
      <c r="I96" s="82">
        <v>-2411.9699999999998</v>
      </c>
      <c r="J96" s="82">
        <v>395.62400000000002</v>
      </c>
      <c r="K96" s="82">
        <v>-2411.9699999999998</v>
      </c>
      <c r="L96" s="82">
        <v>2411.9699999999998</v>
      </c>
      <c r="M96" s="82">
        <v>540.755</v>
      </c>
      <c r="N96" s="82">
        <v>1871.2149999999999</v>
      </c>
    </row>
    <row r="97" spans="1:14">
      <c r="A97" s="79" t="s">
        <v>210</v>
      </c>
      <c r="B97" s="75">
        <f t="shared" si="1"/>
        <v>2007</v>
      </c>
      <c r="I97" s="80">
        <v>29291.488000000001</v>
      </c>
      <c r="J97" s="80">
        <v>31829.65</v>
      </c>
      <c r="K97" s="80">
        <v>29291.488000000001</v>
      </c>
      <c r="L97" s="80">
        <v>-29291.488000000001</v>
      </c>
      <c r="M97" s="80">
        <v>-2593.19</v>
      </c>
      <c r="N97" s="80">
        <v>-26698.297999999999</v>
      </c>
    </row>
    <row r="98" spans="1:14">
      <c r="A98" s="81" t="s">
        <v>211</v>
      </c>
      <c r="B98" s="75">
        <f t="shared" si="1"/>
        <v>2007</v>
      </c>
      <c r="I98" s="82">
        <v>53730.843000000001</v>
      </c>
      <c r="J98" s="82">
        <v>60161.046000000002</v>
      </c>
      <c r="K98" s="82">
        <v>42599.042999999998</v>
      </c>
      <c r="L98" s="82">
        <v>-53730.843000000001</v>
      </c>
      <c r="M98" s="82">
        <v>1124.808</v>
      </c>
      <c r="N98" s="82">
        <v>-54855.650999999998</v>
      </c>
    </row>
    <row r="99" spans="1:14">
      <c r="A99" s="79" t="s">
        <v>212</v>
      </c>
      <c r="B99" s="79">
        <f>YEAR(A99)</f>
        <v>2008</v>
      </c>
      <c r="C99" s="80">
        <v>535.48829999999998</v>
      </c>
      <c r="D99" s="80">
        <v>24321.9748</v>
      </c>
      <c r="E99" s="80">
        <v>24030.100600000002</v>
      </c>
      <c r="F99" s="80">
        <v>827.36249999999995</v>
      </c>
      <c r="G99" s="80" t="s">
        <v>213</v>
      </c>
      <c r="H99" s="80" t="s">
        <v>213</v>
      </c>
      <c r="I99" s="80">
        <v>7404.74</v>
      </c>
      <c r="J99" s="80">
        <v>7923.28</v>
      </c>
      <c r="K99" s="80">
        <v>7404.74</v>
      </c>
      <c r="L99" s="80">
        <v>-7404.74</v>
      </c>
      <c r="M99" s="80">
        <v>999.53099999999995</v>
      </c>
      <c r="N99" s="80">
        <v>-8404.2710000000006</v>
      </c>
    </row>
    <row r="100" spans="1:14">
      <c r="A100" s="81" t="s">
        <v>214</v>
      </c>
      <c r="B100" s="79">
        <f t="shared" ref="B100:B163" si="2">YEAR(A100)</f>
        <v>2008</v>
      </c>
      <c r="C100" s="82">
        <v>-10946.350899999999</v>
      </c>
      <c r="D100" s="82">
        <v>16222.072899999999</v>
      </c>
      <c r="E100" s="82">
        <v>6672.7244000000001</v>
      </c>
      <c r="F100" s="82">
        <v>-1397.0023000000001</v>
      </c>
      <c r="G100" s="82" t="s">
        <v>213</v>
      </c>
      <c r="H100" s="82" t="s">
        <v>213</v>
      </c>
      <c r="I100" s="82">
        <v>-16600.323</v>
      </c>
      <c r="J100" s="82">
        <v>-14584.593000000001</v>
      </c>
      <c r="K100" s="82">
        <v>-16600.323</v>
      </c>
      <c r="L100" s="82">
        <v>16600.323</v>
      </c>
      <c r="M100" s="82">
        <v>9275.1659999999993</v>
      </c>
      <c r="N100" s="82">
        <v>7325.1570000000002</v>
      </c>
    </row>
    <row r="101" spans="1:14">
      <c r="A101" s="79" t="s">
        <v>215</v>
      </c>
      <c r="B101" s="79">
        <f t="shared" si="2"/>
        <v>2008</v>
      </c>
      <c r="C101" s="80">
        <v>-30600.560000000001</v>
      </c>
      <c r="D101" s="80">
        <v>22630.961599999999</v>
      </c>
      <c r="E101" s="80">
        <v>-11103.2019</v>
      </c>
      <c r="F101" s="80">
        <v>3133.6035000000002</v>
      </c>
      <c r="G101" s="80" t="s">
        <v>213</v>
      </c>
      <c r="H101" s="80" t="s">
        <v>213</v>
      </c>
      <c r="I101" s="80">
        <v>-27433.18</v>
      </c>
      <c r="J101" s="80">
        <v>-29160.637999999999</v>
      </c>
      <c r="K101" s="80">
        <v>-30239.38</v>
      </c>
      <c r="L101" s="80">
        <v>27433.18</v>
      </c>
      <c r="M101" s="80">
        <v>15096.879000000001</v>
      </c>
      <c r="N101" s="80">
        <v>12336.300999999999</v>
      </c>
    </row>
    <row r="102" spans="1:14">
      <c r="A102" s="81" t="s">
        <v>216</v>
      </c>
      <c r="B102" s="79">
        <f t="shared" si="2"/>
        <v>2008</v>
      </c>
      <c r="C102" s="82">
        <v>-14510.5041</v>
      </c>
      <c r="D102" s="82">
        <v>13393.7261</v>
      </c>
      <c r="E102" s="82">
        <v>-3171.3317000000002</v>
      </c>
      <c r="F102" s="82">
        <v>2054.5536999999999</v>
      </c>
      <c r="G102" s="82" t="s">
        <v>213</v>
      </c>
      <c r="H102" s="82" t="s">
        <v>213</v>
      </c>
      <c r="I102" s="82">
        <v>1356.6679999999999</v>
      </c>
      <c r="J102" s="82">
        <v>3092.0880000000002</v>
      </c>
      <c r="K102" s="82">
        <v>1356.6679999999999</v>
      </c>
      <c r="L102" s="82">
        <v>-1356.6679999999999</v>
      </c>
      <c r="M102" s="82">
        <v>2446.962</v>
      </c>
      <c r="N102" s="82">
        <v>-3803.63</v>
      </c>
    </row>
    <row r="103" spans="1:14">
      <c r="A103" s="79" t="s">
        <v>217</v>
      </c>
      <c r="B103" s="79">
        <f t="shared" si="2"/>
        <v>2008</v>
      </c>
      <c r="C103" s="80">
        <v>8514.0344000000005</v>
      </c>
      <c r="D103" s="80">
        <v>5353.7425000000003</v>
      </c>
      <c r="E103" s="80">
        <v>14110.635399999999</v>
      </c>
      <c r="F103" s="80">
        <v>-242.85849999999999</v>
      </c>
      <c r="G103" s="80" t="s">
        <v>213</v>
      </c>
      <c r="H103" s="80" t="s">
        <v>213</v>
      </c>
      <c r="I103" s="80">
        <v>8525.8549999999996</v>
      </c>
      <c r="J103" s="80">
        <v>9094.4650000000001</v>
      </c>
      <c r="K103" s="80">
        <v>8525.8549999999996</v>
      </c>
      <c r="L103" s="80">
        <v>-8525.8549999999996</v>
      </c>
      <c r="M103" s="80">
        <v>-363.01400000000001</v>
      </c>
      <c r="N103" s="80">
        <v>-8162.8410000000003</v>
      </c>
    </row>
    <row r="104" spans="1:14">
      <c r="A104" s="81" t="s">
        <v>218</v>
      </c>
      <c r="B104" s="79">
        <f t="shared" si="2"/>
        <v>2008</v>
      </c>
      <c r="C104" s="82">
        <v>5530.9165999999996</v>
      </c>
      <c r="D104" s="82">
        <v>-7135.2860000000001</v>
      </c>
      <c r="E104" s="82">
        <v>133.143</v>
      </c>
      <c r="F104" s="82">
        <v>-1737.5124000000001</v>
      </c>
      <c r="G104" s="82" t="s">
        <v>213</v>
      </c>
      <c r="H104" s="82" t="s">
        <v>213</v>
      </c>
      <c r="I104" s="82">
        <v>14350.945</v>
      </c>
      <c r="J104" s="82">
        <v>15524.476000000001</v>
      </c>
      <c r="K104" s="82">
        <v>14350.945</v>
      </c>
      <c r="L104" s="82">
        <v>-14350.945</v>
      </c>
      <c r="M104" s="82">
        <v>-11627.349</v>
      </c>
      <c r="N104" s="82">
        <v>-2723.596</v>
      </c>
    </row>
    <row r="105" spans="1:14">
      <c r="A105" s="79" t="s">
        <v>219</v>
      </c>
      <c r="B105" s="79">
        <f t="shared" si="2"/>
        <v>2008</v>
      </c>
      <c r="C105" s="80">
        <v>-5346.1513000000004</v>
      </c>
      <c r="D105" s="80">
        <v>12403.26</v>
      </c>
      <c r="E105" s="80">
        <v>9476.6026000000002</v>
      </c>
      <c r="F105" s="80">
        <v>-2419.4940000000001</v>
      </c>
      <c r="G105" s="80" t="s">
        <v>213</v>
      </c>
      <c r="H105" s="80" t="s">
        <v>213</v>
      </c>
      <c r="I105" s="80">
        <v>-1637.961</v>
      </c>
      <c r="J105" s="80">
        <v>-642.25400000000002</v>
      </c>
      <c r="K105" s="80">
        <v>-1637.961</v>
      </c>
      <c r="L105" s="80">
        <v>1637.961</v>
      </c>
      <c r="M105" s="80">
        <v>1409.318</v>
      </c>
      <c r="N105" s="80">
        <v>228.643</v>
      </c>
    </row>
    <row r="106" spans="1:14">
      <c r="A106" s="81" t="s">
        <v>220</v>
      </c>
      <c r="B106" s="79">
        <f t="shared" si="2"/>
        <v>2008</v>
      </c>
      <c r="C106" s="82">
        <v>12595.097</v>
      </c>
      <c r="D106" s="82">
        <v>4507.5267000000003</v>
      </c>
      <c r="E106" s="82">
        <v>12560.529</v>
      </c>
      <c r="F106" s="82">
        <v>4542.0946999999996</v>
      </c>
      <c r="G106" s="82" t="s">
        <v>213</v>
      </c>
      <c r="H106" s="82" t="s">
        <v>213</v>
      </c>
      <c r="I106" s="82">
        <v>17686.511999999999</v>
      </c>
      <c r="J106" s="82">
        <v>21205.077000000001</v>
      </c>
      <c r="K106" s="82">
        <v>14647.368</v>
      </c>
      <c r="L106" s="82">
        <v>-17686.511999999999</v>
      </c>
      <c r="M106" s="82">
        <v>-2692.2510000000002</v>
      </c>
      <c r="N106" s="82">
        <v>-14994.261</v>
      </c>
    </row>
    <row r="107" spans="1:14">
      <c r="A107" s="79" t="s">
        <v>221</v>
      </c>
      <c r="B107" s="79">
        <f t="shared" si="2"/>
        <v>2008</v>
      </c>
      <c r="C107" s="80">
        <v>29758.750100000001</v>
      </c>
      <c r="D107" s="80">
        <v>11106.149299999999</v>
      </c>
      <c r="E107" s="80">
        <v>38982.008199999997</v>
      </c>
      <c r="F107" s="80">
        <v>1882.8912</v>
      </c>
      <c r="G107" s="80" t="s">
        <v>213</v>
      </c>
      <c r="H107" s="80" t="s">
        <v>213</v>
      </c>
      <c r="I107" s="80">
        <v>54609.661</v>
      </c>
      <c r="J107" s="80">
        <v>55872.296000000002</v>
      </c>
      <c r="K107" s="80">
        <v>54609.661</v>
      </c>
      <c r="L107" s="80">
        <v>-54609.661</v>
      </c>
      <c r="M107" s="80">
        <v>115.498</v>
      </c>
      <c r="N107" s="80">
        <v>-54725.159</v>
      </c>
    </row>
    <row r="108" spans="1:14">
      <c r="A108" s="81" t="s">
        <v>222</v>
      </c>
      <c r="B108" s="79">
        <f t="shared" si="2"/>
        <v>2008</v>
      </c>
      <c r="C108" s="82">
        <v>45285.482000000004</v>
      </c>
      <c r="D108" s="82">
        <v>17671.282299999999</v>
      </c>
      <c r="E108" s="82">
        <v>72580.936700000006</v>
      </c>
      <c r="F108" s="82">
        <v>-9624.1723000000002</v>
      </c>
      <c r="G108" s="82" t="s">
        <v>213</v>
      </c>
      <c r="H108" s="82" t="s">
        <v>213</v>
      </c>
      <c r="I108" s="82">
        <v>59010.909</v>
      </c>
      <c r="J108" s="82">
        <v>60503.563000000002</v>
      </c>
      <c r="K108" s="82">
        <v>59010.909</v>
      </c>
      <c r="L108" s="82">
        <v>-59010.909</v>
      </c>
      <c r="M108" s="82">
        <v>-1207.7719999999999</v>
      </c>
      <c r="N108" s="82">
        <v>-57803.137000000002</v>
      </c>
    </row>
    <row r="109" spans="1:14">
      <c r="A109" s="79" t="s">
        <v>223</v>
      </c>
      <c r="B109" s="79">
        <f t="shared" si="2"/>
        <v>2008</v>
      </c>
      <c r="C109" s="80">
        <v>23943.335500000001</v>
      </c>
      <c r="D109" s="80">
        <v>10929.901599999999</v>
      </c>
      <c r="E109" s="80">
        <v>22613.999199999998</v>
      </c>
      <c r="F109" s="80">
        <v>12259.2379</v>
      </c>
      <c r="G109" s="80" t="s">
        <v>213</v>
      </c>
      <c r="H109" s="80" t="s">
        <v>213</v>
      </c>
      <c r="I109" s="80">
        <v>30181.446</v>
      </c>
      <c r="J109" s="80">
        <v>35613.211000000003</v>
      </c>
      <c r="K109" s="80">
        <v>30181.446</v>
      </c>
      <c r="L109" s="80">
        <v>-30181.446</v>
      </c>
      <c r="M109" s="80">
        <v>-3309.5070000000001</v>
      </c>
      <c r="N109" s="80">
        <v>-26871.938999999998</v>
      </c>
    </row>
    <row r="110" spans="1:14">
      <c r="A110" s="81" t="s">
        <v>224</v>
      </c>
      <c r="B110" s="79">
        <f t="shared" si="2"/>
        <v>2008</v>
      </c>
      <c r="C110" s="82">
        <v>6568.4326000000001</v>
      </c>
      <c r="D110" s="82">
        <v>-1999.241</v>
      </c>
      <c r="E110" s="82">
        <v>12632.471799999999</v>
      </c>
      <c r="F110" s="82">
        <v>-8063.2802000000001</v>
      </c>
      <c r="G110" s="82" t="s">
        <v>213</v>
      </c>
      <c r="H110" s="82" t="s">
        <v>213</v>
      </c>
      <c r="I110" s="82">
        <v>-2666.1689999999999</v>
      </c>
      <c r="J110" s="82">
        <v>3307.8040000000001</v>
      </c>
      <c r="K110" s="82">
        <v>-32266.069</v>
      </c>
      <c r="L110" s="82">
        <v>2666.1689999999999</v>
      </c>
      <c r="M110" s="82">
        <v>-11928.909</v>
      </c>
      <c r="N110" s="82">
        <v>14595.078</v>
      </c>
    </row>
    <row r="111" spans="1:14">
      <c r="A111" s="79" t="s">
        <v>225</v>
      </c>
      <c r="B111" s="79">
        <f t="shared" si="2"/>
        <v>2009</v>
      </c>
      <c r="C111" s="80">
        <v>-6572.6099000000004</v>
      </c>
      <c r="D111" s="80">
        <v>10515.6831</v>
      </c>
      <c r="E111" s="80">
        <v>21418.766500000002</v>
      </c>
      <c r="F111" s="80">
        <v>-17475.693299999999</v>
      </c>
      <c r="G111" s="80" t="s">
        <v>213</v>
      </c>
      <c r="H111" s="80" t="s">
        <v>213</v>
      </c>
      <c r="I111" s="80">
        <v>-13860.565000000001</v>
      </c>
      <c r="J111" s="80">
        <v>1659.96</v>
      </c>
      <c r="K111" s="80">
        <v>-13860.565000000001</v>
      </c>
      <c r="L111" s="80">
        <v>13860.565000000001</v>
      </c>
      <c r="M111" s="80">
        <v>10902.035</v>
      </c>
      <c r="N111" s="80">
        <v>2958.53</v>
      </c>
    </row>
    <row r="112" spans="1:14">
      <c r="A112" s="81" t="s">
        <v>226</v>
      </c>
      <c r="B112" s="79">
        <f t="shared" si="2"/>
        <v>2009</v>
      </c>
      <c r="C112" s="82">
        <v>29649.385600000001</v>
      </c>
      <c r="D112" s="82">
        <v>10430.959199999999</v>
      </c>
      <c r="E112" s="82">
        <v>31496.940200000001</v>
      </c>
      <c r="F112" s="82">
        <v>8583.4046999999991</v>
      </c>
      <c r="G112" s="82" t="s">
        <v>213</v>
      </c>
      <c r="H112" s="82" t="s">
        <v>213</v>
      </c>
      <c r="I112" s="82">
        <v>19017.047999999999</v>
      </c>
      <c r="J112" s="82">
        <v>9670.3089999999993</v>
      </c>
      <c r="K112" s="82">
        <v>19004.448</v>
      </c>
      <c r="L112" s="82">
        <v>-19017.047999999999</v>
      </c>
      <c r="M112" s="82">
        <v>14231.556</v>
      </c>
      <c r="N112" s="82">
        <v>-33248.603999999999</v>
      </c>
    </row>
    <row r="113" spans="1:14">
      <c r="A113" s="79" t="s">
        <v>227</v>
      </c>
      <c r="B113" s="79">
        <f t="shared" si="2"/>
        <v>2009</v>
      </c>
      <c r="C113" s="80">
        <v>-8085.6763000000001</v>
      </c>
      <c r="D113" s="80">
        <v>-1284.9661000000001</v>
      </c>
      <c r="E113" s="80">
        <v>-13141.6875</v>
      </c>
      <c r="F113" s="80">
        <v>3771.0450000000001</v>
      </c>
      <c r="G113" s="80" t="s">
        <v>213</v>
      </c>
      <c r="H113" s="80" t="s">
        <v>213</v>
      </c>
      <c r="I113" s="80">
        <v>-9312.8179999999993</v>
      </c>
      <c r="J113" s="80">
        <v>-6559.07</v>
      </c>
      <c r="K113" s="80">
        <v>-9312.8179999999993</v>
      </c>
      <c r="L113" s="80">
        <v>9312.8179999999993</v>
      </c>
      <c r="M113" s="80">
        <v>4000.4290000000001</v>
      </c>
      <c r="N113" s="80">
        <v>5312.3890000000001</v>
      </c>
    </row>
    <row r="114" spans="1:14">
      <c r="A114" s="81" t="s">
        <v>228</v>
      </c>
      <c r="B114" s="79">
        <f t="shared" si="2"/>
        <v>2009</v>
      </c>
      <c r="C114" s="82">
        <v>13462.8133</v>
      </c>
      <c r="D114" s="82">
        <v>7257.6988000000001</v>
      </c>
      <c r="E114" s="82">
        <v>17843.197</v>
      </c>
      <c r="F114" s="82">
        <v>2877.3150999999998</v>
      </c>
      <c r="G114" s="82" t="s">
        <v>213</v>
      </c>
      <c r="H114" s="82" t="s">
        <v>213</v>
      </c>
      <c r="I114" s="82">
        <v>6271.1030000000001</v>
      </c>
      <c r="J114" s="82">
        <v>9043.3420000000006</v>
      </c>
      <c r="K114" s="82">
        <v>6271.1030000000001</v>
      </c>
      <c r="L114" s="82">
        <v>-6271.1030000000001</v>
      </c>
      <c r="M114" s="82">
        <v>8355.16</v>
      </c>
      <c r="N114" s="82">
        <v>-14626.263000000001</v>
      </c>
    </row>
    <row r="115" spans="1:14">
      <c r="A115" s="79" t="s">
        <v>229</v>
      </c>
      <c r="B115" s="79">
        <f t="shared" si="2"/>
        <v>2009</v>
      </c>
      <c r="C115" s="80">
        <v>8224.3140000000003</v>
      </c>
      <c r="D115" s="80">
        <v>5461.2080999999998</v>
      </c>
      <c r="E115" s="80">
        <v>10259.9195</v>
      </c>
      <c r="F115" s="80">
        <v>3425.6025</v>
      </c>
      <c r="G115" s="80" t="s">
        <v>213</v>
      </c>
      <c r="H115" s="80" t="s">
        <v>213</v>
      </c>
      <c r="I115" s="80">
        <v>1257.97</v>
      </c>
      <c r="J115" s="80">
        <v>2195.9369999999999</v>
      </c>
      <c r="K115" s="80">
        <v>1257.97</v>
      </c>
      <c r="L115" s="80">
        <v>-1257.97</v>
      </c>
      <c r="M115" s="80">
        <v>5763.08</v>
      </c>
      <c r="N115" s="80">
        <v>-7021.05</v>
      </c>
    </row>
    <row r="116" spans="1:14">
      <c r="A116" s="81" t="s">
        <v>230</v>
      </c>
      <c r="B116" s="79">
        <f t="shared" si="2"/>
        <v>2009</v>
      </c>
      <c r="C116" s="82">
        <v>-10035.9419</v>
      </c>
      <c r="D116" s="82">
        <v>5515.0856000000003</v>
      </c>
      <c r="E116" s="82">
        <v>-4149.5915999999997</v>
      </c>
      <c r="F116" s="82">
        <v>-371.2647</v>
      </c>
      <c r="G116" s="82" t="s">
        <v>213</v>
      </c>
      <c r="H116" s="82" t="s">
        <v>213</v>
      </c>
      <c r="I116" s="82">
        <v>-7903.8370000000004</v>
      </c>
      <c r="J116" s="82">
        <v>-5249.143</v>
      </c>
      <c r="K116" s="82">
        <v>-7903.8370000000004</v>
      </c>
      <c r="L116" s="82">
        <v>7903.8370000000004</v>
      </c>
      <c r="M116" s="82">
        <v>12327.325000000001</v>
      </c>
      <c r="N116" s="82">
        <v>-4423.4880000000003</v>
      </c>
    </row>
    <row r="117" spans="1:14">
      <c r="A117" s="79" t="s">
        <v>231</v>
      </c>
      <c r="B117" s="79">
        <f t="shared" si="2"/>
        <v>2009</v>
      </c>
      <c r="C117" s="80">
        <v>-17792.645400000001</v>
      </c>
      <c r="D117" s="80">
        <v>3882.3271</v>
      </c>
      <c r="E117" s="80">
        <v>-5960.8702000000003</v>
      </c>
      <c r="F117" s="80">
        <v>-7949.4480999999996</v>
      </c>
      <c r="G117" s="80" t="s">
        <v>213</v>
      </c>
      <c r="H117" s="80" t="s">
        <v>213</v>
      </c>
      <c r="I117" s="80">
        <v>-11686.865</v>
      </c>
      <c r="J117" s="80">
        <v>-11498.235000000001</v>
      </c>
      <c r="K117" s="80">
        <v>-11686.865</v>
      </c>
      <c r="L117" s="80">
        <v>11686.865</v>
      </c>
      <c r="M117" s="80">
        <v>7590.41</v>
      </c>
      <c r="N117" s="80">
        <v>4096.4549999999999</v>
      </c>
    </row>
    <row r="118" spans="1:14">
      <c r="A118" s="81" t="s">
        <v>232</v>
      </c>
      <c r="B118" s="79">
        <f t="shared" si="2"/>
        <v>2009</v>
      </c>
      <c r="C118" s="82">
        <v>-13074.99</v>
      </c>
      <c r="D118" s="82">
        <v>10626.236199999999</v>
      </c>
      <c r="E118" s="82">
        <v>-11006.671899999999</v>
      </c>
      <c r="F118" s="82">
        <v>8557.9181000000008</v>
      </c>
      <c r="G118" s="82" t="s">
        <v>213</v>
      </c>
      <c r="H118" s="82" t="s">
        <v>213</v>
      </c>
      <c r="I118" s="82">
        <v>-20957.86</v>
      </c>
      <c r="J118" s="82">
        <v>-17469.73</v>
      </c>
      <c r="K118" s="82">
        <v>-20957.86</v>
      </c>
      <c r="L118" s="82">
        <v>20957.86</v>
      </c>
      <c r="M118" s="82">
        <v>10567.757</v>
      </c>
      <c r="N118" s="82">
        <v>10390.102999999999</v>
      </c>
    </row>
    <row r="119" spans="1:14">
      <c r="A119" s="79" t="s">
        <v>233</v>
      </c>
      <c r="B119" s="79">
        <f t="shared" si="2"/>
        <v>2009</v>
      </c>
      <c r="C119" s="80">
        <v>2208.4857000000002</v>
      </c>
      <c r="D119" s="80">
        <v>18219.588100000001</v>
      </c>
      <c r="E119" s="80">
        <v>23407.105500000001</v>
      </c>
      <c r="F119" s="80">
        <v>-2979.0317</v>
      </c>
      <c r="G119" s="80" t="s">
        <v>213</v>
      </c>
      <c r="H119" s="80" t="s">
        <v>213</v>
      </c>
      <c r="I119" s="80">
        <v>8565.0339999999997</v>
      </c>
      <c r="J119" s="80">
        <v>10579.055</v>
      </c>
      <c r="K119" s="80">
        <v>8565.0339999999997</v>
      </c>
      <c r="L119" s="80">
        <v>-8565.0339999999997</v>
      </c>
      <c r="M119" s="80">
        <v>23900.601999999999</v>
      </c>
      <c r="N119" s="80">
        <v>-32465.635999999999</v>
      </c>
    </row>
    <row r="120" spans="1:14">
      <c r="A120" s="81" t="s">
        <v>234</v>
      </c>
      <c r="B120" s="79">
        <f t="shared" si="2"/>
        <v>2009</v>
      </c>
      <c r="C120" s="82">
        <v>-6323.7350999999999</v>
      </c>
      <c r="D120" s="82">
        <v>-9726.4591</v>
      </c>
      <c r="E120" s="82">
        <v>-24790.049200000001</v>
      </c>
      <c r="F120" s="82">
        <v>8739.8549999999996</v>
      </c>
      <c r="G120" s="82" t="s">
        <v>213</v>
      </c>
      <c r="H120" s="82" t="s">
        <v>213</v>
      </c>
      <c r="I120" s="82">
        <v>-9440.5550000000003</v>
      </c>
      <c r="J120" s="82">
        <v>-8706.009</v>
      </c>
      <c r="K120" s="82">
        <v>-9440.5550000000003</v>
      </c>
      <c r="L120" s="82">
        <v>9440.5550000000003</v>
      </c>
      <c r="M120" s="82">
        <v>-10686.107</v>
      </c>
      <c r="N120" s="82">
        <v>20126.662</v>
      </c>
    </row>
    <row r="121" spans="1:14">
      <c r="A121" s="79" t="s">
        <v>235</v>
      </c>
      <c r="B121" s="79">
        <f t="shared" si="2"/>
        <v>2009</v>
      </c>
      <c r="C121" s="80">
        <v>-4640.0191000000004</v>
      </c>
      <c r="D121" s="80">
        <v>-11402.553599999999</v>
      </c>
      <c r="E121" s="80">
        <v>-34681.863299999997</v>
      </c>
      <c r="F121" s="80">
        <v>18639.2906</v>
      </c>
      <c r="G121" s="80" t="s">
        <v>213</v>
      </c>
      <c r="H121" s="80" t="s">
        <v>213</v>
      </c>
      <c r="I121" s="80">
        <v>6855.9080000000004</v>
      </c>
      <c r="J121" s="80">
        <v>8396.7939999999999</v>
      </c>
      <c r="K121" s="80">
        <v>6855.9080000000004</v>
      </c>
      <c r="L121" s="80">
        <v>-6855.9080000000004</v>
      </c>
      <c r="M121" s="80">
        <v>-3152.51</v>
      </c>
      <c r="N121" s="80">
        <v>-3703.3980000000001</v>
      </c>
    </row>
    <row r="122" spans="1:14">
      <c r="A122" s="81" t="s">
        <v>236</v>
      </c>
      <c r="B122" s="79">
        <f t="shared" si="2"/>
        <v>2009</v>
      </c>
      <c r="C122" s="82">
        <v>-3349.1457</v>
      </c>
      <c r="D122" s="82">
        <v>-8281.0961000000007</v>
      </c>
      <c r="E122" s="82">
        <v>16260.7225</v>
      </c>
      <c r="F122" s="82">
        <v>-27890.964199999999</v>
      </c>
      <c r="G122" s="82" t="s">
        <v>213</v>
      </c>
      <c r="H122" s="82" t="s">
        <v>213</v>
      </c>
      <c r="I122" s="82">
        <v>-873.34</v>
      </c>
      <c r="J122" s="82">
        <v>2657.165</v>
      </c>
      <c r="K122" s="82">
        <v>-833.24</v>
      </c>
      <c r="L122" s="82">
        <v>873.34</v>
      </c>
      <c r="M122" s="82">
        <v>-21371.705999999998</v>
      </c>
      <c r="N122" s="82">
        <v>22245.045999999998</v>
      </c>
    </row>
    <row r="123" spans="1:14">
      <c r="A123" s="79" t="s">
        <v>237</v>
      </c>
      <c r="B123" s="79">
        <f t="shared" si="2"/>
        <v>2010</v>
      </c>
      <c r="C123" s="80">
        <v>-24181.6531</v>
      </c>
      <c r="D123" s="80">
        <v>3887.6190000000001</v>
      </c>
      <c r="E123" s="80">
        <v>-22673.524700000002</v>
      </c>
      <c r="F123" s="80">
        <v>2379.4906000000001</v>
      </c>
      <c r="G123" s="80" t="s">
        <v>213</v>
      </c>
      <c r="H123" s="80" t="s">
        <v>213</v>
      </c>
      <c r="I123" s="80">
        <v>-31504.341</v>
      </c>
      <c r="J123" s="80">
        <v>-30323.81</v>
      </c>
      <c r="K123" s="80">
        <v>-31504.341</v>
      </c>
      <c r="L123" s="80">
        <v>31504.341</v>
      </c>
      <c r="M123" s="80">
        <v>7779.6049999999996</v>
      </c>
      <c r="N123" s="80">
        <v>23724.736000000001</v>
      </c>
    </row>
    <row r="124" spans="1:14">
      <c r="A124" s="81" t="s">
        <v>238</v>
      </c>
      <c r="B124" s="79">
        <f t="shared" si="2"/>
        <v>2010</v>
      </c>
      <c r="C124" s="82">
        <v>9206.8122000000003</v>
      </c>
      <c r="D124" s="82">
        <v>15953.909900000001</v>
      </c>
      <c r="E124" s="82">
        <v>26319.236400000002</v>
      </c>
      <c r="F124" s="82">
        <v>-1158.5143</v>
      </c>
      <c r="G124" s="82" t="s">
        <v>213</v>
      </c>
      <c r="H124" s="82" t="s">
        <v>213</v>
      </c>
      <c r="I124" s="82">
        <v>5116.741</v>
      </c>
      <c r="J124" s="82">
        <v>8011.5730000000003</v>
      </c>
      <c r="K124" s="82">
        <v>5116.741</v>
      </c>
      <c r="L124" s="82">
        <v>-5116.741</v>
      </c>
      <c r="M124" s="82">
        <v>15252.441000000001</v>
      </c>
      <c r="N124" s="82">
        <v>-20369.182000000001</v>
      </c>
    </row>
    <row r="125" spans="1:14">
      <c r="A125" s="79" t="s">
        <v>239</v>
      </c>
      <c r="B125" s="79">
        <f t="shared" si="2"/>
        <v>2010</v>
      </c>
      <c r="C125" s="80">
        <v>-9587.1242999999995</v>
      </c>
      <c r="D125" s="80">
        <v>-2516.7586000000001</v>
      </c>
      <c r="E125" s="80">
        <v>-11773.0448</v>
      </c>
      <c r="F125" s="80">
        <v>-330.8381</v>
      </c>
      <c r="G125" s="80" t="s">
        <v>213</v>
      </c>
      <c r="H125" s="80" t="s">
        <v>213</v>
      </c>
      <c r="I125" s="80">
        <v>-8051.5309999999999</v>
      </c>
      <c r="J125" s="80">
        <v>-5285.5550000000003</v>
      </c>
      <c r="K125" s="80">
        <v>-8051.5309999999999</v>
      </c>
      <c r="L125" s="80">
        <v>8051.5309999999999</v>
      </c>
      <c r="M125" s="80">
        <v>4285.8230000000003</v>
      </c>
      <c r="N125" s="80">
        <v>3765.7080000000001</v>
      </c>
    </row>
    <row r="126" spans="1:14">
      <c r="A126" s="81" t="s">
        <v>240</v>
      </c>
      <c r="B126" s="79">
        <f t="shared" si="2"/>
        <v>2010</v>
      </c>
      <c r="C126" s="82">
        <v>838.66830000000004</v>
      </c>
      <c r="D126" s="82">
        <v>-9420.1103000000003</v>
      </c>
      <c r="E126" s="82">
        <v>-8675.277</v>
      </c>
      <c r="F126" s="82">
        <v>93.834900000000005</v>
      </c>
      <c r="G126" s="82" t="s">
        <v>213</v>
      </c>
      <c r="H126" s="82" t="s">
        <v>213</v>
      </c>
      <c r="I126" s="82">
        <v>-5218.6689999999999</v>
      </c>
      <c r="J126" s="82">
        <v>-2926.5909999999999</v>
      </c>
      <c r="K126" s="82">
        <v>-5218.6689999999999</v>
      </c>
      <c r="L126" s="82">
        <v>5218.6689999999999</v>
      </c>
      <c r="M126" s="82">
        <v>-9878.0349999999999</v>
      </c>
      <c r="N126" s="82">
        <v>15096.704</v>
      </c>
    </row>
    <row r="127" spans="1:14">
      <c r="A127" s="79" t="s">
        <v>241</v>
      </c>
      <c r="B127" s="79">
        <f t="shared" si="2"/>
        <v>2010</v>
      </c>
      <c r="C127" s="80">
        <v>577.78899999999999</v>
      </c>
      <c r="D127" s="80">
        <v>13753.4264</v>
      </c>
      <c r="E127" s="80">
        <v>13654.8045</v>
      </c>
      <c r="F127" s="80">
        <v>676.41089999999997</v>
      </c>
      <c r="G127" s="80" t="s">
        <v>213</v>
      </c>
      <c r="H127" s="80" t="s">
        <v>213</v>
      </c>
      <c r="I127" s="80">
        <v>-6383.8410000000003</v>
      </c>
      <c r="J127" s="80">
        <v>-2615.37</v>
      </c>
      <c r="K127" s="80">
        <v>-6383.8410000000003</v>
      </c>
      <c r="L127" s="80">
        <v>6383.8410000000003</v>
      </c>
      <c r="M127" s="80">
        <v>11335.079</v>
      </c>
      <c r="N127" s="80">
        <v>-4951.2380000000003</v>
      </c>
    </row>
    <row r="128" spans="1:14">
      <c r="A128" s="81" t="s">
        <v>242</v>
      </c>
      <c r="B128" s="79">
        <f t="shared" si="2"/>
        <v>2010</v>
      </c>
      <c r="C128" s="82">
        <v>6798.6197000000002</v>
      </c>
      <c r="D128" s="82">
        <v>-9724.5751999999993</v>
      </c>
      <c r="E128" s="82">
        <v>-3453.6576</v>
      </c>
      <c r="F128" s="82">
        <v>527.70209999999997</v>
      </c>
      <c r="G128" s="82" t="s">
        <v>213</v>
      </c>
      <c r="H128" s="82" t="s">
        <v>213</v>
      </c>
      <c r="I128" s="82">
        <v>731.39607999999998</v>
      </c>
      <c r="J128" s="82">
        <v>5389.6293900000001</v>
      </c>
      <c r="K128" s="82">
        <v>731.39607999999998</v>
      </c>
      <c r="L128" s="82">
        <v>-731.39607999999998</v>
      </c>
      <c r="M128" s="82">
        <v>-7874.3690699999997</v>
      </c>
      <c r="N128" s="82">
        <v>7142.9729900000002</v>
      </c>
    </row>
    <row r="129" spans="1:14">
      <c r="A129" s="79" t="s">
        <v>243</v>
      </c>
      <c r="B129" s="79">
        <f t="shared" si="2"/>
        <v>2010</v>
      </c>
      <c r="C129" s="80">
        <v>-8823.2942000000003</v>
      </c>
      <c r="D129" s="80">
        <v>9436.1764000000003</v>
      </c>
      <c r="E129" s="80">
        <v>805.47879999999998</v>
      </c>
      <c r="F129" s="80">
        <v>-192.59649999999999</v>
      </c>
      <c r="G129" s="80" t="s">
        <v>213</v>
      </c>
      <c r="H129" s="80" t="s">
        <v>213</v>
      </c>
      <c r="I129" s="80">
        <v>-12268.77866</v>
      </c>
      <c r="J129" s="80">
        <v>-11729.356669999999</v>
      </c>
      <c r="K129" s="80">
        <v>-12268.77866</v>
      </c>
      <c r="L129" s="80">
        <v>12268.77866</v>
      </c>
      <c r="M129" s="80">
        <v>11134.78131</v>
      </c>
      <c r="N129" s="80">
        <v>1133.9973500000001</v>
      </c>
    </row>
    <row r="130" spans="1:14">
      <c r="A130" s="81" t="s">
        <v>244</v>
      </c>
      <c r="B130" s="79">
        <f t="shared" si="2"/>
        <v>2010</v>
      </c>
      <c r="C130" s="82">
        <v>-5283.9924000000001</v>
      </c>
      <c r="D130" s="82">
        <v>11180.4005</v>
      </c>
      <c r="E130" s="82">
        <v>6243.1922999999997</v>
      </c>
      <c r="F130" s="82">
        <v>-346.7842</v>
      </c>
      <c r="G130" s="82" t="s">
        <v>213</v>
      </c>
      <c r="H130" s="82" t="s">
        <v>213</v>
      </c>
      <c r="I130" s="82">
        <v>-11855.136329999999</v>
      </c>
      <c r="J130" s="82">
        <v>-9094.7729199999994</v>
      </c>
      <c r="K130" s="82">
        <v>-11855.136329999999</v>
      </c>
      <c r="L130" s="82">
        <v>11855.136339999999</v>
      </c>
      <c r="M130" s="82">
        <v>11366.72356</v>
      </c>
      <c r="N130" s="82">
        <v>488.41278</v>
      </c>
    </row>
    <row r="131" spans="1:14">
      <c r="A131" s="79" t="s">
        <v>245</v>
      </c>
      <c r="B131" s="79">
        <f t="shared" si="2"/>
        <v>2010</v>
      </c>
      <c r="C131" s="80">
        <v>8471.48</v>
      </c>
      <c r="D131" s="80">
        <v>1476.3987</v>
      </c>
      <c r="E131" s="80">
        <v>10346.3241</v>
      </c>
      <c r="F131" s="80">
        <v>-398.44540000000001</v>
      </c>
      <c r="G131" s="80" t="s">
        <v>213</v>
      </c>
      <c r="H131" s="80" t="s">
        <v>213</v>
      </c>
      <c r="I131" s="80">
        <v>13153.40869</v>
      </c>
      <c r="J131" s="80">
        <v>16851.706109999999</v>
      </c>
      <c r="K131" s="80">
        <v>13153.40869</v>
      </c>
      <c r="L131" s="80">
        <v>-13153.40869</v>
      </c>
      <c r="M131" s="80">
        <v>7270.7927200000004</v>
      </c>
      <c r="N131" s="80">
        <v>-20424.201410000001</v>
      </c>
    </row>
    <row r="132" spans="1:14">
      <c r="A132" s="81" t="s">
        <v>246</v>
      </c>
      <c r="B132" s="79">
        <f t="shared" si="2"/>
        <v>2010</v>
      </c>
      <c r="C132" s="82">
        <v>-1916.0794000000001</v>
      </c>
      <c r="D132" s="82">
        <v>-26747.990699999998</v>
      </c>
      <c r="E132" s="82">
        <v>-29089.6142</v>
      </c>
      <c r="F132" s="82">
        <v>425.54419999999999</v>
      </c>
      <c r="G132" s="82" t="s">
        <v>213</v>
      </c>
      <c r="H132" s="82" t="s">
        <v>213</v>
      </c>
      <c r="I132" s="82">
        <v>-8521.5501700000004</v>
      </c>
      <c r="J132" s="82">
        <v>-7710.21245</v>
      </c>
      <c r="K132" s="82">
        <v>-8521.5501700000004</v>
      </c>
      <c r="L132" s="82">
        <v>8521.5501800000002</v>
      </c>
      <c r="M132" s="82">
        <v>-31564.50346</v>
      </c>
      <c r="N132" s="82">
        <v>40086.053639999998</v>
      </c>
    </row>
    <row r="133" spans="1:14">
      <c r="A133" s="79" t="s">
        <v>247</v>
      </c>
      <c r="B133" s="79">
        <f t="shared" si="2"/>
        <v>2010</v>
      </c>
      <c r="C133" s="80">
        <v>4258.6887999999999</v>
      </c>
      <c r="D133" s="80">
        <v>-3417.636</v>
      </c>
      <c r="E133" s="80">
        <v>923.79280000000006</v>
      </c>
      <c r="F133" s="80">
        <v>-82.739900000000006</v>
      </c>
      <c r="G133" s="80" t="s">
        <v>213</v>
      </c>
      <c r="H133" s="80" t="s">
        <v>213</v>
      </c>
      <c r="I133" s="80">
        <v>28871.29535</v>
      </c>
      <c r="J133" s="80">
        <v>31038.694749999999</v>
      </c>
      <c r="K133" s="80">
        <v>28871.29535</v>
      </c>
      <c r="L133" s="80">
        <v>-28871.29535</v>
      </c>
      <c r="M133" s="80">
        <v>5487.9749499999998</v>
      </c>
      <c r="N133" s="80">
        <v>-34359.270299999996</v>
      </c>
    </row>
    <row r="134" spans="1:14">
      <c r="A134" s="81" t="s">
        <v>248</v>
      </c>
      <c r="B134" s="79">
        <f t="shared" si="2"/>
        <v>2010</v>
      </c>
      <c r="C134" s="82">
        <v>-38098.806600000004</v>
      </c>
      <c r="D134" s="82">
        <v>53628.180200000003</v>
      </c>
      <c r="E134" s="82">
        <v>17171.218199999999</v>
      </c>
      <c r="F134" s="82">
        <v>-1641.8444999999999</v>
      </c>
      <c r="G134" s="82" t="s">
        <v>213</v>
      </c>
      <c r="H134" s="82" t="s">
        <v>213</v>
      </c>
      <c r="I134" s="82">
        <v>-22202.537420000001</v>
      </c>
      <c r="J134" s="82">
        <v>-16300.41669</v>
      </c>
      <c r="K134" s="82">
        <v>-22202.537420000001</v>
      </c>
      <c r="L134" s="82">
        <v>22202.53743</v>
      </c>
      <c r="M134" s="82">
        <v>44120.144419999997</v>
      </c>
      <c r="N134" s="82">
        <v>-21917.60699</v>
      </c>
    </row>
    <row r="135" spans="1:14">
      <c r="A135" s="79" t="s">
        <v>249</v>
      </c>
      <c r="B135" s="79">
        <f t="shared" si="2"/>
        <v>2011</v>
      </c>
      <c r="C135" s="80">
        <v>-19076.907800000001</v>
      </c>
      <c r="D135" s="80">
        <v>-5404.1968999999999</v>
      </c>
      <c r="E135" s="80">
        <v>-25038.342700000001</v>
      </c>
      <c r="F135" s="80">
        <v>557.23800000000006</v>
      </c>
      <c r="G135" s="80" t="s">
        <v>213</v>
      </c>
      <c r="H135" s="80" t="s">
        <v>213</v>
      </c>
      <c r="I135" s="80">
        <v>-27011.495999999999</v>
      </c>
      <c r="J135" s="80">
        <v>-24189.629000000001</v>
      </c>
      <c r="K135" s="80">
        <v>-27011.495999999999</v>
      </c>
      <c r="L135" s="80">
        <v>27011.495999999999</v>
      </c>
      <c r="M135" s="80">
        <v>-9655.1170000000002</v>
      </c>
      <c r="N135" s="80">
        <v>36666.614000000001</v>
      </c>
    </row>
    <row r="136" spans="1:14">
      <c r="A136" s="81" t="s">
        <v>250</v>
      </c>
      <c r="B136" s="79">
        <f t="shared" si="2"/>
        <v>2011</v>
      </c>
      <c r="C136" s="82">
        <v>20511.214</v>
      </c>
      <c r="D136" s="82">
        <v>2264.9191999999998</v>
      </c>
      <c r="E136" s="82">
        <v>22589.464</v>
      </c>
      <c r="F136" s="82">
        <v>186.66919999999999</v>
      </c>
      <c r="G136" s="82" t="s">
        <v>213</v>
      </c>
      <c r="H136" s="82" t="s">
        <v>213</v>
      </c>
      <c r="I136" s="82">
        <v>15029.922</v>
      </c>
      <c r="J136" s="82">
        <v>13572.494000000001</v>
      </c>
      <c r="K136" s="82">
        <v>15029.922</v>
      </c>
      <c r="L136" s="82">
        <v>-15029.922</v>
      </c>
      <c r="M136" s="82">
        <v>1684.1880000000001</v>
      </c>
      <c r="N136" s="82">
        <v>-16714.11</v>
      </c>
    </row>
    <row r="137" spans="1:14">
      <c r="A137" s="79" t="s">
        <v>251</v>
      </c>
      <c r="B137" s="79">
        <f t="shared" si="2"/>
        <v>2011</v>
      </c>
      <c r="C137" s="80">
        <v>2742.1502</v>
      </c>
      <c r="D137" s="80">
        <v>9364.6093999999994</v>
      </c>
      <c r="E137" s="80">
        <v>11999.5126</v>
      </c>
      <c r="F137" s="80">
        <v>107.2471</v>
      </c>
      <c r="G137" s="80" t="s">
        <v>213</v>
      </c>
      <c r="H137" s="80" t="s">
        <v>213</v>
      </c>
      <c r="I137" s="80">
        <v>4928.9750000000004</v>
      </c>
      <c r="J137" s="80">
        <v>7302.7709999999997</v>
      </c>
      <c r="K137" s="80">
        <v>4928.9750000000004</v>
      </c>
      <c r="L137" s="80">
        <v>-4928.9750000000004</v>
      </c>
      <c r="M137" s="80">
        <v>7939.2979999999998</v>
      </c>
      <c r="N137" s="80">
        <v>-12868.272999999999</v>
      </c>
    </row>
    <row r="138" spans="1:14">
      <c r="A138" s="81" t="s">
        <v>252</v>
      </c>
      <c r="B138" s="79">
        <f t="shared" si="2"/>
        <v>2011</v>
      </c>
      <c r="C138" s="82">
        <v>-7113.3747999999996</v>
      </c>
      <c r="D138" s="82">
        <v>6525.1908000000003</v>
      </c>
      <c r="E138" s="82">
        <v>-1144.5544</v>
      </c>
      <c r="F138" s="82">
        <v>556.37049999999999</v>
      </c>
      <c r="G138" s="82" t="s">
        <v>213</v>
      </c>
      <c r="H138" s="82" t="s">
        <v>213</v>
      </c>
      <c r="I138" s="82">
        <v>-15188.21</v>
      </c>
      <c r="J138" s="82">
        <v>-14246.612999999999</v>
      </c>
      <c r="K138" s="82">
        <v>-15188.21</v>
      </c>
      <c r="L138" s="82">
        <v>15188.21</v>
      </c>
      <c r="M138" s="82">
        <v>-1793.777</v>
      </c>
      <c r="N138" s="82">
        <v>16981.987000000001</v>
      </c>
    </row>
    <row r="139" spans="1:14">
      <c r="A139" s="79" t="s">
        <v>253</v>
      </c>
      <c r="B139" s="79">
        <f t="shared" si="2"/>
        <v>2011</v>
      </c>
      <c r="C139" s="80">
        <v>2208.5119</v>
      </c>
      <c r="D139" s="80">
        <v>-8223.5509999999995</v>
      </c>
      <c r="E139" s="80">
        <v>-5654.6926999999996</v>
      </c>
      <c r="F139" s="80">
        <v>-360.34629999999999</v>
      </c>
      <c r="G139" s="80" t="s">
        <v>213</v>
      </c>
      <c r="H139" s="80" t="s">
        <v>213</v>
      </c>
      <c r="I139" s="80">
        <v>-4245.7430000000004</v>
      </c>
      <c r="J139" s="80">
        <v>-2726.5830000000001</v>
      </c>
      <c r="K139" s="80">
        <v>-4245.7430000000004</v>
      </c>
      <c r="L139" s="80">
        <v>4245.7430000000004</v>
      </c>
      <c r="M139" s="80">
        <v>-19519.093000000001</v>
      </c>
      <c r="N139" s="80">
        <v>23764.835999999999</v>
      </c>
    </row>
    <row r="140" spans="1:14">
      <c r="A140" s="81" t="s">
        <v>254</v>
      </c>
      <c r="B140" s="79">
        <f t="shared" si="2"/>
        <v>2011</v>
      </c>
      <c r="C140" s="82">
        <v>11882.439200000001</v>
      </c>
      <c r="D140" s="82">
        <v>-10283.1551</v>
      </c>
      <c r="E140" s="82">
        <v>1496.596</v>
      </c>
      <c r="F140" s="82">
        <v>102.68810000000001</v>
      </c>
      <c r="G140" s="82" t="s">
        <v>213</v>
      </c>
      <c r="H140" s="82" t="s">
        <v>213</v>
      </c>
      <c r="I140" s="82">
        <v>14444.874</v>
      </c>
      <c r="J140" s="82">
        <v>17088.314999999999</v>
      </c>
      <c r="K140" s="82">
        <v>14444.874</v>
      </c>
      <c r="L140" s="82">
        <v>-14444.874</v>
      </c>
      <c r="M140" s="82">
        <v>-2850.114</v>
      </c>
      <c r="N140" s="82">
        <v>-11594.76</v>
      </c>
    </row>
    <row r="141" spans="1:14">
      <c r="A141" s="79" t="s">
        <v>255</v>
      </c>
      <c r="B141" s="79">
        <f t="shared" si="2"/>
        <v>2011</v>
      </c>
      <c r="C141" s="80">
        <v>-2431.7037</v>
      </c>
      <c r="D141" s="80">
        <v>12223.194299999999</v>
      </c>
      <c r="E141" s="80">
        <v>8684.9433000000008</v>
      </c>
      <c r="F141" s="80">
        <v>1106.5473</v>
      </c>
      <c r="G141" s="80" t="s">
        <v>213</v>
      </c>
      <c r="H141" s="80" t="s">
        <v>213</v>
      </c>
      <c r="I141" s="80">
        <v>-6646.9949999999999</v>
      </c>
      <c r="J141" s="80">
        <v>-5537.7370000000001</v>
      </c>
      <c r="K141" s="80">
        <v>-6646.9949999999999</v>
      </c>
      <c r="L141" s="80">
        <v>6646.9949999999999</v>
      </c>
      <c r="M141" s="80">
        <v>9402.5640000000003</v>
      </c>
      <c r="N141" s="80">
        <v>-2755.569</v>
      </c>
    </row>
    <row r="142" spans="1:14">
      <c r="A142" s="81" t="s">
        <v>256</v>
      </c>
      <c r="B142" s="79">
        <f t="shared" si="2"/>
        <v>2011</v>
      </c>
      <c r="C142" s="82">
        <v>9266.4681</v>
      </c>
      <c r="D142" s="82">
        <v>520.25879999999995</v>
      </c>
      <c r="E142" s="82">
        <v>10083.2328</v>
      </c>
      <c r="F142" s="82">
        <v>-296.50580000000002</v>
      </c>
      <c r="G142" s="82" t="s">
        <v>213</v>
      </c>
      <c r="H142" s="82" t="s">
        <v>213</v>
      </c>
      <c r="I142" s="82">
        <v>-676.66099999999994</v>
      </c>
      <c r="J142" s="82">
        <v>2251.0650000000001</v>
      </c>
      <c r="K142" s="82">
        <v>-676.66099999999994</v>
      </c>
      <c r="L142" s="82">
        <v>676.66099999999994</v>
      </c>
      <c r="M142" s="82">
        <v>-3817.1959999999999</v>
      </c>
      <c r="N142" s="82">
        <v>4493.8580000000002</v>
      </c>
    </row>
    <row r="143" spans="1:14">
      <c r="A143" s="79" t="s">
        <v>257</v>
      </c>
      <c r="B143" s="79">
        <f t="shared" si="2"/>
        <v>2011</v>
      </c>
      <c r="C143" s="80">
        <v>12448.092500000001</v>
      </c>
      <c r="D143" s="80">
        <v>3167.7404999999999</v>
      </c>
      <c r="E143" s="80">
        <v>15816.509099999999</v>
      </c>
      <c r="F143" s="80">
        <v>-200.67619999999999</v>
      </c>
      <c r="G143" s="80" t="s">
        <v>213</v>
      </c>
      <c r="H143" s="80" t="s">
        <v>213</v>
      </c>
      <c r="I143" s="80">
        <v>27004.971000000001</v>
      </c>
      <c r="J143" s="80">
        <v>31646.582999999999</v>
      </c>
      <c r="K143" s="80">
        <v>27004.971000000001</v>
      </c>
      <c r="L143" s="80">
        <v>-27004.971000000001</v>
      </c>
      <c r="M143" s="80">
        <v>-1684.0650000000001</v>
      </c>
      <c r="N143" s="80">
        <v>-25320.905999999999</v>
      </c>
    </row>
    <row r="144" spans="1:14">
      <c r="A144" s="81" t="s">
        <v>258</v>
      </c>
      <c r="B144" s="79">
        <f t="shared" si="2"/>
        <v>2011</v>
      </c>
      <c r="C144" s="82">
        <v>-12826.363799999999</v>
      </c>
      <c r="D144" s="82">
        <v>22874.6587</v>
      </c>
      <c r="E144" s="82">
        <v>10265.690399999999</v>
      </c>
      <c r="F144" s="82">
        <v>-217.3955</v>
      </c>
      <c r="G144" s="82" t="s">
        <v>213</v>
      </c>
      <c r="H144" s="82" t="s">
        <v>213</v>
      </c>
      <c r="I144" s="82">
        <v>-19791.919000000002</v>
      </c>
      <c r="J144" s="82">
        <v>-19236.68</v>
      </c>
      <c r="K144" s="82">
        <v>-19791.919000000002</v>
      </c>
      <c r="L144" s="82">
        <v>19791.919000000002</v>
      </c>
      <c r="M144" s="82">
        <v>21435.107</v>
      </c>
      <c r="N144" s="82">
        <v>-1643.1890000000001</v>
      </c>
    </row>
    <row r="145" spans="1:14">
      <c r="A145" s="79" t="s">
        <v>259</v>
      </c>
      <c r="B145" s="79">
        <f t="shared" si="2"/>
        <v>2011</v>
      </c>
      <c r="C145" s="80">
        <v>3873.7795999999998</v>
      </c>
      <c r="D145" s="80">
        <v>-10000.955900000001</v>
      </c>
      <c r="E145" s="80">
        <v>-7332.6836000000003</v>
      </c>
      <c r="F145" s="80">
        <v>1205.5073</v>
      </c>
      <c r="G145" s="80" t="s">
        <v>213</v>
      </c>
      <c r="H145" s="80" t="s">
        <v>213</v>
      </c>
      <c r="I145" s="80">
        <v>23407.514999999999</v>
      </c>
      <c r="J145" s="80">
        <v>24291.593000000001</v>
      </c>
      <c r="K145" s="80">
        <v>23407.514999999999</v>
      </c>
      <c r="L145" s="80">
        <v>-23407.514999999999</v>
      </c>
      <c r="M145" s="80">
        <v>-6537.4830000000002</v>
      </c>
      <c r="N145" s="80">
        <v>-16870.030999999999</v>
      </c>
    </row>
    <row r="146" spans="1:14">
      <c r="A146" s="81" t="s">
        <v>260</v>
      </c>
      <c r="B146" s="79">
        <f t="shared" si="2"/>
        <v>2011</v>
      </c>
      <c r="C146" s="82">
        <v>-62671.686399999999</v>
      </c>
      <c r="D146" s="82">
        <v>16747.4719</v>
      </c>
      <c r="E146" s="82">
        <v>-43751.981200000002</v>
      </c>
      <c r="F146" s="82">
        <v>-2172.2332999999999</v>
      </c>
      <c r="G146" s="82" t="s">
        <v>213</v>
      </c>
      <c r="H146" s="82" t="s">
        <v>213</v>
      </c>
      <c r="I146" s="82">
        <v>-50763.273000000001</v>
      </c>
      <c r="J146" s="82">
        <v>-44495.661999999997</v>
      </c>
      <c r="K146" s="82">
        <v>-50763.273000000001</v>
      </c>
      <c r="L146" s="82">
        <v>50763.273000000001</v>
      </c>
      <c r="M146" s="82">
        <v>20876.621999999999</v>
      </c>
      <c r="N146" s="82">
        <v>29886.651000000002</v>
      </c>
    </row>
    <row r="147" spans="1:14">
      <c r="A147" s="79" t="s">
        <v>261</v>
      </c>
      <c r="B147" s="79">
        <f t="shared" si="2"/>
        <v>2012</v>
      </c>
      <c r="C147" s="80">
        <v>-14984.6448</v>
      </c>
      <c r="D147" s="80">
        <v>31979.640899999999</v>
      </c>
      <c r="E147" s="80">
        <v>7969.7213000000002</v>
      </c>
      <c r="F147" s="80">
        <v>9025.2749000000003</v>
      </c>
      <c r="G147" s="80" t="s">
        <v>213</v>
      </c>
      <c r="H147" s="80" t="s">
        <v>213</v>
      </c>
      <c r="I147" s="80">
        <v>-15568.973</v>
      </c>
      <c r="J147" s="80">
        <v>-12165.222</v>
      </c>
      <c r="K147" s="80">
        <v>-15568.973</v>
      </c>
      <c r="L147" s="80">
        <v>15568.973</v>
      </c>
      <c r="M147" s="80">
        <v>32312.93</v>
      </c>
      <c r="N147" s="80">
        <v>-16743.956999999999</v>
      </c>
    </row>
    <row r="148" spans="1:14">
      <c r="A148" s="81" t="s">
        <v>262</v>
      </c>
      <c r="B148" s="79">
        <f t="shared" si="2"/>
        <v>2012</v>
      </c>
      <c r="C148" s="82">
        <v>6476.2128000000002</v>
      </c>
      <c r="D148" s="82">
        <v>3577.1974</v>
      </c>
      <c r="E148" s="82">
        <v>9137.7962000000007</v>
      </c>
      <c r="F148" s="82">
        <v>915.61389999999994</v>
      </c>
      <c r="G148" s="82" t="s">
        <v>213</v>
      </c>
      <c r="H148" s="82" t="s">
        <v>213</v>
      </c>
      <c r="I148" s="82">
        <v>6438.2979999999998</v>
      </c>
      <c r="J148" s="82">
        <v>9217.8809999999994</v>
      </c>
      <c r="K148" s="82">
        <v>6438.2979999999998</v>
      </c>
      <c r="L148" s="82">
        <v>-6438.2979999999998</v>
      </c>
      <c r="M148" s="82">
        <v>-870.90099999999995</v>
      </c>
      <c r="N148" s="82">
        <v>-5567.3969999999999</v>
      </c>
    </row>
    <row r="149" spans="1:14">
      <c r="A149" s="79" t="s">
        <v>263</v>
      </c>
      <c r="B149" s="79">
        <f t="shared" si="2"/>
        <v>2012</v>
      </c>
      <c r="C149" s="80">
        <v>-2222.2003</v>
      </c>
      <c r="D149" s="80">
        <v>-13945.457700000001</v>
      </c>
      <c r="E149" s="80">
        <v>-16540.632300000001</v>
      </c>
      <c r="F149" s="80">
        <v>372.97430000000003</v>
      </c>
      <c r="G149" s="80" t="s">
        <v>213</v>
      </c>
      <c r="H149" s="80" t="s">
        <v>213</v>
      </c>
      <c r="I149" s="80">
        <v>-503.86599999999999</v>
      </c>
      <c r="J149" s="80">
        <v>5477.2809999999999</v>
      </c>
      <c r="K149" s="80">
        <v>-503.86599999999999</v>
      </c>
      <c r="L149" s="80">
        <v>503.86599999999999</v>
      </c>
      <c r="M149" s="80">
        <v>-16910.448</v>
      </c>
      <c r="N149" s="80">
        <v>17414.314999999999</v>
      </c>
    </row>
    <row r="150" spans="1:14">
      <c r="A150" s="81" t="s">
        <v>264</v>
      </c>
      <c r="B150" s="79">
        <f t="shared" si="2"/>
        <v>2012</v>
      </c>
      <c r="C150" s="82">
        <v>-3295.1363000000001</v>
      </c>
      <c r="D150" s="82">
        <v>7973.4795999999997</v>
      </c>
      <c r="E150" s="82">
        <v>7457.0167000000001</v>
      </c>
      <c r="F150" s="82">
        <v>-2778.6732999999999</v>
      </c>
      <c r="G150" s="82" t="s">
        <v>213</v>
      </c>
      <c r="H150" s="82" t="s">
        <v>213</v>
      </c>
      <c r="I150" s="82">
        <v>-10486.627</v>
      </c>
      <c r="J150" s="82">
        <v>-9421.3719999999994</v>
      </c>
      <c r="K150" s="82">
        <v>-10486.627</v>
      </c>
      <c r="L150" s="82">
        <v>10486.627</v>
      </c>
      <c r="M150" s="82">
        <v>7254.1620000000003</v>
      </c>
      <c r="N150" s="82">
        <v>3232.4650000000001</v>
      </c>
    </row>
    <row r="151" spans="1:14">
      <c r="A151" s="79" t="s">
        <v>265</v>
      </c>
      <c r="B151" s="79">
        <f t="shared" si="2"/>
        <v>2012</v>
      </c>
      <c r="C151" s="80">
        <v>22815.2978</v>
      </c>
      <c r="D151" s="80">
        <v>-23171.656999999999</v>
      </c>
      <c r="E151" s="80">
        <v>2019.6222</v>
      </c>
      <c r="F151" s="80">
        <v>-2375.9814000000001</v>
      </c>
      <c r="G151" s="80" t="s">
        <v>213</v>
      </c>
      <c r="H151" s="80" t="s">
        <v>213</v>
      </c>
      <c r="I151" s="80">
        <v>19305.989000000001</v>
      </c>
      <c r="J151" s="80">
        <v>20375.560000000001</v>
      </c>
      <c r="K151" s="80">
        <v>19305.989000000001</v>
      </c>
      <c r="L151" s="80">
        <v>-19305.989000000001</v>
      </c>
      <c r="M151" s="80">
        <v>-23722.420999999998</v>
      </c>
      <c r="N151" s="80">
        <v>4416.4309999999996</v>
      </c>
    </row>
    <row r="152" spans="1:14">
      <c r="A152" s="81" t="s">
        <v>266</v>
      </c>
      <c r="B152" s="79">
        <f t="shared" si="2"/>
        <v>2012</v>
      </c>
      <c r="C152" s="82">
        <v>6709.5119999999997</v>
      </c>
      <c r="D152" s="82">
        <v>20293.697800000002</v>
      </c>
      <c r="E152" s="82">
        <v>411.64170000000001</v>
      </c>
      <c r="F152" s="82">
        <v>26591.5681</v>
      </c>
      <c r="G152" s="82" t="s">
        <v>213</v>
      </c>
      <c r="H152" s="82" t="s">
        <v>213</v>
      </c>
      <c r="I152" s="82">
        <v>2913.5749999999998</v>
      </c>
      <c r="J152" s="82">
        <v>8389.2739999999994</v>
      </c>
      <c r="K152" s="82">
        <v>2913.5749999999998</v>
      </c>
      <c r="L152" s="82">
        <v>-2913.5749999999998</v>
      </c>
      <c r="M152" s="82">
        <v>18228.280999999999</v>
      </c>
      <c r="N152" s="82">
        <v>-21141.856</v>
      </c>
    </row>
    <row r="153" spans="1:14">
      <c r="A153" s="79" t="s">
        <v>267</v>
      </c>
      <c r="B153" s="79">
        <f t="shared" si="2"/>
        <v>2012</v>
      </c>
      <c r="C153" s="80">
        <v>-35475.055399999997</v>
      </c>
      <c r="D153" s="80">
        <v>9019.8457999999991</v>
      </c>
      <c r="E153" s="80">
        <v>283.22989999999999</v>
      </c>
      <c r="F153" s="80">
        <v>-26738.4395</v>
      </c>
      <c r="G153" s="80" t="s">
        <v>213</v>
      </c>
      <c r="H153" s="80" t="s">
        <v>213</v>
      </c>
      <c r="I153" s="80">
        <v>-36579.394</v>
      </c>
      <c r="J153" s="80">
        <v>-29127.737000000001</v>
      </c>
      <c r="K153" s="80">
        <v>-36579.394</v>
      </c>
      <c r="L153" s="80">
        <v>36579.394</v>
      </c>
      <c r="M153" s="80">
        <v>19166.993999999999</v>
      </c>
      <c r="N153" s="80">
        <v>17412.399000000001</v>
      </c>
    </row>
    <row r="154" spans="1:14">
      <c r="A154" s="81" t="s">
        <v>268</v>
      </c>
      <c r="B154" s="79">
        <f t="shared" si="2"/>
        <v>2012</v>
      </c>
      <c r="C154" s="82">
        <v>25991.651300000001</v>
      </c>
      <c r="D154" s="82">
        <v>-6567.2807000000003</v>
      </c>
      <c r="E154" s="82">
        <v>19876.5311</v>
      </c>
      <c r="F154" s="82">
        <v>-452.16050000000001</v>
      </c>
      <c r="G154" s="82" t="s">
        <v>213</v>
      </c>
      <c r="H154" s="82" t="s">
        <v>213</v>
      </c>
      <c r="I154" s="82">
        <v>12947.574000000001</v>
      </c>
      <c r="J154" s="82">
        <v>15824.698</v>
      </c>
      <c r="K154" s="82">
        <v>12947.574000000001</v>
      </c>
      <c r="L154" s="82">
        <v>-12947.574000000001</v>
      </c>
      <c r="M154" s="82">
        <v>-5997.4250000000002</v>
      </c>
      <c r="N154" s="82">
        <v>-6950.1490000000003</v>
      </c>
    </row>
    <row r="155" spans="1:14">
      <c r="A155" s="79" t="s">
        <v>269</v>
      </c>
      <c r="B155" s="79">
        <f t="shared" si="2"/>
        <v>2012</v>
      </c>
      <c r="C155" s="80">
        <v>-8177.1894000000002</v>
      </c>
      <c r="D155" s="80">
        <v>-6247.5715</v>
      </c>
      <c r="E155" s="80">
        <v>-14632.2757</v>
      </c>
      <c r="F155" s="80">
        <v>207.51480000000001</v>
      </c>
      <c r="G155" s="80" t="s">
        <v>213</v>
      </c>
      <c r="H155" s="80" t="s">
        <v>213</v>
      </c>
      <c r="I155" s="80">
        <v>-649.274</v>
      </c>
      <c r="J155" s="80">
        <v>352.029</v>
      </c>
      <c r="K155" s="80">
        <v>-649.274</v>
      </c>
      <c r="L155" s="80">
        <v>649.274</v>
      </c>
      <c r="M155" s="80">
        <v>-1017.954</v>
      </c>
      <c r="N155" s="80">
        <v>1667.2280000000001</v>
      </c>
    </row>
    <row r="156" spans="1:14">
      <c r="A156" s="81" t="s">
        <v>270</v>
      </c>
      <c r="B156" s="79">
        <f t="shared" si="2"/>
        <v>2012</v>
      </c>
      <c r="C156" s="82">
        <v>1605.0539000000001</v>
      </c>
      <c r="D156" s="82">
        <v>15751.988799999999</v>
      </c>
      <c r="E156" s="82">
        <v>17553.8596</v>
      </c>
      <c r="F156" s="82">
        <v>-196.8169</v>
      </c>
      <c r="G156" s="82" t="s">
        <v>213</v>
      </c>
      <c r="H156" s="82" t="s">
        <v>213</v>
      </c>
      <c r="I156" s="82">
        <v>-8135.0780000000004</v>
      </c>
      <c r="J156" s="82">
        <v>-9089.3150000000005</v>
      </c>
      <c r="K156" s="82">
        <v>-8135.0780000000004</v>
      </c>
      <c r="L156" s="82">
        <v>8135.0780000000004</v>
      </c>
      <c r="M156" s="82">
        <v>15586.878000000001</v>
      </c>
      <c r="N156" s="82">
        <v>-7451.8</v>
      </c>
    </row>
    <row r="157" spans="1:14">
      <c r="A157" s="79" t="s">
        <v>271</v>
      </c>
      <c r="B157" s="79">
        <f t="shared" si="2"/>
        <v>2012</v>
      </c>
      <c r="C157" s="80">
        <v>30945.050200000001</v>
      </c>
      <c r="D157" s="80">
        <v>-15547.728499999999</v>
      </c>
      <c r="E157" s="80">
        <v>14800.794400000001</v>
      </c>
      <c r="F157" s="80">
        <v>596.52719999999999</v>
      </c>
      <c r="G157" s="80" t="s">
        <v>213</v>
      </c>
      <c r="H157" s="80" t="s">
        <v>213</v>
      </c>
      <c r="I157" s="80">
        <v>22014.828000000001</v>
      </c>
      <c r="J157" s="80">
        <v>24340.879000000001</v>
      </c>
      <c r="K157" s="80">
        <v>22014.828000000001</v>
      </c>
      <c r="L157" s="80">
        <v>-22014.828000000001</v>
      </c>
      <c r="M157" s="80">
        <v>20163.646000000001</v>
      </c>
      <c r="N157" s="80">
        <v>-42178.474000000002</v>
      </c>
    </row>
    <row r="158" spans="1:14">
      <c r="A158" s="81" t="s">
        <v>272</v>
      </c>
      <c r="B158" s="79">
        <f t="shared" si="2"/>
        <v>2012</v>
      </c>
      <c r="C158" s="82">
        <v>-84113.091199999995</v>
      </c>
      <c r="D158" s="82">
        <v>22886.5373</v>
      </c>
      <c r="E158" s="82">
        <v>-61200.148999999998</v>
      </c>
      <c r="F158" s="82">
        <v>-26.404800000000002</v>
      </c>
      <c r="G158" s="82" t="s">
        <v>213</v>
      </c>
      <c r="H158" s="82" t="s">
        <v>213</v>
      </c>
      <c r="I158" s="82">
        <v>-29050.495999999999</v>
      </c>
      <c r="J158" s="82">
        <v>-23130.839</v>
      </c>
      <c r="K158" s="82">
        <v>-29050.495999999999</v>
      </c>
      <c r="L158" s="82">
        <v>29050.495999999999</v>
      </c>
      <c r="M158" s="82">
        <v>-15018.397000000001</v>
      </c>
      <c r="N158" s="82">
        <v>44068.892999999996</v>
      </c>
    </row>
    <row r="159" spans="1:14">
      <c r="A159" s="79" t="s">
        <v>273</v>
      </c>
      <c r="B159" s="79">
        <f t="shared" si="2"/>
        <v>2013</v>
      </c>
      <c r="C159" s="80">
        <v>-15371.828299999999</v>
      </c>
      <c r="D159" s="80">
        <v>7291.0398999999998</v>
      </c>
      <c r="E159" s="80">
        <v>-9844.0637999999999</v>
      </c>
      <c r="F159" s="80">
        <v>1763.2754</v>
      </c>
      <c r="G159" s="80" t="s">
        <v>213</v>
      </c>
      <c r="H159" s="80" t="s">
        <v>213</v>
      </c>
      <c r="I159" s="80">
        <v>-21414.632000000001</v>
      </c>
      <c r="J159" s="80">
        <v>-18369.458999999999</v>
      </c>
      <c r="K159" s="80">
        <v>-21414.632000000001</v>
      </c>
      <c r="L159" s="80">
        <v>21414.632000000001</v>
      </c>
      <c r="M159" s="80">
        <v>11873.582</v>
      </c>
      <c r="N159" s="80">
        <v>9541.0499999999993</v>
      </c>
    </row>
    <row r="160" spans="1:14">
      <c r="A160" s="81" t="s">
        <v>274</v>
      </c>
      <c r="B160" s="79">
        <f t="shared" si="2"/>
        <v>2013</v>
      </c>
      <c r="C160" s="82">
        <v>9079.1666999999998</v>
      </c>
      <c r="D160" s="82">
        <v>1134.5797</v>
      </c>
      <c r="E160" s="82">
        <v>10662.5196</v>
      </c>
      <c r="F160" s="82">
        <v>-448.77319999999997</v>
      </c>
      <c r="G160" s="82" t="s">
        <v>213</v>
      </c>
      <c r="H160" s="82" t="s">
        <v>213</v>
      </c>
      <c r="I160" s="82">
        <v>10427.224</v>
      </c>
      <c r="J160" s="82">
        <v>11649.216</v>
      </c>
      <c r="K160" s="82">
        <v>10427.224</v>
      </c>
      <c r="L160" s="82">
        <v>-10427.224</v>
      </c>
      <c r="M160" s="82">
        <v>-772.29399999999998</v>
      </c>
      <c r="N160" s="82">
        <v>-9654.93</v>
      </c>
    </row>
    <row r="161" spans="1:14">
      <c r="A161" s="79" t="s">
        <v>275</v>
      </c>
      <c r="B161" s="79">
        <f t="shared" si="2"/>
        <v>2013</v>
      </c>
      <c r="C161" s="80">
        <v>771.59490000000005</v>
      </c>
      <c r="D161" s="80">
        <v>-8992.2042000000001</v>
      </c>
      <c r="E161" s="80">
        <v>-11463.6893</v>
      </c>
      <c r="F161" s="80">
        <v>3243.0799000000002</v>
      </c>
      <c r="G161" s="80" t="s">
        <v>213</v>
      </c>
      <c r="H161" s="80" t="s">
        <v>213</v>
      </c>
      <c r="I161" s="80">
        <v>-5319.6379999999999</v>
      </c>
      <c r="J161" s="80">
        <v>-40.527000000000001</v>
      </c>
      <c r="K161" s="80">
        <v>-5319.6379999999999</v>
      </c>
      <c r="L161" s="80">
        <v>5319.6379999999999</v>
      </c>
      <c r="M161" s="80">
        <v>-919.75800000000004</v>
      </c>
      <c r="N161" s="80">
        <v>6239.3969999999999</v>
      </c>
    </row>
    <row r="162" spans="1:14">
      <c r="A162" s="81" t="s">
        <v>276</v>
      </c>
      <c r="B162" s="79">
        <f t="shared" si="2"/>
        <v>2013</v>
      </c>
      <c r="C162" s="82">
        <v>-11356.3969</v>
      </c>
      <c r="D162" s="82">
        <v>-3501.0756000000001</v>
      </c>
      <c r="E162" s="82">
        <v>-15743.1528</v>
      </c>
      <c r="F162" s="82">
        <v>885.68029999999999</v>
      </c>
      <c r="G162" s="82" t="s">
        <v>213</v>
      </c>
      <c r="H162" s="82" t="s">
        <v>213</v>
      </c>
      <c r="I162" s="82">
        <v>-17211.852999999999</v>
      </c>
      <c r="J162" s="82">
        <v>-15855.911</v>
      </c>
      <c r="K162" s="82">
        <v>-17211.852999999999</v>
      </c>
      <c r="L162" s="82">
        <v>17211.852999999999</v>
      </c>
      <c r="M162" s="82">
        <v>-322.88299999999998</v>
      </c>
      <c r="N162" s="82">
        <v>17534.736000000001</v>
      </c>
    </row>
    <row r="163" spans="1:14">
      <c r="A163" s="79" t="s">
        <v>277</v>
      </c>
      <c r="B163" s="79">
        <f t="shared" si="2"/>
        <v>2013</v>
      </c>
      <c r="C163" s="80">
        <v>18851.285599999999</v>
      </c>
      <c r="D163" s="80">
        <v>-22512.011200000001</v>
      </c>
      <c r="E163" s="80">
        <v>-2033.0743</v>
      </c>
      <c r="F163" s="80">
        <v>-1627.6513</v>
      </c>
      <c r="G163" s="80" t="s">
        <v>213</v>
      </c>
      <c r="H163" s="80" t="s">
        <v>213</v>
      </c>
      <c r="I163" s="80">
        <v>16925.415000000001</v>
      </c>
      <c r="J163" s="80">
        <v>18488.236000000001</v>
      </c>
      <c r="K163" s="80">
        <v>16925.415000000001</v>
      </c>
      <c r="L163" s="80">
        <v>-16925.415000000001</v>
      </c>
      <c r="M163" s="80">
        <v>-18228.982</v>
      </c>
      <c r="N163" s="80">
        <v>1303.567</v>
      </c>
    </row>
    <row r="164" spans="1:14">
      <c r="A164" s="81" t="s">
        <v>278</v>
      </c>
      <c r="B164" s="79">
        <f t="shared" ref="B164:B205" si="3">YEAR(A164)</f>
        <v>2013</v>
      </c>
      <c r="C164" s="82">
        <v>-3887.1460000000002</v>
      </c>
      <c r="D164" s="82">
        <v>10341.157999999999</v>
      </c>
      <c r="E164" s="82">
        <v>8055.6779999999999</v>
      </c>
      <c r="F164" s="82">
        <v>-1601.6659999999999</v>
      </c>
      <c r="G164" s="82" t="s">
        <v>213</v>
      </c>
      <c r="H164" s="82" t="s">
        <v>213</v>
      </c>
      <c r="I164" s="82">
        <v>6761.1970000000001</v>
      </c>
      <c r="J164" s="82">
        <v>12265.43</v>
      </c>
      <c r="K164" s="82">
        <v>6761.1970000000001</v>
      </c>
      <c r="L164" s="82">
        <v>-6761.1970000000001</v>
      </c>
      <c r="M164" s="82">
        <v>367.68299999999999</v>
      </c>
      <c r="N164" s="82">
        <v>-7128.8810000000003</v>
      </c>
    </row>
    <row r="165" spans="1:14">
      <c r="A165" s="79" t="s">
        <v>279</v>
      </c>
      <c r="B165" s="79">
        <f t="shared" si="3"/>
        <v>2013</v>
      </c>
      <c r="C165" s="80">
        <v>-35934.647100000002</v>
      </c>
      <c r="D165" s="80">
        <v>28855.3213</v>
      </c>
      <c r="E165" s="80">
        <v>-6082.5608000000002</v>
      </c>
      <c r="F165" s="80">
        <v>-996.76499999999999</v>
      </c>
      <c r="G165" s="80" t="s">
        <v>213</v>
      </c>
      <c r="H165" s="80" t="s">
        <v>213</v>
      </c>
      <c r="I165" s="80">
        <v>-43601.29</v>
      </c>
      <c r="J165" s="80">
        <v>-40695.233</v>
      </c>
      <c r="K165" s="80">
        <v>-43601.29</v>
      </c>
      <c r="L165" s="80">
        <v>43601.29</v>
      </c>
      <c r="M165" s="80">
        <v>30912.762999999999</v>
      </c>
      <c r="N165" s="80">
        <v>12688.528</v>
      </c>
    </row>
    <row r="166" spans="1:14">
      <c r="A166" s="81" t="s">
        <v>280</v>
      </c>
      <c r="B166" s="79">
        <f t="shared" si="3"/>
        <v>2013</v>
      </c>
      <c r="C166" s="82">
        <v>9882.1149999999998</v>
      </c>
      <c r="D166" s="82">
        <v>-7691.1588000000002</v>
      </c>
      <c r="E166" s="82">
        <v>2477.8782999999999</v>
      </c>
      <c r="F166" s="82">
        <v>-286.9221</v>
      </c>
      <c r="G166" s="82" t="s">
        <v>213</v>
      </c>
      <c r="H166" s="82" t="s">
        <v>213</v>
      </c>
      <c r="I166" s="82">
        <v>-238.81100000000001</v>
      </c>
      <c r="J166" s="82">
        <v>-445.51299999999998</v>
      </c>
      <c r="K166" s="82">
        <v>-238.81100000000001</v>
      </c>
      <c r="L166" s="82">
        <v>238.81100000000001</v>
      </c>
      <c r="M166" s="82">
        <v>-11601.092000000001</v>
      </c>
      <c r="N166" s="82">
        <v>11839.904</v>
      </c>
    </row>
    <row r="167" spans="1:14">
      <c r="A167" s="79" t="s">
        <v>281</v>
      </c>
      <c r="B167" s="79">
        <f t="shared" si="3"/>
        <v>2013</v>
      </c>
      <c r="C167" s="80">
        <v>-19237.254300000001</v>
      </c>
      <c r="D167" s="80">
        <v>27729.4359</v>
      </c>
      <c r="E167" s="80">
        <v>8408.1502999999993</v>
      </c>
      <c r="F167" s="80">
        <v>84.031300000000002</v>
      </c>
      <c r="G167" s="80" t="s">
        <v>213</v>
      </c>
      <c r="H167" s="80" t="s">
        <v>213</v>
      </c>
      <c r="I167" s="80">
        <v>-1807.0219999999999</v>
      </c>
      <c r="J167" s="80">
        <v>2511.4459999999999</v>
      </c>
      <c r="K167" s="80">
        <v>-1807.0219999999999</v>
      </c>
      <c r="L167" s="80">
        <v>1807.0219999999999</v>
      </c>
      <c r="M167" s="80">
        <v>32211.759999999998</v>
      </c>
      <c r="N167" s="80">
        <v>-30404.738000000001</v>
      </c>
    </row>
    <row r="168" spans="1:14">
      <c r="A168" s="81" t="s">
        <v>282</v>
      </c>
      <c r="B168" s="79">
        <f t="shared" si="3"/>
        <v>2013</v>
      </c>
      <c r="C168" s="82">
        <v>-9943.8780999999999</v>
      </c>
      <c r="D168" s="82">
        <v>23848.947700000001</v>
      </c>
      <c r="E168" s="82">
        <v>12747.004999999999</v>
      </c>
      <c r="F168" s="82">
        <v>1158.0645</v>
      </c>
      <c r="G168" s="82" t="s">
        <v>213</v>
      </c>
      <c r="H168" s="82" t="s">
        <v>213</v>
      </c>
      <c r="I168" s="82">
        <v>-6701.585</v>
      </c>
      <c r="J168" s="82">
        <v>-7596.4269999999997</v>
      </c>
      <c r="K168" s="82">
        <v>-6701.585</v>
      </c>
      <c r="L168" s="82">
        <v>6701.585</v>
      </c>
      <c r="M168" s="82">
        <v>-587.69899999999996</v>
      </c>
      <c r="N168" s="82">
        <v>7289.2839999999997</v>
      </c>
    </row>
    <row r="169" spans="1:14">
      <c r="A169" s="79" t="s">
        <v>283</v>
      </c>
      <c r="B169" s="79">
        <f t="shared" si="3"/>
        <v>2013</v>
      </c>
      <c r="C169" s="80">
        <v>3810.9306000000001</v>
      </c>
      <c r="D169" s="80">
        <v>23074.227999999999</v>
      </c>
      <c r="E169" s="80">
        <v>26870.9539</v>
      </c>
      <c r="F169" s="80">
        <v>14.204800000000001</v>
      </c>
      <c r="G169" s="80" t="s">
        <v>213</v>
      </c>
      <c r="H169" s="80" t="s">
        <v>213</v>
      </c>
      <c r="I169" s="80">
        <v>552.572</v>
      </c>
      <c r="J169" s="80">
        <v>2732.6439999999998</v>
      </c>
      <c r="K169" s="80">
        <v>552.572</v>
      </c>
      <c r="L169" s="80">
        <v>-552.572</v>
      </c>
      <c r="M169" s="80">
        <v>20155.687000000002</v>
      </c>
      <c r="N169" s="80">
        <v>-20708.258999999998</v>
      </c>
    </row>
    <row r="170" spans="1:14">
      <c r="A170" s="81" t="s">
        <v>284</v>
      </c>
      <c r="B170" s="79">
        <f t="shared" si="3"/>
        <v>2013</v>
      </c>
      <c r="C170" s="82">
        <v>-67827.9231</v>
      </c>
      <c r="D170" s="82">
        <v>3300.1502999999998</v>
      </c>
      <c r="E170" s="82">
        <v>-63184.1414</v>
      </c>
      <c r="F170" s="82">
        <v>-1343.6314</v>
      </c>
      <c r="G170" s="82" t="s">
        <v>213</v>
      </c>
      <c r="H170" s="82" t="s">
        <v>213</v>
      </c>
      <c r="I170" s="82">
        <v>25958.177</v>
      </c>
      <c r="J170" s="82">
        <v>32286.557000000001</v>
      </c>
      <c r="K170" s="82">
        <v>24375.077000000001</v>
      </c>
      <c r="L170" s="82">
        <v>-25958.177</v>
      </c>
      <c r="M170" s="82">
        <v>-3568.1239999999998</v>
      </c>
      <c r="N170" s="82">
        <v>-22390.053</v>
      </c>
    </row>
    <row r="171" spans="1:14">
      <c r="A171" s="79" t="s">
        <v>285</v>
      </c>
      <c r="B171" s="79">
        <f t="shared" si="3"/>
        <v>2014</v>
      </c>
      <c r="C171" s="80">
        <v>-32277.798999999999</v>
      </c>
      <c r="D171" s="80">
        <v>79232.811799999996</v>
      </c>
      <c r="E171" s="80">
        <v>46501.497900000002</v>
      </c>
      <c r="F171" s="80">
        <v>453.51490000000001</v>
      </c>
      <c r="G171" s="80">
        <v>63727.601000000002</v>
      </c>
      <c r="H171" s="80">
        <v>757951.35100000002</v>
      </c>
      <c r="I171" s="80">
        <v>-40104.720000000001</v>
      </c>
      <c r="J171" s="80">
        <v>-34504.137000000002</v>
      </c>
      <c r="K171" s="80">
        <v>-42104.72</v>
      </c>
      <c r="L171" s="80">
        <v>40104.720000000001</v>
      </c>
      <c r="M171" s="80">
        <v>63081.991999999998</v>
      </c>
      <c r="N171" s="80">
        <v>-22977.272000000001</v>
      </c>
    </row>
    <row r="172" spans="1:14">
      <c r="A172" s="81" t="s">
        <v>286</v>
      </c>
      <c r="B172" s="79">
        <f t="shared" si="3"/>
        <v>2014</v>
      </c>
      <c r="C172" s="82">
        <v>-2282.9774000000002</v>
      </c>
      <c r="D172" s="82">
        <v>3769.0074</v>
      </c>
      <c r="E172" s="82">
        <v>2702.0167000000001</v>
      </c>
      <c r="F172" s="82">
        <v>-1215.9866999999999</v>
      </c>
      <c r="G172" s="82">
        <v>44432.709000000003</v>
      </c>
      <c r="H172" s="82">
        <v>758288.50800000003</v>
      </c>
      <c r="I172" s="82">
        <v>-2803.4740000000002</v>
      </c>
      <c r="J172" s="82">
        <v>-373.577</v>
      </c>
      <c r="K172" s="82">
        <v>-2803.4740000000002</v>
      </c>
      <c r="L172" s="82">
        <v>2803.4740000000002</v>
      </c>
      <c r="M172" s="82">
        <v>-621.85400000000004</v>
      </c>
      <c r="N172" s="82">
        <v>3425.328</v>
      </c>
    </row>
    <row r="173" spans="1:14">
      <c r="A173" s="79" t="s">
        <v>287</v>
      </c>
      <c r="B173" s="79">
        <f t="shared" si="3"/>
        <v>2014</v>
      </c>
      <c r="C173" s="80">
        <v>-21073.164000000001</v>
      </c>
      <c r="D173" s="80">
        <v>14634.7106</v>
      </c>
      <c r="E173" s="80">
        <v>-8024.7178999999996</v>
      </c>
      <c r="F173" s="80">
        <v>1586.2645</v>
      </c>
      <c r="G173" s="80">
        <v>51161.74</v>
      </c>
      <c r="H173" s="80">
        <v>764103.74100000004</v>
      </c>
      <c r="I173" s="80">
        <v>-27799.755000000001</v>
      </c>
      <c r="J173" s="80">
        <v>-24627.174999999999</v>
      </c>
      <c r="K173" s="80">
        <v>-27799.755000000001</v>
      </c>
      <c r="L173" s="80">
        <v>27799.755000000001</v>
      </c>
      <c r="M173" s="80">
        <v>12367.993</v>
      </c>
      <c r="N173" s="80">
        <v>15431.762000000001</v>
      </c>
    </row>
    <row r="174" spans="1:14">
      <c r="A174" s="81" t="s">
        <v>288</v>
      </c>
      <c r="B174" s="79">
        <f t="shared" si="3"/>
        <v>2014</v>
      </c>
      <c r="C174" s="82">
        <v>7212.4800999999998</v>
      </c>
      <c r="D174" s="82">
        <v>12487.422200000001</v>
      </c>
      <c r="E174" s="82">
        <v>19314.551800000001</v>
      </c>
      <c r="F174" s="82">
        <v>385.35050000000001</v>
      </c>
      <c r="G174" s="82">
        <v>16646.955999999998</v>
      </c>
      <c r="H174" s="82">
        <v>784231.19099999999</v>
      </c>
      <c r="I174" s="82">
        <v>3908.0410000000002</v>
      </c>
      <c r="J174" s="82">
        <v>4205.4009999999998</v>
      </c>
      <c r="K174" s="82">
        <v>3908.0410000000002</v>
      </c>
      <c r="L174" s="82">
        <v>-3908.0410000000002</v>
      </c>
      <c r="M174" s="82">
        <v>19209.816999999999</v>
      </c>
      <c r="N174" s="82">
        <v>-23117.858</v>
      </c>
    </row>
    <row r="175" spans="1:14">
      <c r="A175" s="79" t="s">
        <v>289</v>
      </c>
      <c r="B175" s="79">
        <f t="shared" si="3"/>
        <v>2014</v>
      </c>
      <c r="C175" s="80">
        <v>-4145.4349000000002</v>
      </c>
      <c r="D175" s="80">
        <v>-759.04269999999997</v>
      </c>
      <c r="E175" s="80">
        <v>-6143.2034000000003</v>
      </c>
      <c r="F175" s="80">
        <v>1238.7257999999999</v>
      </c>
      <c r="G175" s="80">
        <v>14464.834999999999</v>
      </c>
      <c r="H175" s="80">
        <v>770543.81900000002</v>
      </c>
      <c r="I175" s="80">
        <v>-8933.1129999999994</v>
      </c>
      <c r="J175" s="80">
        <v>-8590.9879999999994</v>
      </c>
      <c r="K175" s="80">
        <v>-8933.1129999999994</v>
      </c>
      <c r="L175" s="80">
        <v>8933.1129999999994</v>
      </c>
      <c r="M175" s="80">
        <v>1400.742</v>
      </c>
      <c r="N175" s="80">
        <v>7532.3710000000001</v>
      </c>
    </row>
    <row r="176" spans="1:14">
      <c r="A176" s="81" t="s">
        <v>290</v>
      </c>
      <c r="B176" s="79">
        <f t="shared" si="3"/>
        <v>2014</v>
      </c>
      <c r="C176" s="82">
        <v>-17341.188600000001</v>
      </c>
      <c r="D176" s="82">
        <v>91.307400000000001</v>
      </c>
      <c r="E176" s="82">
        <v>-15615.5772</v>
      </c>
      <c r="F176" s="82">
        <v>-1634.3039000000001</v>
      </c>
      <c r="G176" s="82">
        <v>12849.241</v>
      </c>
      <c r="H176" s="82">
        <v>787895.04500000004</v>
      </c>
      <c r="I176" s="82">
        <v>-22122.605</v>
      </c>
      <c r="J176" s="82">
        <v>-16390.871999999999</v>
      </c>
      <c r="K176" s="82">
        <v>-22122.605</v>
      </c>
      <c r="L176" s="82">
        <v>22122.605</v>
      </c>
      <c r="M176" s="82">
        <v>-525.20299999999997</v>
      </c>
      <c r="N176" s="82">
        <v>22647.808000000001</v>
      </c>
    </row>
    <row r="177" spans="1:14">
      <c r="A177" s="79" t="s">
        <v>291</v>
      </c>
      <c r="B177" s="79">
        <f t="shared" si="3"/>
        <v>2014</v>
      </c>
      <c r="C177" s="80">
        <v>-17792.921999999999</v>
      </c>
      <c r="D177" s="80">
        <v>26363.504499999999</v>
      </c>
      <c r="E177" s="80">
        <v>8775.3649000000005</v>
      </c>
      <c r="F177" s="80">
        <v>-204.7824</v>
      </c>
      <c r="G177" s="80">
        <v>41064.517</v>
      </c>
      <c r="H177" s="80">
        <v>784931.09600000002</v>
      </c>
      <c r="I177" s="80">
        <v>-11863.154</v>
      </c>
      <c r="J177" s="80">
        <v>-6526.77</v>
      </c>
      <c r="K177" s="80">
        <v>-11863.154</v>
      </c>
      <c r="L177" s="80">
        <v>11863.154</v>
      </c>
      <c r="M177" s="80">
        <v>30329.278999999999</v>
      </c>
      <c r="N177" s="80">
        <v>-18466.125</v>
      </c>
    </row>
    <row r="178" spans="1:14">
      <c r="A178" s="81" t="s">
        <v>292</v>
      </c>
      <c r="B178" s="79">
        <f t="shared" si="3"/>
        <v>2014</v>
      </c>
      <c r="C178" s="82">
        <v>-13182.3536</v>
      </c>
      <c r="D178" s="82">
        <v>-1480.6029000000001</v>
      </c>
      <c r="E178" s="82">
        <v>-15287.212799999999</v>
      </c>
      <c r="F178" s="82">
        <v>624.25630000000001</v>
      </c>
      <c r="G178" s="82">
        <v>53182.578999999998</v>
      </c>
      <c r="H178" s="82">
        <v>783637.39800000004</v>
      </c>
      <c r="I178" s="82">
        <v>-14203.82</v>
      </c>
      <c r="J178" s="82">
        <v>-11736.793</v>
      </c>
      <c r="K178" s="82">
        <v>-14203.82</v>
      </c>
      <c r="L178" s="82">
        <v>14203.82</v>
      </c>
      <c r="M178" s="82">
        <v>-4594.6220000000003</v>
      </c>
      <c r="N178" s="82">
        <v>18798.440999999999</v>
      </c>
    </row>
    <row r="179" spans="1:14">
      <c r="A179" s="79" t="s">
        <v>293</v>
      </c>
      <c r="B179" s="79">
        <f t="shared" si="3"/>
        <v>2014</v>
      </c>
      <c r="C179" s="80">
        <v>-14627.221</v>
      </c>
      <c r="D179" s="80">
        <v>37166.824399999998</v>
      </c>
      <c r="E179" s="80">
        <v>23962.337100000001</v>
      </c>
      <c r="F179" s="80">
        <v>-1422.7337</v>
      </c>
      <c r="G179" s="80">
        <v>65128.425999999999</v>
      </c>
      <c r="H179" s="80">
        <v>793915.20900000003</v>
      </c>
      <c r="I179" s="80">
        <v>-13456.587</v>
      </c>
      <c r="J179" s="80">
        <v>-9610.2090000000007</v>
      </c>
      <c r="K179" s="80">
        <v>-13456.587</v>
      </c>
      <c r="L179" s="80">
        <v>13456.587</v>
      </c>
      <c r="M179" s="80">
        <v>35175.290999999997</v>
      </c>
      <c r="N179" s="80">
        <v>-21718.704000000002</v>
      </c>
    </row>
    <row r="180" spans="1:14">
      <c r="A180" s="81" t="s">
        <v>294</v>
      </c>
      <c r="B180" s="79">
        <f t="shared" si="3"/>
        <v>2014</v>
      </c>
      <c r="C180" s="82">
        <v>-2297.7266</v>
      </c>
      <c r="D180" s="82">
        <v>34719.138400000003</v>
      </c>
      <c r="E180" s="82">
        <v>32691.712599999999</v>
      </c>
      <c r="F180" s="82">
        <v>-270.30079999999998</v>
      </c>
      <c r="G180" s="82">
        <v>34595.67</v>
      </c>
      <c r="H180" s="82">
        <v>826053.36499999999</v>
      </c>
      <c r="I180" s="82">
        <v>-6084.8450000000003</v>
      </c>
      <c r="J180" s="82">
        <v>-3270.39</v>
      </c>
      <c r="K180" s="82">
        <v>-6084.8450000000003</v>
      </c>
      <c r="L180" s="82">
        <v>6084.8450000000003</v>
      </c>
      <c r="M180" s="82">
        <v>35965.500999999997</v>
      </c>
      <c r="N180" s="82">
        <v>-29880.655999999999</v>
      </c>
    </row>
    <row r="181" spans="1:14">
      <c r="A181" s="79" t="s">
        <v>295</v>
      </c>
      <c r="B181" s="79">
        <f t="shared" si="3"/>
        <v>2014</v>
      </c>
      <c r="C181" s="80">
        <v>-6391.4047</v>
      </c>
      <c r="D181" s="80">
        <v>-524.5788</v>
      </c>
      <c r="E181" s="80">
        <v>-7722.1585999999998</v>
      </c>
      <c r="F181" s="80">
        <v>806.17499999999995</v>
      </c>
      <c r="G181" s="80">
        <v>74385.335999999996</v>
      </c>
      <c r="H181" s="80">
        <v>818495.83299999998</v>
      </c>
      <c r="I181" s="80">
        <v>-2666.6120000000001</v>
      </c>
      <c r="J181" s="80">
        <v>633.35699999999997</v>
      </c>
      <c r="K181" s="80">
        <v>-2666.6120000000001</v>
      </c>
      <c r="L181" s="80">
        <v>2666.6120000000001</v>
      </c>
      <c r="M181" s="80">
        <v>9882.4480000000003</v>
      </c>
      <c r="N181" s="80">
        <v>-7215.8370000000004</v>
      </c>
    </row>
    <row r="182" spans="1:14">
      <c r="A182" s="81" t="s">
        <v>296</v>
      </c>
      <c r="B182" s="79">
        <f t="shared" si="3"/>
        <v>2014</v>
      </c>
      <c r="C182" s="82">
        <v>-19256.862000000001</v>
      </c>
      <c r="D182" s="82">
        <v>-35744.081599999998</v>
      </c>
      <c r="E182" s="82">
        <v>-52071.1371</v>
      </c>
      <c r="F182" s="82">
        <v>-2929.8065000000001</v>
      </c>
      <c r="G182" s="82">
        <v>168240.71400000001</v>
      </c>
      <c r="H182" s="82">
        <v>861736.19200000004</v>
      </c>
      <c r="I182" s="82">
        <v>13448.102999999999</v>
      </c>
      <c r="J182" s="82">
        <v>20768.404999999999</v>
      </c>
      <c r="K182" s="82">
        <v>13448.102999999999</v>
      </c>
      <c r="L182" s="82">
        <v>-13448.102999999999</v>
      </c>
      <c r="M182" s="82">
        <v>20009.849999999999</v>
      </c>
      <c r="N182" s="82">
        <v>-33457.953000000001</v>
      </c>
    </row>
    <row r="183" spans="1:14">
      <c r="A183" s="79" t="s">
        <v>297</v>
      </c>
      <c r="B183" s="79">
        <f t="shared" si="3"/>
        <v>2015</v>
      </c>
      <c r="C183" s="80">
        <v>-80744.955000000002</v>
      </c>
      <c r="D183" s="80">
        <v>114470.772</v>
      </c>
      <c r="E183" s="80">
        <v>33665.347300000001</v>
      </c>
      <c r="F183" s="80">
        <v>60.469799999999999</v>
      </c>
      <c r="G183" s="80">
        <v>149745.446</v>
      </c>
      <c r="H183" s="80">
        <v>954383.08400000003</v>
      </c>
      <c r="I183" s="80">
        <v>-78515.870999999999</v>
      </c>
      <c r="J183" s="80">
        <v>-64779.722000000002</v>
      </c>
      <c r="K183" s="80">
        <v>-78515.870999999999</v>
      </c>
      <c r="L183" s="80">
        <v>78515.870999999999</v>
      </c>
      <c r="M183" s="80">
        <v>93519.142000000007</v>
      </c>
      <c r="N183" s="80">
        <v>-15003.271000000001</v>
      </c>
    </row>
    <row r="184" spans="1:14">
      <c r="A184" s="81" t="s">
        <v>298</v>
      </c>
      <c r="B184" s="79">
        <f t="shared" si="3"/>
        <v>2015</v>
      </c>
      <c r="C184" s="82">
        <v>-18490.646499999999</v>
      </c>
      <c r="D184" s="82">
        <v>37080.063800000004</v>
      </c>
      <c r="E184" s="82">
        <v>18366.231500000002</v>
      </c>
      <c r="F184" s="82">
        <v>223.1858</v>
      </c>
      <c r="G184" s="82">
        <v>160752.516</v>
      </c>
      <c r="H184" s="82">
        <v>964787.80299999996</v>
      </c>
      <c r="I184" s="82">
        <v>-21039.591</v>
      </c>
      <c r="J184" s="82">
        <v>-15945.821</v>
      </c>
      <c r="K184" s="82">
        <v>-21039.591</v>
      </c>
      <c r="L184" s="82">
        <v>21039.591</v>
      </c>
      <c r="M184" s="82">
        <v>34306.478999999999</v>
      </c>
      <c r="N184" s="82">
        <v>-13266.888000000001</v>
      </c>
    </row>
    <row r="185" spans="1:14">
      <c r="A185" s="79" t="s">
        <v>299</v>
      </c>
      <c r="B185" s="79">
        <f t="shared" si="3"/>
        <v>2015</v>
      </c>
      <c r="C185" s="80">
        <v>-14720.446099999999</v>
      </c>
      <c r="D185" s="80">
        <v>-5591.0789999999997</v>
      </c>
      <c r="E185" s="80">
        <v>-18020.545999999998</v>
      </c>
      <c r="F185" s="80">
        <v>-2290.9791</v>
      </c>
      <c r="G185" s="80">
        <v>145610.948</v>
      </c>
      <c r="H185" s="80">
        <v>1008009.398</v>
      </c>
      <c r="I185" s="80">
        <v>-12321.271000000001</v>
      </c>
      <c r="J185" s="80">
        <v>-4782.991</v>
      </c>
      <c r="K185" s="80">
        <v>-12321.271000000001</v>
      </c>
      <c r="L185" s="80">
        <v>12321.271000000001</v>
      </c>
      <c r="M185" s="80">
        <v>-2024.7149999999999</v>
      </c>
      <c r="N185" s="80">
        <v>14345.986000000001</v>
      </c>
    </row>
    <row r="186" spans="1:14">
      <c r="A186" s="81" t="s">
        <v>300</v>
      </c>
      <c r="B186" s="79">
        <f t="shared" si="3"/>
        <v>2015</v>
      </c>
      <c r="C186" s="82">
        <v>12647.180899999999</v>
      </c>
      <c r="D186" s="82">
        <v>-5675.8616000000002</v>
      </c>
      <c r="E186" s="82">
        <v>5230.7545</v>
      </c>
      <c r="F186" s="82">
        <v>1740.5648000000001</v>
      </c>
      <c r="G186" s="82">
        <v>136374.80799999999</v>
      </c>
      <c r="H186" s="82">
        <v>1027003.172</v>
      </c>
      <c r="I186" s="82">
        <v>-9942.1749999999993</v>
      </c>
      <c r="J186" s="82">
        <v>-7116.3270000000002</v>
      </c>
      <c r="K186" s="82">
        <v>-9942.1749999999993</v>
      </c>
      <c r="L186" s="82">
        <v>9942.1749999999993</v>
      </c>
      <c r="M186" s="82">
        <v>14661.208000000001</v>
      </c>
      <c r="N186" s="82">
        <v>-4719.0320000000002</v>
      </c>
    </row>
    <row r="187" spans="1:14">
      <c r="A187" s="79" t="s">
        <v>301</v>
      </c>
      <c r="B187" s="79">
        <f t="shared" si="3"/>
        <v>2015</v>
      </c>
      <c r="C187" s="80">
        <v>-9302.4038999999993</v>
      </c>
      <c r="D187" s="80">
        <v>-6436.1620999999996</v>
      </c>
      <c r="E187" s="80">
        <v>-14377.551799999999</v>
      </c>
      <c r="F187" s="80">
        <v>-1361.0142000000001</v>
      </c>
      <c r="G187" s="80">
        <v>148622.155</v>
      </c>
      <c r="H187" s="80">
        <v>1030653.8909999999</v>
      </c>
      <c r="I187" s="80">
        <v>-20071.143</v>
      </c>
      <c r="J187" s="80">
        <v>-16875.973999999998</v>
      </c>
      <c r="K187" s="80">
        <v>-20071.143</v>
      </c>
      <c r="L187" s="80">
        <v>20071.143</v>
      </c>
      <c r="M187" s="80">
        <v>1430.1020000000001</v>
      </c>
      <c r="N187" s="80">
        <v>18641.042000000001</v>
      </c>
    </row>
    <row r="188" spans="1:14">
      <c r="A188" s="81" t="s">
        <v>302</v>
      </c>
      <c r="B188" s="79">
        <f t="shared" si="3"/>
        <v>2015</v>
      </c>
      <c r="C188" s="82">
        <v>-23091.447499999998</v>
      </c>
      <c r="D188" s="82">
        <v>19895.557000000001</v>
      </c>
      <c r="E188" s="82">
        <v>-2235.4773</v>
      </c>
      <c r="F188" s="82">
        <v>-960.41319999999996</v>
      </c>
      <c r="G188" s="82">
        <v>170996.69200000001</v>
      </c>
      <c r="H188" s="82">
        <v>1040666.6</v>
      </c>
      <c r="I188" s="82">
        <v>-24820.498</v>
      </c>
      <c r="J188" s="82">
        <v>-16189.955</v>
      </c>
      <c r="K188" s="82">
        <v>-24820.498</v>
      </c>
      <c r="L188" s="82">
        <v>24820.498</v>
      </c>
      <c r="M188" s="82">
        <v>-111.32599999999999</v>
      </c>
      <c r="N188" s="82">
        <v>24931.824000000001</v>
      </c>
    </row>
    <row r="189" spans="1:14">
      <c r="A189" s="79" t="s">
        <v>303</v>
      </c>
      <c r="B189" s="79">
        <f t="shared" si="3"/>
        <v>2015</v>
      </c>
      <c r="C189" s="80">
        <v>-19440.4457</v>
      </c>
      <c r="D189" s="80">
        <v>30227.268599999999</v>
      </c>
      <c r="E189" s="80">
        <v>13272.6841</v>
      </c>
      <c r="F189" s="80">
        <v>-2485.8611000000001</v>
      </c>
      <c r="G189" s="80">
        <v>177435.2</v>
      </c>
      <c r="H189" s="80">
        <v>1081522</v>
      </c>
      <c r="I189" s="80">
        <v>-10318.563</v>
      </c>
      <c r="J189" s="80">
        <v>1304.873</v>
      </c>
      <c r="K189" s="80">
        <v>-10318.563</v>
      </c>
      <c r="L189" s="80">
        <v>10318.563</v>
      </c>
      <c r="M189" s="80">
        <v>23445.217000000001</v>
      </c>
      <c r="N189" s="80">
        <v>-13126.654</v>
      </c>
    </row>
    <row r="190" spans="1:14">
      <c r="A190" s="81" t="s">
        <v>304</v>
      </c>
      <c r="B190" s="79">
        <f t="shared" si="3"/>
        <v>2015</v>
      </c>
      <c r="C190" s="82">
        <v>-19146.754700000001</v>
      </c>
      <c r="D190" s="82">
        <v>-10300.6824</v>
      </c>
      <c r="E190" s="82">
        <v>-28318.3891</v>
      </c>
      <c r="F190" s="82">
        <v>-1129.048</v>
      </c>
      <c r="G190" s="82">
        <v>195677.88800000001</v>
      </c>
      <c r="H190" s="82">
        <v>1132178.226</v>
      </c>
      <c r="I190" s="82">
        <v>-24493.081999999999</v>
      </c>
      <c r="J190" s="82">
        <v>-21585.377</v>
      </c>
      <c r="K190" s="82">
        <v>-24493.081999999999</v>
      </c>
      <c r="L190" s="82">
        <v>24493.081999999999</v>
      </c>
      <c r="M190" s="82">
        <v>-3119.0529999999999</v>
      </c>
      <c r="N190" s="82">
        <v>27612.135999999999</v>
      </c>
    </row>
    <row r="191" spans="1:14">
      <c r="A191" s="79" t="s">
        <v>305</v>
      </c>
      <c r="B191" s="79">
        <f t="shared" si="3"/>
        <v>2015</v>
      </c>
      <c r="C191" s="80">
        <v>-5650.7106000000003</v>
      </c>
      <c r="D191" s="80">
        <v>35618.5605</v>
      </c>
      <c r="E191" s="80">
        <v>30178.852599999998</v>
      </c>
      <c r="F191" s="80">
        <v>-211.0027</v>
      </c>
      <c r="G191" s="80">
        <v>189592.49900000001</v>
      </c>
      <c r="H191" s="80">
        <v>1147892.1769999999</v>
      </c>
      <c r="I191" s="80">
        <v>-3173.5509999999999</v>
      </c>
      <c r="J191" s="80">
        <v>3908.1149999999998</v>
      </c>
      <c r="K191" s="80">
        <v>-3173.5509999999999</v>
      </c>
      <c r="L191" s="80">
        <v>3173.5509999999999</v>
      </c>
      <c r="M191" s="80">
        <v>36605.788999999997</v>
      </c>
      <c r="N191" s="80">
        <v>-33432.237999999998</v>
      </c>
    </row>
    <row r="192" spans="1:14">
      <c r="A192" s="81" t="s">
        <v>306</v>
      </c>
      <c r="B192" s="79">
        <f t="shared" si="3"/>
        <v>2015</v>
      </c>
      <c r="C192" s="82">
        <v>-5284.4524000000001</v>
      </c>
      <c r="D192" s="82">
        <v>-17294.9732</v>
      </c>
      <c r="E192" s="82">
        <v>-25484.573400000001</v>
      </c>
      <c r="F192" s="82">
        <v>2905.1478000000002</v>
      </c>
      <c r="G192" s="82">
        <v>191730.93400000001</v>
      </c>
      <c r="H192" s="82">
        <v>1121499.03</v>
      </c>
      <c r="I192" s="82">
        <v>-8714.6949999999997</v>
      </c>
      <c r="J192" s="82">
        <v>-6974.1239999999998</v>
      </c>
      <c r="K192" s="82">
        <v>-8714.6949999999997</v>
      </c>
      <c r="L192" s="82">
        <v>8714.6949999999997</v>
      </c>
      <c r="M192" s="82">
        <v>-11288.975</v>
      </c>
      <c r="N192" s="82">
        <v>20003.669999999998</v>
      </c>
    </row>
    <row r="193" spans="1:14">
      <c r="A193" s="79" t="s">
        <v>307</v>
      </c>
      <c r="B193" s="79">
        <f t="shared" si="3"/>
        <v>2015</v>
      </c>
      <c r="C193" s="80">
        <v>3060.1336000000001</v>
      </c>
      <c r="D193" s="80">
        <v>3898.7541999999999</v>
      </c>
      <c r="E193" s="80">
        <v>2287.1574999999998</v>
      </c>
      <c r="F193" s="80">
        <v>4671.7302</v>
      </c>
      <c r="G193" s="80">
        <v>199869.6</v>
      </c>
      <c r="H193" s="80">
        <v>1132860.706</v>
      </c>
      <c r="I193" s="80">
        <v>13.561999999999999</v>
      </c>
      <c r="J193" s="80">
        <v>5131.2820000000002</v>
      </c>
      <c r="K193" s="80">
        <v>13.561999999999999</v>
      </c>
      <c r="L193" s="80">
        <v>-13.561999999999999</v>
      </c>
      <c r="M193" s="80">
        <v>-2705.3449999999998</v>
      </c>
      <c r="N193" s="80">
        <v>2691.7829999999999</v>
      </c>
    </row>
    <row r="194" spans="1:14">
      <c r="A194" s="81" t="s">
        <v>308</v>
      </c>
      <c r="B194" s="79">
        <f t="shared" si="3"/>
        <v>2015</v>
      </c>
      <c r="C194" s="82">
        <v>28040.2389</v>
      </c>
      <c r="D194" s="82">
        <v>44319.537499999999</v>
      </c>
      <c r="E194" s="82">
        <v>71854.058900000004</v>
      </c>
      <c r="F194" s="82">
        <v>505.7176</v>
      </c>
      <c r="G194" s="82">
        <v>223026.9</v>
      </c>
      <c r="H194" s="82">
        <v>1192558.3999999999</v>
      </c>
      <c r="I194" s="82">
        <v>66448.663</v>
      </c>
      <c r="J194" s="82">
        <v>69511.396999999997</v>
      </c>
      <c r="K194" s="82">
        <v>66448.663</v>
      </c>
      <c r="L194" s="82">
        <v>-66448.663</v>
      </c>
      <c r="M194" s="82">
        <v>2867.8330000000001</v>
      </c>
      <c r="N194" s="82">
        <v>-69316.495999999999</v>
      </c>
    </row>
    <row r="195" spans="1:14">
      <c r="A195" s="79" t="s">
        <v>309</v>
      </c>
      <c r="B195" s="79">
        <f t="shared" si="3"/>
        <v>2016</v>
      </c>
      <c r="C195" s="80">
        <v>-18131.804400000001</v>
      </c>
      <c r="D195" s="80">
        <v>13722.343500000001</v>
      </c>
      <c r="E195" s="80">
        <v>-3907.7280999999998</v>
      </c>
      <c r="F195" s="80">
        <v>-501.7328</v>
      </c>
      <c r="G195" s="80">
        <v>223993.7</v>
      </c>
      <c r="H195" s="80">
        <v>1287846.835</v>
      </c>
      <c r="I195" s="80">
        <v>-18756.414000000001</v>
      </c>
      <c r="J195" s="80">
        <v>-6446.8969999999999</v>
      </c>
      <c r="K195" s="80">
        <v>-18756.414000000001</v>
      </c>
      <c r="L195" s="80">
        <v>18756.414000000001</v>
      </c>
      <c r="M195" s="80">
        <v>-5776.07</v>
      </c>
      <c r="N195" s="80">
        <v>24532.483</v>
      </c>
    </row>
    <row r="196" spans="1:14">
      <c r="A196" s="81" t="s">
        <v>310</v>
      </c>
      <c r="B196" s="79">
        <f t="shared" si="3"/>
        <v>2016</v>
      </c>
      <c r="C196" s="82">
        <v>2009.8219999999999</v>
      </c>
      <c r="D196" s="82">
        <v>64745.691099999996</v>
      </c>
      <c r="E196" s="82">
        <v>64576.182999999997</v>
      </c>
      <c r="F196" s="82">
        <v>2179.3301000000001</v>
      </c>
      <c r="G196" s="82">
        <v>159008.1</v>
      </c>
      <c r="H196" s="82">
        <v>1321879.091</v>
      </c>
      <c r="I196" s="82">
        <v>-4751.68</v>
      </c>
      <c r="J196" s="82">
        <v>-838.16600000000005</v>
      </c>
      <c r="K196" s="82">
        <v>-4751.68</v>
      </c>
      <c r="L196" s="82">
        <v>4751.68</v>
      </c>
      <c r="M196" s="82">
        <v>68779.986000000004</v>
      </c>
      <c r="N196" s="82">
        <v>-64028.305999999997</v>
      </c>
    </row>
    <row r="197" spans="1:14">
      <c r="A197" s="79" t="s">
        <v>311</v>
      </c>
      <c r="B197" s="79">
        <f t="shared" si="3"/>
        <v>2016</v>
      </c>
      <c r="C197" s="80">
        <v>-42503.246500000001</v>
      </c>
      <c r="D197" s="80">
        <v>30404.241699999999</v>
      </c>
      <c r="E197" s="80">
        <v>-21812.9077</v>
      </c>
      <c r="F197" s="80">
        <v>9713.9028999999991</v>
      </c>
      <c r="G197" s="80">
        <v>158363</v>
      </c>
      <c r="H197" s="80">
        <v>1334147.3629999999</v>
      </c>
      <c r="I197" s="80">
        <v>-52672.28</v>
      </c>
      <c r="J197" s="80">
        <v>-46072.94</v>
      </c>
      <c r="K197" s="80">
        <v>-52672.28</v>
      </c>
      <c r="L197" s="80">
        <v>52672.28</v>
      </c>
      <c r="M197" s="80">
        <v>44204.771000000001</v>
      </c>
      <c r="N197" s="80">
        <v>8467.51</v>
      </c>
    </row>
    <row r="198" spans="1:14">
      <c r="A198" s="81" t="s">
        <v>312</v>
      </c>
      <c r="B198" s="79">
        <f t="shared" si="3"/>
        <v>2016</v>
      </c>
      <c r="C198" s="82">
        <v>-3703.2772</v>
      </c>
      <c r="D198" s="82">
        <v>22116.172999999999</v>
      </c>
      <c r="E198" s="82">
        <v>20018.008000000002</v>
      </c>
      <c r="F198" s="82">
        <v>-1605.1122</v>
      </c>
      <c r="G198" s="82">
        <v>132040</v>
      </c>
      <c r="H198" s="82">
        <v>1328015.1869999999</v>
      </c>
      <c r="I198" s="82">
        <v>18914.242999999999</v>
      </c>
      <c r="J198" s="82">
        <v>23409.035</v>
      </c>
      <c r="K198" s="82">
        <v>18914.242999999999</v>
      </c>
      <c r="L198" s="82">
        <v>-18914.242999999999</v>
      </c>
      <c r="M198" s="82">
        <v>1015.688</v>
      </c>
      <c r="N198" s="82">
        <v>-19929.931</v>
      </c>
    </row>
    <row r="199" spans="1:14">
      <c r="A199" s="79" t="s">
        <v>313</v>
      </c>
      <c r="B199" s="79">
        <f t="shared" si="3"/>
        <v>2016</v>
      </c>
      <c r="C199" s="80">
        <v>11922.4046</v>
      </c>
      <c r="D199" s="80">
        <v>-5395.3923999999997</v>
      </c>
      <c r="E199" s="80">
        <v>7978.2084000000004</v>
      </c>
      <c r="F199" s="80">
        <v>-1451.1962000000001</v>
      </c>
      <c r="G199" s="80">
        <v>-19028.900000000001</v>
      </c>
      <c r="H199" s="80">
        <v>1403077.0430000001</v>
      </c>
      <c r="I199" s="80">
        <v>9402.4349999999995</v>
      </c>
      <c r="J199" s="80">
        <v>13355.51</v>
      </c>
      <c r="K199" s="80">
        <v>9402.4349999999995</v>
      </c>
      <c r="L199" s="80">
        <v>-9402.4349999999995</v>
      </c>
      <c r="M199" s="80">
        <v>-5647.2719999999999</v>
      </c>
      <c r="N199" s="80">
        <v>-3755.1640000000002</v>
      </c>
    </row>
    <row r="200" spans="1:14">
      <c r="A200" s="81" t="s">
        <v>314</v>
      </c>
      <c r="B200" s="79">
        <f t="shared" si="3"/>
        <v>2016</v>
      </c>
      <c r="C200" s="82">
        <v>-53536.0677</v>
      </c>
      <c r="D200" s="82">
        <v>59940.561800000003</v>
      </c>
      <c r="E200" s="82">
        <v>7972.5006000000003</v>
      </c>
      <c r="F200" s="82">
        <v>-1568.0065</v>
      </c>
      <c r="G200" s="82">
        <v>-141188.1</v>
      </c>
      <c r="H200" s="82">
        <v>1485059.3060000001</v>
      </c>
      <c r="I200" s="82">
        <v>-67040.073000000004</v>
      </c>
      <c r="J200" s="82">
        <v>-57615.233</v>
      </c>
      <c r="K200" s="82">
        <v>-67040.073000000004</v>
      </c>
      <c r="L200" s="82">
        <v>67040.073000000004</v>
      </c>
      <c r="M200" s="82">
        <v>73379.887000000002</v>
      </c>
      <c r="N200" s="82">
        <v>-6339.8140000000003</v>
      </c>
    </row>
    <row r="201" spans="1:14">
      <c r="A201" s="79" t="s">
        <v>315</v>
      </c>
      <c r="B201" s="79">
        <f t="shared" si="3"/>
        <v>2016</v>
      </c>
      <c r="C201" s="80">
        <v>-25868.775799999999</v>
      </c>
      <c r="D201" s="80">
        <v>3939.1979000000001</v>
      </c>
      <c r="E201" s="80">
        <v>-20694.8259</v>
      </c>
      <c r="F201" s="80">
        <v>-1234.7519</v>
      </c>
      <c r="G201" s="80">
        <v>-140072.70000000001</v>
      </c>
      <c r="H201" s="80">
        <v>1505614.3230000001</v>
      </c>
      <c r="I201" s="80">
        <v>-26747.927</v>
      </c>
      <c r="J201" s="80">
        <v>-12514.187</v>
      </c>
      <c r="K201" s="80">
        <v>-26747.927</v>
      </c>
      <c r="L201" s="80">
        <v>26747.927</v>
      </c>
      <c r="M201" s="80">
        <v>2677.3040000000001</v>
      </c>
      <c r="N201" s="80">
        <v>24070.623</v>
      </c>
    </row>
    <row r="202" spans="1:14">
      <c r="A202" s="81" t="s">
        <v>316</v>
      </c>
      <c r="B202" s="79">
        <f t="shared" si="3"/>
        <v>2016</v>
      </c>
      <c r="C202" s="82">
        <v>-8113.8077999999996</v>
      </c>
      <c r="D202" s="82">
        <v>17428.581900000001</v>
      </c>
      <c r="E202" s="82">
        <v>12330.734399999999</v>
      </c>
      <c r="F202" s="82">
        <v>-3015.9603999999999</v>
      </c>
      <c r="G202" s="82">
        <v>-160016.5</v>
      </c>
      <c r="H202" s="82">
        <v>1466514.8</v>
      </c>
      <c r="I202" s="82">
        <v>114997.863</v>
      </c>
      <c r="J202" s="82">
        <v>126086.874</v>
      </c>
      <c r="K202" s="82">
        <v>114997.863</v>
      </c>
      <c r="L202" s="82">
        <v>-114997.863</v>
      </c>
      <c r="M202" s="82">
        <v>-22099.83</v>
      </c>
      <c r="N202" s="82">
        <v>-92898.032999999996</v>
      </c>
    </row>
    <row r="203" spans="1:14">
      <c r="A203" s="79" t="s">
        <v>317</v>
      </c>
      <c r="B203" s="79">
        <f t="shared" si="3"/>
        <v>2016</v>
      </c>
      <c r="C203" s="80">
        <v>-33722.753799999999</v>
      </c>
      <c r="D203" s="80">
        <v>79112.9761</v>
      </c>
      <c r="E203" s="80">
        <v>46820.604700000004</v>
      </c>
      <c r="F203" s="80">
        <v>-1430.3824</v>
      </c>
      <c r="G203" s="80">
        <v>-223669</v>
      </c>
      <c r="H203" s="80">
        <v>1628266.9029999999</v>
      </c>
      <c r="I203" s="80">
        <v>-33226.434999999998</v>
      </c>
      <c r="J203" s="80">
        <v>-26334.199000000001</v>
      </c>
      <c r="K203" s="80">
        <v>-33226.434999999998</v>
      </c>
      <c r="L203" s="80">
        <v>33226.434999999998</v>
      </c>
      <c r="M203" s="80">
        <v>75912.195999999996</v>
      </c>
      <c r="N203" s="80">
        <v>-42685.760999999999</v>
      </c>
    </row>
    <row r="204" spans="1:14">
      <c r="A204" s="81" t="s">
        <v>318</v>
      </c>
      <c r="B204" s="79">
        <f t="shared" si="3"/>
        <v>2016</v>
      </c>
      <c r="C204" s="82">
        <v>12006.6134</v>
      </c>
      <c r="D204" s="82">
        <v>-38062.975400000003</v>
      </c>
      <c r="E204" s="82">
        <v>-28141.3413</v>
      </c>
      <c r="F204" s="82">
        <v>2084.9793</v>
      </c>
      <c r="G204" s="82">
        <v>-178280.9</v>
      </c>
      <c r="H204" s="82">
        <v>1507848.11</v>
      </c>
      <c r="I204" s="82">
        <v>3569.259</v>
      </c>
      <c r="J204" s="82">
        <v>7191.277</v>
      </c>
      <c r="K204" s="82">
        <v>3569.259</v>
      </c>
      <c r="L204" s="82">
        <v>-3569.259</v>
      </c>
      <c r="M204" s="82">
        <v>-52718.357000000004</v>
      </c>
      <c r="N204" s="82">
        <v>49149.097999999998</v>
      </c>
    </row>
    <row r="205" spans="1:14">
      <c r="A205" s="79" t="s">
        <v>319</v>
      </c>
      <c r="B205" s="79">
        <f t="shared" si="3"/>
        <v>2016</v>
      </c>
      <c r="C205" s="80">
        <v>28207.218199999999</v>
      </c>
      <c r="D205" s="80">
        <v>-65733.817999999999</v>
      </c>
      <c r="E205" s="80">
        <v>-31975.022300000001</v>
      </c>
      <c r="F205" s="80">
        <v>-5551.5775000000003</v>
      </c>
      <c r="G205" s="80">
        <v>-175773.3</v>
      </c>
      <c r="H205" s="80">
        <v>1617160.7490000001</v>
      </c>
      <c r="I205" s="80">
        <v>-3398.7289999999998</v>
      </c>
      <c r="J205" s="80">
        <v>2152.3470000000002</v>
      </c>
      <c r="K205" s="80">
        <v>-3398.7289999999998</v>
      </c>
      <c r="L205" s="80">
        <v>3398.7289999999998</v>
      </c>
      <c r="M205" s="80">
        <v>-29118.089</v>
      </c>
      <c r="N205" s="80">
        <v>32516.816999999999</v>
      </c>
    </row>
    <row r="326" spans="1:2">
      <c r="A326" s="83"/>
      <c r="B326" s="84"/>
    </row>
    <row r="327" spans="1:2" ht="24" customHeight="1">
      <c r="A327" s="83" t="s">
        <v>320</v>
      </c>
      <c r="B327" s="84"/>
    </row>
    <row r="328" spans="1:2" ht="15" customHeight="1">
      <c r="A328" s="83" t="s">
        <v>321</v>
      </c>
      <c r="B328" s="84"/>
    </row>
    <row r="329" spans="1:2" ht="15" customHeight="1">
      <c r="A329" s="83" t="s">
        <v>322</v>
      </c>
      <c r="B329" s="84"/>
    </row>
    <row r="330" spans="1:2" ht="15" customHeight="1">
      <c r="A330" s="83" t="s">
        <v>323</v>
      </c>
      <c r="B330" s="84"/>
    </row>
    <row r="331" spans="1:2" ht="15" customHeight="1">
      <c r="A331" s="83" t="s">
        <v>324</v>
      </c>
      <c r="B331" s="84"/>
    </row>
    <row r="332" spans="1:2" ht="39.950000000000003" customHeight="1">
      <c r="A332" s="83" t="s">
        <v>325</v>
      </c>
      <c r="B332" s="84"/>
    </row>
    <row r="333" spans="1:2" ht="39.950000000000003" customHeight="1">
      <c r="A333" s="83" t="s">
        <v>326</v>
      </c>
      <c r="B333" s="84"/>
    </row>
    <row r="334" spans="1:2" ht="15" customHeight="1">
      <c r="A334" s="83" t="s">
        <v>327</v>
      </c>
      <c r="B334" s="84"/>
    </row>
    <row r="335" spans="1:2" ht="39.950000000000003" customHeight="1">
      <c r="A335" s="83" t="s">
        <v>328</v>
      </c>
      <c r="B335" s="84"/>
    </row>
  </sheetData>
  <mergeCells count="1">
    <mergeCell ref="A1:F1"/>
  </mergeCells>
  <printOptions horizontalCentered="1"/>
  <pageMargins left="0.5" right="0.5" top="0.5" bottom="0.8" header="0.5" footer="0.5"/>
  <pageSetup fitToHeight="32767" orientation="landscape" errors="blank" horizontalDpi="0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G21" sqref="G21"/>
    </sheetView>
  </sheetViews>
  <sheetFormatPr defaultRowHeight="15"/>
  <cols>
    <col min="1" max="1" width="32.5703125" customWidth="1"/>
    <col min="2" max="2" width="14.5703125" customWidth="1"/>
    <col min="3" max="3" width="19.5703125" customWidth="1"/>
    <col min="4" max="4" width="12" bestFit="1" customWidth="1"/>
    <col min="8" max="8" width="21.140625" customWidth="1"/>
    <col min="9" max="9" width="26.5703125" customWidth="1"/>
    <col min="10" max="10" width="23.28515625" customWidth="1"/>
    <col min="11" max="11" width="19.85546875" customWidth="1"/>
  </cols>
  <sheetData>
    <row r="1" spans="1:10" ht="57" customHeight="1">
      <c r="A1" s="62" t="s">
        <v>73</v>
      </c>
      <c r="B1" s="72" t="s">
        <v>77</v>
      </c>
      <c r="C1" s="72" t="s">
        <v>71</v>
      </c>
      <c r="D1" s="72" t="s">
        <v>75</v>
      </c>
      <c r="E1" s="72" t="s">
        <v>78</v>
      </c>
      <c r="F1" s="72" t="s">
        <v>72</v>
      </c>
      <c r="G1" s="72" t="s">
        <v>74</v>
      </c>
    </row>
    <row r="2" spans="1:10">
      <c r="A2" s="63">
        <v>2009</v>
      </c>
      <c r="B2" s="64">
        <f ca="1">SUMIF($B$7:$B$46,B$3,#REF!)</f>
        <v>2726905</v>
      </c>
      <c r="C2" s="64">
        <v>1260370</v>
      </c>
      <c r="D2" s="67">
        <f ca="1">C2/B2</f>
        <v>0.4621979863618278</v>
      </c>
      <c r="E2" s="64">
        <f ca="1">SUMIF($B$7:$B$46,E$3,#REF!)</f>
        <v>5879955</v>
      </c>
      <c r="F2" s="65">
        <v>4172318</v>
      </c>
      <c r="G2" s="67">
        <f ca="1">F2/E2</f>
        <v>0.70958332164106697</v>
      </c>
    </row>
    <row r="3" spans="1:10">
      <c r="A3" s="63">
        <f>A2+1</f>
        <v>2010</v>
      </c>
      <c r="B3" s="64">
        <f ca="1">SUMIF($B$7:$B$46,B$3,#REF!)</f>
        <v>3618082</v>
      </c>
      <c r="C3" s="65">
        <v>2456051</v>
      </c>
      <c r="D3" s="67">
        <f t="shared" ref="D3:D8" ca="1" si="0">C3/B3</f>
        <v>0.6788267927592575</v>
      </c>
      <c r="E3" s="64">
        <f ca="1">SUMIF($B$7:$B$46,E$3,#REF!)</f>
        <v>6533270</v>
      </c>
      <c r="F3" s="65">
        <v>4919759</v>
      </c>
      <c r="G3" s="67">
        <f ca="1">F3/E3</f>
        <v>0.75303163653117045</v>
      </c>
    </row>
    <row r="4" spans="1:10">
      <c r="A4" s="63">
        <f t="shared" ref="A4:A8" si="1">A3+1</f>
        <v>2011</v>
      </c>
      <c r="B4" s="64">
        <f ca="1">SUMIF($B$7:$B$46,B$3,#REF!)</f>
        <v>3835865</v>
      </c>
      <c r="C4" s="64">
        <v>2302810</v>
      </c>
      <c r="D4" s="67">
        <f t="shared" ca="1" si="0"/>
        <v>0.60033656033254557</v>
      </c>
      <c r="E4" s="64">
        <f ca="1">SUMIF($B$7:$B$46,E$3,#REF!)</f>
        <v>7191749</v>
      </c>
      <c r="F4" s="65">
        <v>5399109</v>
      </c>
      <c r="G4" s="67">
        <f ca="1">F4/E4</f>
        <v>0.75073657325916132</v>
      </c>
    </row>
    <row r="5" spans="1:10">
      <c r="A5" s="63">
        <f t="shared" si="1"/>
        <v>2012</v>
      </c>
      <c r="B5" s="64">
        <f ca="1">SUMIF($B$7:$B$46,B$3,#REF!)</f>
        <v>3572763</v>
      </c>
      <c r="C5" s="65">
        <v>1980912</v>
      </c>
      <c r="D5" s="67">
        <f t="shared" ca="1" si="0"/>
        <v>0.55444819597605555</v>
      </c>
      <c r="E5" s="64">
        <f ca="1">SUMIF($B$7:$B$46,E$3,#REF!)</f>
        <v>9012489</v>
      </c>
      <c r="F5" s="65">
        <v>7336115</v>
      </c>
      <c r="G5" s="67">
        <f ca="1">F5/E5</f>
        <v>0.81399433608185268</v>
      </c>
    </row>
    <row r="6" spans="1:10">
      <c r="A6" s="63">
        <f t="shared" si="1"/>
        <v>2013</v>
      </c>
      <c r="B6" s="64">
        <f ca="1">SUMIF($B$7:$B$46,B$3,#REF!)</f>
        <v>3388698</v>
      </c>
      <c r="C6" s="65">
        <v>1979161</v>
      </c>
      <c r="D6" s="67">
        <f t="shared" ca="1" si="0"/>
        <v>0.58404761946918848</v>
      </c>
      <c r="E6" s="64">
        <f ca="1">SUMIF($B$7:$B$46,E$3,#REF!)</f>
        <v>11072351</v>
      </c>
      <c r="F6" s="65">
        <v>8992324</v>
      </c>
      <c r="G6" s="67">
        <f ca="1">F6/E6</f>
        <v>0.81214224512933164</v>
      </c>
    </row>
    <row r="7" spans="1:10">
      <c r="A7" s="63">
        <f t="shared" si="1"/>
        <v>2014</v>
      </c>
      <c r="B7" s="64">
        <f ca="1">SUMIF($B$7:$B$46,B$3,#REF!)</f>
        <v>3202393</v>
      </c>
      <c r="C7" s="65">
        <v>2171891</v>
      </c>
      <c r="D7" s="67">
        <f t="shared" ca="1" si="0"/>
        <v>0.67820876450829115</v>
      </c>
      <c r="E7" s="64">
        <f ca="1">SUMIF($B$7:$B$46,E$3,#REF!)</f>
        <v>14704346</v>
      </c>
      <c r="F7" s="65">
        <v>12241877</v>
      </c>
      <c r="G7" s="67">
        <f ca="1">F7/E7</f>
        <v>0.832534612556043</v>
      </c>
    </row>
    <row r="8" spans="1:10">
      <c r="A8" s="63">
        <f t="shared" si="1"/>
        <v>2015</v>
      </c>
      <c r="B8" s="64">
        <f ca="1">SUMIF($B$7:$B$46,B$3,#REF!)</f>
        <v>3625761</v>
      </c>
      <c r="C8" s="65">
        <v>2742010</v>
      </c>
      <c r="D8" s="67">
        <f t="shared" ca="1" si="0"/>
        <v>0.75625778974400137</v>
      </c>
      <c r="E8" s="64">
        <f ca="1">SUMIF($B$7:$B$46,E$3,#REF!)</f>
        <v>16862684</v>
      </c>
      <c r="F8" s="65">
        <v>14096609</v>
      </c>
      <c r="G8" s="67">
        <f ca="1">F8/E8</f>
        <v>0.83596472542567957</v>
      </c>
    </row>
    <row r="9" spans="1:10" ht="10.5" customHeight="1"/>
    <row r="10" spans="1:10" ht="71.25" customHeight="1">
      <c r="A10" s="66" t="s">
        <v>98</v>
      </c>
      <c r="B10" s="59">
        <v>2015</v>
      </c>
      <c r="C10" s="59">
        <v>2014</v>
      </c>
      <c r="H10" s="71" t="s">
        <v>94</v>
      </c>
      <c r="I10" s="71" t="s">
        <v>97</v>
      </c>
      <c r="J10" s="71" t="s">
        <v>96</v>
      </c>
    </row>
    <row r="11" spans="1:10" ht="42.75" customHeight="1">
      <c r="A11" s="59" t="s">
        <v>76</v>
      </c>
      <c r="B11" s="70">
        <v>157658</v>
      </c>
      <c r="H11" s="60">
        <f>B11*B28</f>
        <v>111517809.72</v>
      </c>
      <c r="I11" s="60">
        <v>14563.902</v>
      </c>
      <c r="J11" s="68">
        <f>I11/H11</f>
        <v>1.3059709508792531E-4</v>
      </c>
    </row>
    <row r="13" spans="1:10">
      <c r="B13" s="59">
        <v>2015</v>
      </c>
      <c r="C13" s="59">
        <v>2015</v>
      </c>
      <c r="D13" s="59">
        <v>2015</v>
      </c>
      <c r="E13" s="73">
        <v>2014</v>
      </c>
      <c r="F13" s="73">
        <v>2014</v>
      </c>
      <c r="G13" s="73">
        <v>2014</v>
      </c>
    </row>
    <row r="14" spans="1:10">
      <c r="A14" s="59" t="s">
        <v>81</v>
      </c>
      <c r="B14" s="59"/>
      <c r="C14" s="59"/>
      <c r="D14" s="59"/>
    </row>
    <row r="15" spans="1:10">
      <c r="A15" s="59"/>
      <c r="B15" s="59" t="s">
        <v>79</v>
      </c>
      <c r="C15" s="59" t="s">
        <v>80</v>
      </c>
      <c r="D15" s="59" t="s">
        <v>86</v>
      </c>
      <c r="E15" s="59" t="s">
        <v>79</v>
      </c>
      <c r="F15" s="59" t="s">
        <v>80</v>
      </c>
      <c r="G15" s="59" t="s">
        <v>86</v>
      </c>
    </row>
    <row r="16" spans="1:10">
      <c r="A16" s="59" t="s">
        <v>83</v>
      </c>
      <c r="B16" s="59">
        <v>995891</v>
      </c>
      <c r="C16" s="59">
        <v>0</v>
      </c>
      <c r="D16" s="59">
        <f>B16-C16</f>
        <v>995891</v>
      </c>
    </row>
    <row r="17" spans="1:4">
      <c r="A17" s="59" t="s">
        <v>84</v>
      </c>
      <c r="B17" s="59">
        <v>2511654</v>
      </c>
      <c r="C17" s="59">
        <v>0</v>
      </c>
      <c r="D17" s="59">
        <f>B17-C17</f>
        <v>2511654</v>
      </c>
    </row>
    <row r="18" spans="1:4">
      <c r="A18" s="59"/>
      <c r="B18" s="59"/>
      <c r="C18" s="59"/>
      <c r="D18" s="59"/>
    </row>
    <row r="19" spans="1:4">
      <c r="A19" s="59" t="s">
        <v>82</v>
      </c>
      <c r="B19" s="59"/>
      <c r="C19" s="59"/>
      <c r="D19" s="59"/>
    </row>
    <row r="20" spans="1:4">
      <c r="A20" s="59"/>
      <c r="B20" s="59" t="s">
        <v>79</v>
      </c>
      <c r="C20" s="59" t="s">
        <v>80</v>
      </c>
      <c r="D20" s="59" t="s">
        <v>86</v>
      </c>
    </row>
    <row r="21" spans="1:4">
      <c r="A21" s="59" t="s">
        <v>83</v>
      </c>
      <c r="B21" s="59">
        <v>146923</v>
      </c>
      <c r="C21" s="59">
        <v>2518</v>
      </c>
      <c r="D21" s="59">
        <f>B21-C21</f>
        <v>144405</v>
      </c>
    </row>
    <row r="22" spans="1:4">
      <c r="A22" s="59" t="s">
        <v>84</v>
      </c>
      <c r="B22" s="59">
        <v>11176610</v>
      </c>
      <c r="C22" s="59">
        <v>264658</v>
      </c>
      <c r="D22" s="59">
        <f>B22-C22</f>
        <v>10911952</v>
      </c>
    </row>
    <row r="23" spans="1:4">
      <c r="A23" s="59"/>
      <c r="B23" s="59"/>
      <c r="C23" s="59"/>
      <c r="D23" s="59"/>
    </row>
    <row r="24" spans="1:4">
      <c r="A24" s="59" t="s">
        <v>93</v>
      </c>
      <c r="B24" s="59">
        <f>D22+D21+D17+D16</f>
        <v>14563902</v>
      </c>
      <c r="C24" s="59"/>
      <c r="D24" s="59">
        <f>B24*1000/1000000</f>
        <v>14563.902</v>
      </c>
    </row>
    <row r="25" spans="1:4">
      <c r="A25" s="59" t="s">
        <v>85</v>
      </c>
      <c r="B25" s="59"/>
      <c r="C25" s="59"/>
      <c r="D25" s="59"/>
    </row>
    <row r="26" spans="1:4">
      <c r="A26" s="59"/>
      <c r="B26" s="59"/>
      <c r="C26" s="59"/>
      <c r="D26" s="59"/>
    </row>
    <row r="27" spans="1:4">
      <c r="A27" s="59" t="s">
        <v>92</v>
      </c>
      <c r="B27" s="59"/>
      <c r="C27" s="59"/>
      <c r="D27" s="59"/>
    </row>
    <row r="28" spans="1:4">
      <c r="B28" s="69">
        <v>707.34</v>
      </c>
      <c r="C28" s="59"/>
      <c r="D28" s="59"/>
    </row>
    <row r="38" spans="1:4">
      <c r="A38" s="59" t="s">
        <v>95</v>
      </c>
      <c r="B38" s="59"/>
      <c r="C38" s="59"/>
      <c r="D38" s="59"/>
    </row>
    <row r="39" spans="1:4">
      <c r="A39" s="59" t="s">
        <v>88</v>
      </c>
      <c r="B39" s="59" t="s">
        <v>89</v>
      </c>
      <c r="D39" s="59"/>
    </row>
    <row r="40" spans="1:4">
      <c r="A40" s="59" t="s">
        <v>90</v>
      </c>
      <c r="B40" s="59"/>
      <c r="C40" s="59"/>
      <c r="D40" s="59"/>
    </row>
    <row r="41" spans="1:4">
      <c r="A41" s="59" t="s">
        <v>91</v>
      </c>
      <c r="B41" s="59"/>
      <c r="C41" s="59"/>
      <c r="D41" s="5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510"/>
  <sheetViews>
    <sheetView workbookViewId="0">
      <selection activeCell="M15" sqref="M15"/>
    </sheetView>
  </sheetViews>
  <sheetFormatPr defaultRowHeight="15"/>
  <cols>
    <col min="1" max="1" width="25" customWidth="1"/>
    <col min="13" max="13" width="23.42578125" customWidth="1"/>
    <col min="14" max="14" width="11.7109375" customWidth="1"/>
  </cols>
  <sheetData>
    <row r="1" spans="1:19" ht="33">
      <c r="A1" s="44" t="s">
        <v>3</v>
      </c>
      <c r="B1" s="2"/>
      <c r="C1" s="2"/>
      <c r="D1" s="2"/>
      <c r="E1" s="2"/>
      <c r="F1" s="2"/>
      <c r="G1" s="2"/>
      <c r="H1" s="2"/>
      <c r="I1" s="2"/>
      <c r="J1" s="2"/>
    </row>
    <row r="2" spans="1:19">
      <c r="A2" s="14" t="s">
        <v>4</v>
      </c>
      <c r="B2" s="2"/>
      <c r="C2" s="2"/>
      <c r="D2" s="2"/>
      <c r="E2" s="2"/>
      <c r="F2" s="2"/>
      <c r="G2" s="2"/>
      <c r="H2" s="2"/>
      <c r="I2" s="2"/>
      <c r="J2" s="2"/>
    </row>
    <row r="3" spans="1:19" ht="36">
      <c r="A3" s="15" t="s">
        <v>5</v>
      </c>
      <c r="B3" s="16"/>
      <c r="C3" s="3">
        <v>2009</v>
      </c>
      <c r="D3" s="3">
        <v>2010</v>
      </c>
      <c r="E3" s="3">
        <v>2011</v>
      </c>
      <c r="F3" s="3">
        <v>2012</v>
      </c>
      <c r="G3" s="3">
        <v>2013</v>
      </c>
      <c r="H3" s="17">
        <v>2014</v>
      </c>
      <c r="I3" s="18"/>
      <c r="J3" s="3">
        <v>2015</v>
      </c>
      <c r="M3" s="62" t="s">
        <v>73</v>
      </c>
      <c r="N3" s="61" t="s">
        <v>13</v>
      </c>
      <c r="O3" s="61" t="s">
        <v>71</v>
      </c>
      <c r="P3" s="61" t="s">
        <v>75</v>
      </c>
      <c r="Q3" s="61" t="s">
        <v>14</v>
      </c>
      <c r="R3" s="61" t="s">
        <v>72</v>
      </c>
      <c r="S3" s="61" t="s">
        <v>74</v>
      </c>
    </row>
    <row r="4" spans="1:19">
      <c r="A4" s="1" t="s">
        <v>0</v>
      </c>
      <c r="B4" s="2"/>
      <c r="C4" s="2"/>
      <c r="D4" s="2"/>
      <c r="E4" s="2"/>
      <c r="F4" s="2"/>
      <c r="G4" s="2"/>
      <c r="H4" s="2"/>
      <c r="I4" s="2"/>
      <c r="J4" s="2"/>
      <c r="M4" s="63">
        <v>2009</v>
      </c>
      <c r="N4" s="64">
        <f>SUMIF($B$7:$B$46,N$3,C7:C498)</f>
        <v>2726905</v>
      </c>
      <c r="O4" s="64">
        <v>1260370</v>
      </c>
      <c r="P4" s="67">
        <f>O4/N4</f>
        <v>0.4621979863618278</v>
      </c>
      <c r="Q4" s="64">
        <f>SUMIF($B$7:$B$46,Q$3,C7:C498)</f>
        <v>5879955</v>
      </c>
      <c r="R4" s="65">
        <v>4172318</v>
      </c>
      <c r="S4" s="67">
        <f>R4/Q4</f>
        <v>0.70958332164106697</v>
      </c>
    </row>
    <row r="5" spans="1:19">
      <c r="A5" s="3">
        <v>1</v>
      </c>
      <c r="B5" s="4" t="s">
        <v>1</v>
      </c>
      <c r="C5" s="5"/>
      <c r="D5" s="6"/>
      <c r="E5" s="6"/>
      <c r="F5" s="6"/>
      <c r="G5" s="6"/>
      <c r="H5" s="7"/>
      <c r="I5" s="8"/>
      <c r="J5" s="6"/>
      <c r="M5" s="63">
        <f>M4+1</f>
        <v>2010</v>
      </c>
      <c r="N5" s="64">
        <f>SUMIF($B$7:$B$46,N$3,D7:D498)</f>
        <v>3618082</v>
      </c>
      <c r="O5" s="65">
        <v>2456051</v>
      </c>
      <c r="P5" s="67">
        <f t="shared" ref="P5:P10" si="0">O5/N5</f>
        <v>0.6788267927592575</v>
      </c>
      <c r="Q5" s="64">
        <f>SUMIF($B$7:$B$46,Q$3,D7:D498)</f>
        <v>6533270</v>
      </c>
      <c r="R5" s="65">
        <v>4919759</v>
      </c>
      <c r="S5" s="67">
        <f>R5/Q5</f>
        <v>0.75303163653117045</v>
      </c>
    </row>
    <row r="6" spans="1:19" ht="30" customHeight="1">
      <c r="A6" s="19"/>
      <c r="B6" s="20" t="s">
        <v>6</v>
      </c>
      <c r="C6" s="19"/>
      <c r="D6" s="19"/>
      <c r="E6" s="19"/>
      <c r="F6" s="19"/>
      <c r="G6" s="19"/>
      <c r="H6" s="21"/>
      <c r="I6" s="22"/>
      <c r="J6" s="19"/>
      <c r="M6" s="63">
        <f t="shared" ref="M6:M10" si="1">M5+1</f>
        <v>2011</v>
      </c>
      <c r="N6" s="64">
        <f>SUMIF($B$7:$B$46,N$3,E7:E498)</f>
        <v>3835865</v>
      </c>
      <c r="O6" s="64">
        <v>2302810</v>
      </c>
      <c r="P6" s="67">
        <f t="shared" si="0"/>
        <v>0.60033656033254557</v>
      </c>
      <c r="Q6" s="64">
        <f>SUMIF($B$7:$B$46,Q$3,E7:E498)</f>
        <v>7191749</v>
      </c>
      <c r="R6" s="65">
        <v>5399109</v>
      </c>
      <c r="S6" s="67">
        <f>R6/Q6</f>
        <v>0.75073657325916132</v>
      </c>
    </row>
    <row r="7" spans="1:19">
      <c r="A7" s="19"/>
      <c r="B7" s="9" t="s">
        <v>7</v>
      </c>
      <c r="C7" s="10">
        <v>6152020</v>
      </c>
      <c r="D7" s="10">
        <v>7524807</v>
      </c>
      <c r="E7" s="10">
        <v>9133526</v>
      </c>
      <c r="F7" s="10">
        <v>7590803</v>
      </c>
      <c r="G7" s="10">
        <v>7833503</v>
      </c>
      <c r="H7" s="11">
        <v>8398047</v>
      </c>
      <c r="I7" s="12"/>
      <c r="J7" s="10">
        <v>8304250</v>
      </c>
      <c r="M7" s="63">
        <f t="shared" si="1"/>
        <v>2012</v>
      </c>
      <c r="N7" s="64">
        <f>SUMIF($B$7:$B$46,N$3,F7:F498)</f>
        <v>3572763</v>
      </c>
      <c r="O7" s="65">
        <v>1980912</v>
      </c>
      <c r="P7" s="67">
        <f t="shared" si="0"/>
        <v>0.55444819597605555</v>
      </c>
      <c r="Q7" s="64">
        <f>SUMIF($B$7:$B$46,Q$3,F7:F498)</f>
        <v>9012489</v>
      </c>
      <c r="R7" s="65">
        <v>7336115</v>
      </c>
      <c r="S7" s="67">
        <f>R7/Q7</f>
        <v>0.81399433608185268</v>
      </c>
    </row>
    <row r="8" spans="1:19" ht="27">
      <c r="A8" s="19"/>
      <c r="B8" s="9" t="s">
        <v>8</v>
      </c>
      <c r="C8" s="13">
        <v>-3775016</v>
      </c>
      <c r="D8" s="13">
        <v>-4256893</v>
      </c>
      <c r="E8" s="13">
        <v>-6026523</v>
      </c>
      <c r="F8" s="13">
        <v>-5935242</v>
      </c>
      <c r="G8" s="13">
        <v>-6091420</v>
      </c>
      <c r="H8" s="23">
        <v>-6743286</v>
      </c>
      <c r="I8" s="24"/>
      <c r="J8" s="13">
        <v>-8168424</v>
      </c>
      <c r="M8" s="63">
        <f t="shared" si="1"/>
        <v>2013</v>
      </c>
      <c r="N8" s="64">
        <f>SUMIF($B$7:$B$46,N$3,G7:G498)</f>
        <v>3388698</v>
      </c>
      <c r="O8" s="65">
        <v>1979161</v>
      </c>
      <c r="P8" s="67">
        <f t="shared" si="0"/>
        <v>0.58404761946918848</v>
      </c>
      <c r="Q8" s="64">
        <f>SUMIF($B$7:$B$46,Q$3,G7:G498)</f>
        <v>11072351</v>
      </c>
      <c r="R8" s="65">
        <v>8992324</v>
      </c>
      <c r="S8" s="67">
        <f>R8/Q8</f>
        <v>0.81214224512933164</v>
      </c>
    </row>
    <row r="9" spans="1:19" ht="18">
      <c r="A9" s="19"/>
      <c r="B9" s="9" t="s">
        <v>9</v>
      </c>
      <c r="C9" s="13">
        <v>-121003</v>
      </c>
      <c r="D9" s="13">
        <v>-155092</v>
      </c>
      <c r="E9" s="13">
        <v>-153568</v>
      </c>
      <c r="F9" s="13">
        <v>-194445</v>
      </c>
      <c r="G9" s="13">
        <v>-171329</v>
      </c>
      <c r="H9" s="23">
        <v>-282232</v>
      </c>
      <c r="I9" s="24"/>
      <c r="J9" s="13">
        <v>-372725</v>
      </c>
      <c r="M9" s="63">
        <f t="shared" si="1"/>
        <v>2014</v>
      </c>
      <c r="N9" s="64">
        <f>SUMIF($B$7:$B$46,N$3,H7:H498)</f>
        <v>3202393</v>
      </c>
      <c r="O9" s="65">
        <v>2171891</v>
      </c>
      <c r="P9" s="67">
        <f t="shared" si="0"/>
        <v>0.67820876450829115</v>
      </c>
      <c r="Q9" s="64">
        <f>SUMIF($B$7:$B$46,Q$3,H7:H498)</f>
        <v>14704346</v>
      </c>
      <c r="R9" s="65">
        <v>12241877</v>
      </c>
      <c r="S9" s="67">
        <f>R9/Q9</f>
        <v>0.832534612556043</v>
      </c>
    </row>
    <row r="10" spans="1:19" ht="27">
      <c r="A10" s="19"/>
      <c r="B10" s="9" t="s">
        <v>2</v>
      </c>
      <c r="C10" s="10">
        <v>2061223</v>
      </c>
      <c r="D10" s="10">
        <v>2725414</v>
      </c>
      <c r="E10" s="10">
        <v>2892617</v>
      </c>
      <c r="F10" s="10">
        <v>2990545</v>
      </c>
      <c r="G10" s="10">
        <v>1430865</v>
      </c>
      <c r="H10" s="11">
        <v>1185446</v>
      </c>
      <c r="I10" s="12"/>
      <c r="J10" s="13">
        <v>-2170375</v>
      </c>
      <c r="M10" s="63">
        <f t="shared" si="1"/>
        <v>2015</v>
      </c>
      <c r="N10" s="64">
        <f>SUMIF($B$7:$B$46,N$3,J7:J498)</f>
        <v>3625761</v>
      </c>
      <c r="O10" s="65">
        <v>2742010</v>
      </c>
      <c r="P10" s="67">
        <f t="shared" si="0"/>
        <v>0.75625778974400137</v>
      </c>
      <c r="Q10" s="64">
        <f>SUMIF($B$7:$B$46,Q$3,J7:J498)</f>
        <v>16862684</v>
      </c>
      <c r="R10" s="65">
        <v>14096609</v>
      </c>
      <c r="S10" s="67">
        <f>R10/Q10</f>
        <v>0.83596472542567957</v>
      </c>
    </row>
    <row r="11" spans="1:19">
      <c r="A11" s="19"/>
      <c r="B11" s="25" t="s">
        <v>10</v>
      </c>
      <c r="C11" s="19"/>
      <c r="D11" s="19"/>
      <c r="E11" s="19"/>
      <c r="F11" s="19"/>
      <c r="G11" s="19"/>
      <c r="H11" s="21"/>
      <c r="I11" s="22"/>
      <c r="J11" s="19"/>
    </row>
    <row r="12" spans="1:19" ht="45">
      <c r="A12" s="19"/>
      <c r="B12" s="9" t="s">
        <v>11</v>
      </c>
      <c r="C12" s="10">
        <v>4661271</v>
      </c>
      <c r="D12" s="10">
        <v>5785039</v>
      </c>
      <c r="E12" s="10">
        <v>7007256</v>
      </c>
      <c r="F12" s="10">
        <v>8157704</v>
      </c>
      <c r="G12" s="10">
        <v>10541619</v>
      </c>
      <c r="H12" s="11">
        <v>13394561</v>
      </c>
      <c r="I12" s="12"/>
      <c r="J12" s="10">
        <v>16168382</v>
      </c>
    </row>
    <row r="13" spans="1:19" ht="18">
      <c r="A13" s="19"/>
      <c r="B13" s="9" t="s">
        <v>12</v>
      </c>
      <c r="C13" s="10">
        <v>2257388</v>
      </c>
      <c r="D13" s="10">
        <v>2787493</v>
      </c>
      <c r="E13" s="10">
        <v>3080223</v>
      </c>
      <c r="F13" s="10">
        <v>3127472</v>
      </c>
      <c r="G13" s="10">
        <v>2841000</v>
      </c>
      <c r="H13" s="11">
        <v>3739870</v>
      </c>
      <c r="I13" s="12"/>
      <c r="J13" s="10">
        <v>4302070</v>
      </c>
    </row>
    <row r="14" spans="1:19" ht="18">
      <c r="A14" s="19"/>
      <c r="B14" s="45" t="s">
        <v>13</v>
      </c>
      <c r="C14" s="46">
        <v>1260370</v>
      </c>
      <c r="D14" s="46">
        <v>2456051</v>
      </c>
      <c r="E14" s="46">
        <v>2302810</v>
      </c>
      <c r="F14" s="46">
        <v>1980912</v>
      </c>
      <c r="G14" s="46">
        <v>1979161</v>
      </c>
      <c r="H14" s="47">
        <v>2171891</v>
      </c>
      <c r="I14" s="48"/>
      <c r="J14" s="46">
        <v>2742010</v>
      </c>
    </row>
    <row r="15" spans="1:19" ht="18">
      <c r="A15" s="19"/>
      <c r="B15" s="45" t="s">
        <v>14</v>
      </c>
      <c r="C15" s="46">
        <v>4172318</v>
      </c>
      <c r="D15" s="46">
        <v>4919759</v>
      </c>
      <c r="E15" s="46">
        <v>5399109</v>
      </c>
      <c r="F15" s="46">
        <v>7336115</v>
      </c>
      <c r="G15" s="46">
        <v>8992324</v>
      </c>
      <c r="H15" s="47">
        <v>12241877</v>
      </c>
      <c r="I15" s="48"/>
      <c r="J15" s="46">
        <v>14096609</v>
      </c>
    </row>
    <row r="16" spans="1:19" ht="18">
      <c r="A16" s="19"/>
      <c r="B16" s="25" t="s">
        <v>15</v>
      </c>
      <c r="C16" s="19"/>
      <c r="D16" s="19"/>
      <c r="E16" s="19"/>
      <c r="F16" s="19"/>
      <c r="G16" s="19"/>
      <c r="H16" s="21"/>
      <c r="I16" s="22"/>
      <c r="J16" s="19"/>
    </row>
    <row r="17" spans="1:10" ht="27">
      <c r="A17" s="19"/>
      <c r="B17" s="9" t="s">
        <v>16</v>
      </c>
      <c r="C17" s="10">
        <v>698918</v>
      </c>
      <c r="D17" s="10">
        <v>866221</v>
      </c>
      <c r="E17" s="10">
        <v>952490</v>
      </c>
      <c r="F17" s="10">
        <v>1591333</v>
      </c>
      <c r="G17" s="10">
        <v>2062664</v>
      </c>
      <c r="H17" s="11">
        <v>1733525</v>
      </c>
      <c r="I17" s="12"/>
      <c r="J17" s="10">
        <v>1769773</v>
      </c>
    </row>
    <row r="18" spans="1:10" ht="27">
      <c r="A18" s="19"/>
      <c r="B18" s="9" t="s">
        <v>17</v>
      </c>
      <c r="C18" s="10">
        <v>19359</v>
      </c>
      <c r="D18" s="10">
        <v>19347</v>
      </c>
      <c r="E18" s="10">
        <v>18247</v>
      </c>
      <c r="F18" s="10">
        <v>19019</v>
      </c>
      <c r="G18" s="10">
        <v>18707</v>
      </c>
      <c r="H18" s="11">
        <v>18259</v>
      </c>
      <c r="I18" s="12"/>
      <c r="J18" s="10">
        <v>19109</v>
      </c>
    </row>
    <row r="19" spans="1:10" ht="15" customHeight="1">
      <c r="A19" s="3">
        <v>2</v>
      </c>
      <c r="B19" s="56" t="s">
        <v>18</v>
      </c>
      <c r="C19" s="58"/>
      <c r="D19" s="6"/>
      <c r="E19" s="6"/>
      <c r="F19" s="6"/>
      <c r="G19" s="6"/>
      <c r="H19" s="7"/>
      <c r="I19" s="8"/>
      <c r="J19" s="6"/>
    </row>
    <row r="20" spans="1:10" ht="36">
      <c r="A20" s="19"/>
      <c r="B20" s="20" t="s">
        <v>6</v>
      </c>
      <c r="C20" s="19"/>
      <c r="D20" s="19"/>
      <c r="E20" s="19"/>
      <c r="F20" s="19"/>
      <c r="G20" s="19"/>
      <c r="H20" s="21"/>
      <c r="I20" s="22"/>
      <c r="J20" s="19"/>
    </row>
    <row r="21" spans="1:10">
      <c r="A21" s="19"/>
      <c r="B21" s="9" t="s">
        <v>7</v>
      </c>
      <c r="C21" s="10">
        <v>660338</v>
      </c>
      <c r="D21" s="10">
        <v>806090</v>
      </c>
      <c r="E21" s="10">
        <v>1025683</v>
      </c>
      <c r="F21" s="10">
        <v>853894</v>
      </c>
      <c r="G21" s="10">
        <v>844218</v>
      </c>
      <c r="H21" s="11">
        <v>970364</v>
      </c>
      <c r="I21" s="12"/>
      <c r="J21" s="10">
        <v>859201</v>
      </c>
    </row>
    <row r="22" spans="1:10" ht="27">
      <c r="A22" s="19"/>
      <c r="B22" s="9" t="s">
        <v>8</v>
      </c>
      <c r="C22" s="13">
        <v>-600907</v>
      </c>
      <c r="D22" s="13">
        <v>-763366</v>
      </c>
      <c r="E22" s="13">
        <v>-1067459</v>
      </c>
      <c r="F22" s="13">
        <v>-861857</v>
      </c>
      <c r="G22" s="13">
        <v>-892126</v>
      </c>
      <c r="H22" s="23">
        <v>-1036284</v>
      </c>
      <c r="I22" s="24"/>
      <c r="J22" s="13">
        <v>-912567</v>
      </c>
    </row>
    <row r="23" spans="1:10" ht="18">
      <c r="A23" s="19"/>
      <c r="B23" s="9" t="s">
        <v>9</v>
      </c>
      <c r="C23" s="13">
        <v>-1953</v>
      </c>
      <c r="D23" s="13">
        <v>-8589</v>
      </c>
      <c r="E23" s="13">
        <v>-4184</v>
      </c>
      <c r="F23" s="13">
        <v>-3066</v>
      </c>
      <c r="G23" s="13">
        <v>-3390</v>
      </c>
      <c r="H23" s="23">
        <v>-3430</v>
      </c>
      <c r="I23" s="24"/>
      <c r="J23" s="13">
        <v>-4593</v>
      </c>
    </row>
    <row r="24" spans="1:10" ht="27">
      <c r="A24" s="19"/>
      <c r="B24" s="9" t="s">
        <v>2</v>
      </c>
      <c r="C24" s="10">
        <v>41948</v>
      </c>
      <c r="D24" s="10">
        <v>31638</v>
      </c>
      <c r="E24" s="13">
        <v>-32471</v>
      </c>
      <c r="F24" s="10">
        <v>19637</v>
      </c>
      <c r="G24" s="13">
        <v>-30790</v>
      </c>
      <c r="H24" s="23">
        <v>-54326</v>
      </c>
      <c r="I24" s="24"/>
      <c r="J24" s="13">
        <v>-33024</v>
      </c>
    </row>
    <row r="25" spans="1:10">
      <c r="A25" s="19"/>
      <c r="B25" s="25" t="s">
        <v>10</v>
      </c>
      <c r="C25" s="19"/>
      <c r="D25" s="19"/>
      <c r="E25" s="19"/>
      <c r="F25" s="19"/>
      <c r="G25" s="19"/>
      <c r="H25" s="21"/>
      <c r="I25" s="22"/>
      <c r="J25" s="19"/>
    </row>
    <row r="26" spans="1:10" ht="45">
      <c r="A26" s="19"/>
      <c r="B26" s="9" t="s">
        <v>11</v>
      </c>
      <c r="C26" s="10">
        <v>124986</v>
      </c>
      <c r="D26" s="10">
        <v>137141</v>
      </c>
      <c r="E26" s="10">
        <v>133130</v>
      </c>
      <c r="F26" s="10">
        <v>125579</v>
      </c>
      <c r="G26" s="10">
        <v>118685</v>
      </c>
      <c r="H26" s="11">
        <v>140027</v>
      </c>
      <c r="I26" s="12"/>
      <c r="J26" s="10">
        <v>126970</v>
      </c>
    </row>
    <row r="27" spans="1:10" ht="18">
      <c r="A27" s="19"/>
      <c r="B27" s="9" t="s">
        <v>12</v>
      </c>
      <c r="C27" s="10">
        <v>427810</v>
      </c>
      <c r="D27" s="10">
        <v>483447</v>
      </c>
      <c r="E27" s="10">
        <v>464732</v>
      </c>
      <c r="F27" s="10">
        <v>434696</v>
      </c>
      <c r="G27" s="10">
        <v>442823</v>
      </c>
      <c r="H27" s="11">
        <v>488370</v>
      </c>
      <c r="I27" s="12"/>
      <c r="J27" s="10">
        <v>332013</v>
      </c>
    </row>
    <row r="28" spans="1:10" ht="18">
      <c r="A28" s="19"/>
      <c r="B28" s="45" t="s">
        <v>13</v>
      </c>
      <c r="C28" s="46">
        <v>262705</v>
      </c>
      <c r="D28" s="46">
        <v>243342</v>
      </c>
      <c r="E28" s="46">
        <v>221107</v>
      </c>
      <c r="F28" s="46">
        <v>201031</v>
      </c>
      <c r="G28" s="46">
        <v>236750</v>
      </c>
      <c r="H28" s="47">
        <v>184774</v>
      </c>
      <c r="I28" s="48"/>
      <c r="J28" s="46">
        <v>106313</v>
      </c>
    </row>
    <row r="29" spans="1:10" ht="18">
      <c r="A29" s="19"/>
      <c r="B29" s="45" t="s">
        <v>14</v>
      </c>
      <c r="C29" s="46">
        <v>48603</v>
      </c>
      <c r="D29" s="46">
        <v>60641</v>
      </c>
      <c r="E29" s="46">
        <v>68902</v>
      </c>
      <c r="F29" s="46">
        <v>85648</v>
      </c>
      <c r="G29" s="46">
        <v>87486</v>
      </c>
      <c r="H29" s="47">
        <v>203443</v>
      </c>
      <c r="I29" s="48"/>
      <c r="J29" s="46">
        <v>168181</v>
      </c>
    </row>
    <row r="30" spans="1:10" ht="18">
      <c r="A30" s="19"/>
      <c r="B30" s="25" t="s">
        <v>15</v>
      </c>
      <c r="C30" s="19"/>
      <c r="D30" s="19"/>
      <c r="E30" s="19"/>
      <c r="F30" s="19"/>
      <c r="G30" s="19"/>
      <c r="H30" s="21"/>
      <c r="I30" s="22"/>
      <c r="J30" s="19"/>
    </row>
    <row r="31" spans="1:10" ht="18">
      <c r="A31" s="19"/>
      <c r="B31" s="9" t="s">
        <v>19</v>
      </c>
      <c r="C31" s="10">
        <v>31365</v>
      </c>
      <c r="D31" s="10">
        <v>19860</v>
      </c>
      <c r="E31" s="26">
        <v>4413</v>
      </c>
      <c r="F31" s="26">
        <v>8054</v>
      </c>
      <c r="G31" s="26">
        <v>6822</v>
      </c>
      <c r="H31" s="27">
        <v>6148</v>
      </c>
      <c r="I31" s="28"/>
      <c r="J31" s="26">
        <v>7921</v>
      </c>
    </row>
    <row r="32" spans="1:10" ht="18">
      <c r="A32" s="19"/>
      <c r="B32" s="9" t="s">
        <v>20</v>
      </c>
      <c r="C32" s="10">
        <v>1304</v>
      </c>
      <c r="D32" s="10">
        <v>1275</v>
      </c>
      <c r="E32" s="26">
        <v>1345</v>
      </c>
      <c r="F32" s="26">
        <v>1242</v>
      </c>
      <c r="G32" s="26">
        <v>1242</v>
      </c>
      <c r="H32" s="27">
        <v>1204</v>
      </c>
      <c r="I32" s="28"/>
      <c r="J32" s="26">
        <v>1183</v>
      </c>
    </row>
    <row r="33" spans="1:10" ht="15" customHeight="1">
      <c r="A33" s="3">
        <v>3</v>
      </c>
      <c r="B33" s="56" t="s">
        <v>21</v>
      </c>
      <c r="C33" s="57"/>
      <c r="D33" s="6"/>
      <c r="E33" s="6"/>
      <c r="F33" s="6"/>
      <c r="G33" s="6"/>
      <c r="H33" s="7"/>
      <c r="I33" s="8"/>
      <c r="J33" s="6"/>
    </row>
    <row r="34" spans="1:10" ht="36">
      <c r="A34" s="19"/>
      <c r="B34" s="20" t="s">
        <v>6</v>
      </c>
      <c r="C34" s="19"/>
      <c r="D34" s="19"/>
      <c r="E34" s="19"/>
      <c r="F34" s="19"/>
      <c r="G34" s="19"/>
      <c r="H34" s="21"/>
      <c r="I34" s="22"/>
      <c r="J34" s="19"/>
    </row>
    <row r="35" spans="1:10">
      <c r="A35" s="19"/>
      <c r="B35" s="9" t="s">
        <v>7</v>
      </c>
      <c r="C35" s="10">
        <v>3594388</v>
      </c>
      <c r="D35" s="10">
        <v>3831215</v>
      </c>
      <c r="E35" s="10">
        <v>5649937</v>
      </c>
      <c r="F35" s="10">
        <v>5557501</v>
      </c>
      <c r="G35" s="10">
        <v>5871726</v>
      </c>
      <c r="H35" s="11">
        <v>5974581</v>
      </c>
      <c r="I35" s="12"/>
      <c r="J35" s="10">
        <v>4510234</v>
      </c>
    </row>
    <row r="36" spans="1:10" ht="27">
      <c r="A36" s="19"/>
      <c r="B36" s="9" t="s">
        <v>8</v>
      </c>
      <c r="C36" s="13">
        <v>-3453599</v>
      </c>
      <c r="D36" s="13">
        <v>-3715975</v>
      </c>
      <c r="E36" s="13">
        <v>-5604246</v>
      </c>
      <c r="F36" s="13">
        <v>-5679097</v>
      </c>
      <c r="G36" s="13">
        <v>-5760190</v>
      </c>
      <c r="H36" s="23">
        <v>-5858757</v>
      </c>
      <c r="I36" s="24"/>
      <c r="J36" s="13">
        <v>-4334983</v>
      </c>
    </row>
    <row r="37" spans="1:10" ht="18">
      <c r="A37" s="19"/>
      <c r="B37" s="9" t="s">
        <v>9</v>
      </c>
      <c r="C37" s="13">
        <v>-87328</v>
      </c>
      <c r="D37" s="13">
        <v>-84836</v>
      </c>
      <c r="E37" s="13">
        <v>-91420</v>
      </c>
      <c r="F37" s="13">
        <v>-95968</v>
      </c>
      <c r="G37" s="13">
        <v>-103411</v>
      </c>
      <c r="H37" s="23">
        <v>-108824</v>
      </c>
      <c r="I37" s="24"/>
      <c r="J37" s="13">
        <v>-135619</v>
      </c>
    </row>
    <row r="38" spans="1:10" ht="27">
      <c r="A38" s="19"/>
      <c r="B38" s="9" t="s">
        <v>2</v>
      </c>
      <c r="C38" s="10">
        <v>61972</v>
      </c>
      <c r="D38" s="10">
        <v>25895</v>
      </c>
      <c r="E38" s="13">
        <v>-58873</v>
      </c>
      <c r="F38" s="13">
        <v>-233523</v>
      </c>
      <c r="G38" s="10">
        <v>109082</v>
      </c>
      <c r="H38" s="11">
        <v>42074</v>
      </c>
      <c r="I38" s="12"/>
      <c r="J38" s="10">
        <v>65985</v>
      </c>
    </row>
    <row r="39" spans="1:10">
      <c r="A39" s="19"/>
      <c r="B39" s="25" t="s">
        <v>10</v>
      </c>
      <c r="C39" s="19"/>
      <c r="D39" s="19"/>
      <c r="E39" s="19"/>
      <c r="F39" s="19"/>
      <c r="G39" s="19"/>
      <c r="H39" s="21"/>
      <c r="I39" s="22"/>
      <c r="J39" s="19"/>
    </row>
    <row r="40" spans="1:10" ht="45">
      <c r="A40" s="19"/>
      <c r="B40" s="9" t="s">
        <v>11</v>
      </c>
      <c r="C40" s="10">
        <v>1315194</v>
      </c>
      <c r="D40" s="10">
        <v>1233911</v>
      </c>
      <c r="E40" s="10">
        <v>1393432</v>
      </c>
      <c r="F40" s="10">
        <v>1267124</v>
      </c>
      <c r="G40" s="10">
        <v>1381288</v>
      </c>
      <c r="H40" s="11">
        <v>1672662</v>
      </c>
      <c r="I40" s="12"/>
      <c r="J40" s="10">
        <v>1986787</v>
      </c>
    </row>
    <row r="41" spans="1:10" ht="18">
      <c r="A41" s="19"/>
      <c r="B41" s="9" t="s">
        <v>12</v>
      </c>
      <c r="C41" s="10">
        <v>1248696</v>
      </c>
      <c r="D41" s="10">
        <v>1069435</v>
      </c>
      <c r="E41" s="10">
        <v>1522021</v>
      </c>
      <c r="F41" s="10">
        <v>1329511</v>
      </c>
      <c r="G41" s="10">
        <v>1483389</v>
      </c>
      <c r="H41" s="11">
        <v>1179284</v>
      </c>
      <c r="I41" s="12"/>
      <c r="J41" s="10">
        <v>1083091</v>
      </c>
    </row>
    <row r="42" spans="1:10" ht="18">
      <c r="A42" s="19"/>
      <c r="B42" s="45" t="s">
        <v>13</v>
      </c>
      <c r="C42" s="46">
        <v>1203830</v>
      </c>
      <c r="D42" s="46">
        <v>918689</v>
      </c>
      <c r="E42" s="46">
        <v>1311948</v>
      </c>
      <c r="F42" s="46">
        <v>1390820</v>
      </c>
      <c r="G42" s="46">
        <v>1172787</v>
      </c>
      <c r="H42" s="47">
        <v>845728</v>
      </c>
      <c r="I42" s="48"/>
      <c r="J42" s="46">
        <v>777438</v>
      </c>
    </row>
    <row r="43" spans="1:10" ht="18">
      <c r="A43" s="19"/>
      <c r="B43" s="45" t="s">
        <v>14</v>
      </c>
      <c r="C43" s="46">
        <v>1659034</v>
      </c>
      <c r="D43" s="46">
        <v>1552870</v>
      </c>
      <c r="E43" s="46">
        <v>1723738</v>
      </c>
      <c r="F43" s="46">
        <v>1590726</v>
      </c>
      <c r="G43" s="46">
        <v>1992541</v>
      </c>
      <c r="H43" s="47">
        <v>2259026</v>
      </c>
      <c r="I43" s="48"/>
      <c r="J43" s="46">
        <v>2597894</v>
      </c>
    </row>
    <row r="44" spans="1:10" ht="18">
      <c r="A44" s="19"/>
      <c r="B44" s="25" t="s">
        <v>15</v>
      </c>
      <c r="C44" s="19"/>
      <c r="D44" s="19"/>
      <c r="E44" s="19"/>
      <c r="F44" s="19"/>
      <c r="G44" s="19"/>
      <c r="H44" s="21"/>
      <c r="I44" s="22"/>
      <c r="J44" s="19"/>
    </row>
    <row r="45" spans="1:10" ht="18">
      <c r="A45" s="19"/>
      <c r="B45" s="9" t="s">
        <v>19</v>
      </c>
      <c r="C45" s="10">
        <v>181048</v>
      </c>
      <c r="D45" s="10">
        <v>135391</v>
      </c>
      <c r="E45" s="10">
        <v>137857</v>
      </c>
      <c r="F45" s="10">
        <v>104870</v>
      </c>
      <c r="G45" s="10">
        <v>131867</v>
      </c>
      <c r="H45" s="11">
        <v>150628</v>
      </c>
      <c r="I45" s="12"/>
      <c r="J45" s="10">
        <v>299612</v>
      </c>
    </row>
    <row r="46" spans="1:10" ht="18">
      <c r="A46" s="19"/>
      <c r="B46" s="9" t="s">
        <v>20</v>
      </c>
      <c r="C46" s="10">
        <v>3380</v>
      </c>
      <c r="D46" s="10">
        <v>2950</v>
      </c>
      <c r="E46" s="26">
        <v>2900</v>
      </c>
      <c r="F46" s="26">
        <v>2974</v>
      </c>
      <c r="G46" s="26">
        <v>3133</v>
      </c>
      <c r="H46" s="27">
        <v>3324</v>
      </c>
      <c r="I46" s="28"/>
      <c r="J46" s="26">
        <v>3680</v>
      </c>
    </row>
    <row r="47" spans="1:10">
      <c r="A47" s="56" t="s">
        <v>5</v>
      </c>
      <c r="B47" s="57"/>
      <c r="C47" s="3">
        <v>2009</v>
      </c>
      <c r="D47" s="3">
        <v>2010</v>
      </c>
      <c r="E47" s="3">
        <v>2011</v>
      </c>
      <c r="F47" s="3">
        <v>2012</v>
      </c>
      <c r="G47" s="3">
        <v>2013</v>
      </c>
      <c r="H47" s="17">
        <v>2014</v>
      </c>
      <c r="I47" s="18"/>
      <c r="J47" s="3">
        <v>2015</v>
      </c>
    </row>
    <row r="48" spans="1:10" ht="15" customHeight="1">
      <c r="A48" s="3">
        <v>4</v>
      </c>
      <c r="B48" s="56" t="s">
        <v>22</v>
      </c>
      <c r="C48" s="57"/>
      <c r="D48" s="6"/>
      <c r="E48" s="6"/>
      <c r="F48" s="6"/>
      <c r="G48" s="6"/>
      <c r="H48" s="7"/>
      <c r="I48" s="8"/>
      <c r="J48" s="6"/>
    </row>
    <row r="49" spans="1:10" ht="36">
      <c r="A49" s="19"/>
      <c r="B49" s="20" t="s">
        <v>6</v>
      </c>
      <c r="C49" s="19"/>
      <c r="D49" s="19"/>
      <c r="E49" s="19"/>
      <c r="F49" s="19"/>
      <c r="G49" s="19"/>
      <c r="H49" s="21"/>
      <c r="I49" s="22"/>
      <c r="J49" s="19"/>
    </row>
    <row r="50" spans="1:10">
      <c r="A50" s="19"/>
      <c r="B50" s="9" t="s">
        <v>7</v>
      </c>
      <c r="C50" s="10">
        <v>2081</v>
      </c>
      <c r="D50" s="29">
        <v>366</v>
      </c>
      <c r="E50" s="29">
        <v>68</v>
      </c>
      <c r="F50" s="29">
        <v>0</v>
      </c>
      <c r="G50" s="29">
        <v>0</v>
      </c>
      <c r="H50" s="30">
        <v>0</v>
      </c>
      <c r="I50" s="31"/>
      <c r="J50" s="29">
        <v>0</v>
      </c>
    </row>
    <row r="51" spans="1:10" ht="27">
      <c r="A51" s="19"/>
      <c r="B51" s="9" t="s">
        <v>8</v>
      </c>
      <c r="C51" s="13">
        <v>-1828</v>
      </c>
      <c r="D51" s="32">
        <v>-184</v>
      </c>
      <c r="E51" s="32">
        <v>-709</v>
      </c>
      <c r="F51" s="32">
        <v>-613</v>
      </c>
      <c r="G51" s="32">
        <v>-431</v>
      </c>
      <c r="H51" s="33">
        <v>-551</v>
      </c>
      <c r="I51" s="34"/>
      <c r="J51" s="29">
        <v>0</v>
      </c>
    </row>
    <row r="52" spans="1:10" ht="18">
      <c r="A52" s="19"/>
      <c r="B52" s="9" t="s">
        <v>9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1"/>
      <c r="I52" s="22"/>
      <c r="J52" s="19"/>
    </row>
    <row r="53" spans="1:10" ht="27">
      <c r="A53" s="19"/>
      <c r="B53" s="9" t="s">
        <v>23</v>
      </c>
      <c r="C53" s="13">
        <v>-5944</v>
      </c>
      <c r="D53" s="29">
        <v>674</v>
      </c>
      <c r="E53" s="32">
        <v>-812</v>
      </c>
      <c r="F53" s="32">
        <v>-915</v>
      </c>
      <c r="G53" s="32">
        <v>-432</v>
      </c>
      <c r="H53" s="33">
        <v>-445</v>
      </c>
      <c r="I53" s="34"/>
      <c r="J53" s="29">
        <v>0</v>
      </c>
    </row>
    <row r="54" spans="1:10">
      <c r="A54" s="19"/>
      <c r="B54" s="25" t="s">
        <v>10</v>
      </c>
      <c r="C54" s="19"/>
      <c r="D54" s="19"/>
      <c r="E54" s="19"/>
      <c r="F54" s="19"/>
      <c r="G54" s="19"/>
      <c r="H54" s="21"/>
      <c r="I54" s="22"/>
      <c r="J54" s="19"/>
    </row>
    <row r="55" spans="1:10" ht="45">
      <c r="A55" s="19"/>
      <c r="B55" s="9" t="s">
        <v>11</v>
      </c>
      <c r="C55" s="29">
        <v>728</v>
      </c>
      <c r="D55" s="29">
        <v>5</v>
      </c>
      <c r="E55" s="29">
        <v>2</v>
      </c>
      <c r="F55" s="29">
        <v>2</v>
      </c>
      <c r="G55" s="29">
        <v>2</v>
      </c>
      <c r="H55" s="30">
        <v>0</v>
      </c>
      <c r="I55" s="31"/>
      <c r="J55" s="29">
        <v>0</v>
      </c>
    </row>
    <row r="56" spans="1:10" ht="18">
      <c r="A56" s="19"/>
      <c r="B56" s="9" t="s">
        <v>12</v>
      </c>
      <c r="C56" s="10">
        <v>1875</v>
      </c>
      <c r="D56" s="10">
        <v>2475</v>
      </c>
      <c r="E56" s="26">
        <v>2787</v>
      </c>
      <c r="F56" s="26">
        <v>2853</v>
      </c>
      <c r="G56" s="26">
        <v>1567</v>
      </c>
      <c r="H56" s="30">
        <v>847</v>
      </c>
      <c r="I56" s="31"/>
      <c r="J56" s="29">
        <v>0</v>
      </c>
    </row>
    <row r="57" spans="1:10" ht="18">
      <c r="A57" s="19"/>
      <c r="B57" s="45" t="s">
        <v>13</v>
      </c>
      <c r="C57" s="46">
        <v>4126</v>
      </c>
      <c r="D57" s="46">
        <v>2319</v>
      </c>
      <c r="E57" s="49">
        <v>3977</v>
      </c>
      <c r="F57" s="50">
        <v>898</v>
      </c>
      <c r="G57" s="50">
        <v>67</v>
      </c>
      <c r="H57" s="51">
        <v>228</v>
      </c>
      <c r="I57" s="52"/>
      <c r="J57" s="50">
        <v>0</v>
      </c>
    </row>
    <row r="58" spans="1:10" ht="18">
      <c r="A58" s="19"/>
      <c r="B58" s="45" t="s">
        <v>14</v>
      </c>
      <c r="C58" s="46">
        <v>39977</v>
      </c>
      <c r="D58" s="46">
        <v>3147</v>
      </c>
      <c r="E58" s="49">
        <v>1431</v>
      </c>
      <c r="F58" s="49">
        <v>5459</v>
      </c>
      <c r="G58" s="50">
        <v>0</v>
      </c>
      <c r="H58" s="51">
        <v>0</v>
      </c>
      <c r="I58" s="52"/>
      <c r="J58" s="50">
        <v>0</v>
      </c>
    </row>
    <row r="59" spans="1:10" ht="18">
      <c r="A59" s="19"/>
      <c r="B59" s="25" t="s">
        <v>15</v>
      </c>
      <c r="C59" s="19"/>
      <c r="D59" s="19"/>
      <c r="E59" s="19"/>
      <c r="F59" s="19"/>
      <c r="G59" s="19"/>
      <c r="H59" s="21"/>
      <c r="I59" s="22"/>
      <c r="J59" s="19"/>
    </row>
    <row r="60" spans="1:10" ht="18">
      <c r="A60" s="19"/>
      <c r="B60" s="9" t="s">
        <v>19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30">
        <v>0</v>
      </c>
      <c r="I60" s="31"/>
      <c r="J60" s="29">
        <v>0</v>
      </c>
    </row>
    <row r="61" spans="1:10" ht="18">
      <c r="A61" s="19"/>
      <c r="B61" s="9" t="s">
        <v>20</v>
      </c>
      <c r="C61" s="29">
        <v>36</v>
      </c>
      <c r="D61" s="29">
        <v>22</v>
      </c>
      <c r="E61" s="29">
        <v>11</v>
      </c>
      <c r="F61" s="29">
        <v>11</v>
      </c>
      <c r="G61" s="29">
        <v>11</v>
      </c>
      <c r="H61" s="30">
        <v>11</v>
      </c>
      <c r="I61" s="31"/>
      <c r="J61" s="29">
        <v>11</v>
      </c>
    </row>
    <row r="62" spans="1:10">
      <c r="A62" s="1" t="s">
        <v>24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 ht="15" customHeight="1">
      <c r="A63" s="3">
        <v>5</v>
      </c>
      <c r="B63" s="56" t="s">
        <v>25</v>
      </c>
      <c r="C63" s="57"/>
      <c r="D63" s="6"/>
      <c r="E63" s="6"/>
      <c r="F63" s="6"/>
      <c r="G63" s="6"/>
      <c r="H63" s="7"/>
      <c r="I63" s="8"/>
      <c r="J63" s="6"/>
    </row>
    <row r="64" spans="1:10" ht="36">
      <c r="A64" s="19"/>
      <c r="B64" s="20" t="s">
        <v>6</v>
      </c>
      <c r="C64" s="19"/>
      <c r="D64" s="19"/>
      <c r="E64" s="19"/>
      <c r="F64" s="19"/>
      <c r="G64" s="19"/>
      <c r="H64" s="21"/>
      <c r="I64" s="22"/>
      <c r="J64" s="19"/>
    </row>
    <row r="65" spans="1:10">
      <c r="A65" s="19"/>
      <c r="B65" s="9" t="s">
        <v>7</v>
      </c>
      <c r="C65" s="10">
        <v>30330</v>
      </c>
      <c r="D65" s="10">
        <v>26526</v>
      </c>
      <c r="E65" s="10">
        <v>34142</v>
      </c>
      <c r="F65" s="10">
        <v>61111</v>
      </c>
      <c r="G65" s="10">
        <v>60985</v>
      </c>
      <c r="H65" s="11">
        <v>57597</v>
      </c>
      <c r="I65" s="12"/>
      <c r="J65" s="10">
        <v>60226</v>
      </c>
    </row>
    <row r="66" spans="1:10" ht="27">
      <c r="A66" s="19"/>
      <c r="B66" s="9" t="s">
        <v>8</v>
      </c>
      <c r="C66" s="13">
        <v>-68869</v>
      </c>
      <c r="D66" s="13">
        <v>-67131</v>
      </c>
      <c r="E66" s="13">
        <v>-69263</v>
      </c>
      <c r="F66" s="13">
        <v>-83526</v>
      </c>
      <c r="G66" s="13">
        <v>-84174</v>
      </c>
      <c r="H66" s="23">
        <v>-83341</v>
      </c>
      <c r="I66" s="24"/>
      <c r="J66" s="13">
        <v>-84783</v>
      </c>
    </row>
    <row r="67" spans="1:10" ht="18">
      <c r="A67" s="19"/>
      <c r="B67" s="9" t="s">
        <v>9</v>
      </c>
      <c r="C67" s="13">
        <v>-41874</v>
      </c>
      <c r="D67" s="13">
        <v>-41597</v>
      </c>
      <c r="E67" s="13">
        <v>-43718</v>
      </c>
      <c r="F67" s="13">
        <v>-43417</v>
      </c>
      <c r="G67" s="13">
        <v>-37633</v>
      </c>
      <c r="H67" s="23">
        <v>-42229</v>
      </c>
      <c r="I67" s="24"/>
      <c r="J67" s="13">
        <v>-46010</v>
      </c>
    </row>
    <row r="68" spans="1:10" ht="27">
      <c r="A68" s="19"/>
      <c r="B68" s="9" t="s">
        <v>23</v>
      </c>
      <c r="C68" s="10">
        <v>9898</v>
      </c>
      <c r="D68" s="13">
        <v>-115657</v>
      </c>
      <c r="E68" s="13">
        <v>-150008</v>
      </c>
      <c r="F68" s="13">
        <v>-2357</v>
      </c>
      <c r="G68" s="13">
        <v>-34726</v>
      </c>
      <c r="H68" s="23">
        <v>-81863</v>
      </c>
      <c r="I68" s="24"/>
      <c r="J68" s="13">
        <v>-70543</v>
      </c>
    </row>
    <row r="69" spans="1:10">
      <c r="A69" s="19"/>
      <c r="B69" s="25" t="s">
        <v>10</v>
      </c>
      <c r="C69" s="19"/>
      <c r="D69" s="19"/>
      <c r="E69" s="19"/>
      <c r="F69" s="19"/>
      <c r="G69" s="19"/>
      <c r="H69" s="21"/>
      <c r="I69" s="22"/>
      <c r="J69" s="19"/>
    </row>
    <row r="70" spans="1:10" ht="45">
      <c r="A70" s="19"/>
      <c r="B70" s="9" t="s">
        <v>11</v>
      </c>
      <c r="C70" s="10">
        <v>832901</v>
      </c>
      <c r="D70" s="10">
        <v>811236</v>
      </c>
      <c r="E70" s="10">
        <v>821907</v>
      </c>
      <c r="F70" s="10">
        <v>826987</v>
      </c>
      <c r="G70" s="10">
        <v>859598</v>
      </c>
      <c r="H70" s="11">
        <v>949178</v>
      </c>
      <c r="I70" s="12"/>
      <c r="J70" s="10">
        <v>1096071</v>
      </c>
    </row>
    <row r="71" spans="1:10" ht="18">
      <c r="A71" s="19"/>
      <c r="B71" s="9" t="s">
        <v>12</v>
      </c>
      <c r="C71" s="10">
        <v>61692</v>
      </c>
      <c r="D71" s="10">
        <v>42402</v>
      </c>
      <c r="E71" s="10">
        <v>75760</v>
      </c>
      <c r="F71" s="10">
        <v>260864</v>
      </c>
      <c r="G71" s="10">
        <v>266546</v>
      </c>
      <c r="H71" s="11">
        <v>286617</v>
      </c>
      <c r="I71" s="12"/>
      <c r="J71" s="10">
        <v>230989</v>
      </c>
    </row>
    <row r="72" spans="1:10" ht="18">
      <c r="A72" s="19"/>
      <c r="B72" s="45" t="s">
        <v>13</v>
      </c>
      <c r="C72" s="46">
        <v>79624</v>
      </c>
      <c r="D72" s="46">
        <v>71833</v>
      </c>
      <c r="E72" s="46">
        <v>102860</v>
      </c>
      <c r="F72" s="46">
        <v>73376</v>
      </c>
      <c r="G72" s="46">
        <v>126476</v>
      </c>
      <c r="H72" s="47">
        <v>150190</v>
      </c>
      <c r="I72" s="48"/>
      <c r="J72" s="46">
        <v>112309</v>
      </c>
    </row>
    <row r="73" spans="1:10" ht="18">
      <c r="A73" s="19"/>
      <c r="B73" s="45" t="s">
        <v>14</v>
      </c>
      <c r="C73" s="46">
        <v>837981</v>
      </c>
      <c r="D73" s="46">
        <v>880273</v>
      </c>
      <c r="E73" s="46">
        <v>873445</v>
      </c>
      <c r="F73" s="46">
        <v>1078075</v>
      </c>
      <c r="G73" s="46">
        <v>1132170</v>
      </c>
      <c r="H73" s="47">
        <v>1334721</v>
      </c>
      <c r="I73" s="48"/>
      <c r="J73" s="46">
        <v>1534304</v>
      </c>
    </row>
    <row r="74" spans="1:10" ht="18">
      <c r="A74" s="19"/>
      <c r="B74" s="25" t="s">
        <v>15</v>
      </c>
      <c r="C74" s="19"/>
      <c r="D74" s="19"/>
      <c r="E74" s="19"/>
      <c r="F74" s="19"/>
      <c r="G74" s="19"/>
      <c r="H74" s="21"/>
      <c r="I74" s="22"/>
      <c r="J74" s="19"/>
    </row>
    <row r="75" spans="1:10" ht="18">
      <c r="A75" s="19"/>
      <c r="B75" s="9" t="s">
        <v>19</v>
      </c>
      <c r="C75" s="10">
        <v>30799</v>
      </c>
      <c r="D75" s="10">
        <v>38287</v>
      </c>
      <c r="E75" s="10">
        <v>34908</v>
      </c>
      <c r="F75" s="10">
        <v>34996</v>
      </c>
      <c r="G75" s="10">
        <v>67056</v>
      </c>
      <c r="H75" s="11">
        <v>117164</v>
      </c>
      <c r="I75" s="12"/>
      <c r="J75" s="10">
        <v>172568</v>
      </c>
    </row>
    <row r="76" spans="1:10" ht="18">
      <c r="A76" s="19"/>
      <c r="B76" s="9" t="s">
        <v>20</v>
      </c>
      <c r="C76" s="10">
        <v>1490</v>
      </c>
      <c r="D76" s="10">
        <v>1333</v>
      </c>
      <c r="E76" s="26">
        <v>1323</v>
      </c>
      <c r="F76" s="26">
        <v>1290</v>
      </c>
      <c r="G76" s="26">
        <v>1313</v>
      </c>
      <c r="H76" s="27">
        <v>1339</v>
      </c>
      <c r="I76" s="28"/>
      <c r="J76" s="26">
        <v>1299</v>
      </c>
    </row>
    <row r="77" spans="1:10" ht="15" customHeight="1">
      <c r="A77" s="3">
        <v>6</v>
      </c>
      <c r="B77" s="56" t="s">
        <v>26</v>
      </c>
      <c r="C77" s="57"/>
      <c r="D77" s="6"/>
      <c r="E77" s="6"/>
      <c r="F77" s="6"/>
      <c r="G77" s="6"/>
      <c r="H77" s="7"/>
      <c r="I77" s="8"/>
      <c r="J77" s="6"/>
    </row>
    <row r="78" spans="1:10" ht="36">
      <c r="A78" s="19"/>
      <c r="B78" s="20" t="s">
        <v>6</v>
      </c>
      <c r="C78" s="19"/>
      <c r="D78" s="19"/>
      <c r="E78" s="19"/>
      <c r="F78" s="19"/>
      <c r="G78" s="19"/>
      <c r="H78" s="21"/>
      <c r="I78" s="22"/>
      <c r="J78" s="19"/>
    </row>
    <row r="79" spans="1:10">
      <c r="A79" s="19"/>
      <c r="B79" s="9" t="s">
        <v>7</v>
      </c>
      <c r="C79" s="10">
        <v>197590</v>
      </c>
      <c r="D79" s="10">
        <v>213842</v>
      </c>
      <c r="E79" s="10">
        <v>228962</v>
      </c>
      <c r="F79" s="10">
        <v>238396</v>
      </c>
      <c r="G79" s="10">
        <v>250180</v>
      </c>
      <c r="H79" s="11">
        <v>281290</v>
      </c>
      <c r="I79" s="12"/>
      <c r="J79" s="10">
        <v>300949</v>
      </c>
    </row>
    <row r="80" spans="1:10" ht="27">
      <c r="A80" s="19"/>
      <c r="B80" s="9" t="s">
        <v>8</v>
      </c>
      <c r="C80" s="13">
        <v>-175764</v>
      </c>
      <c r="D80" s="13">
        <v>-190774</v>
      </c>
      <c r="E80" s="13">
        <v>-220614</v>
      </c>
      <c r="F80" s="13">
        <v>-227103</v>
      </c>
      <c r="G80" s="13">
        <v>-243404</v>
      </c>
      <c r="H80" s="23">
        <v>-284643</v>
      </c>
      <c r="I80" s="24"/>
      <c r="J80" s="13">
        <v>-301114</v>
      </c>
    </row>
    <row r="81" spans="1:10" ht="18">
      <c r="A81" s="19"/>
      <c r="B81" s="9" t="s">
        <v>9</v>
      </c>
      <c r="C81" s="13">
        <v>-45712</v>
      </c>
      <c r="D81" s="13">
        <v>-54418</v>
      </c>
      <c r="E81" s="13">
        <v>-47799</v>
      </c>
      <c r="F81" s="13">
        <v>-50641</v>
      </c>
      <c r="G81" s="13">
        <v>-50032</v>
      </c>
      <c r="H81" s="23">
        <v>-50137</v>
      </c>
      <c r="I81" s="24"/>
      <c r="J81" s="13">
        <v>-50250</v>
      </c>
    </row>
    <row r="82" spans="1:10" ht="27">
      <c r="A82" s="19"/>
      <c r="B82" s="9" t="s">
        <v>23</v>
      </c>
      <c r="C82" s="10">
        <v>38461</v>
      </c>
      <c r="D82" s="13">
        <v>-11988</v>
      </c>
      <c r="E82" s="13">
        <v>-97728</v>
      </c>
      <c r="F82" s="13">
        <v>-25109</v>
      </c>
      <c r="G82" s="13">
        <v>-72928</v>
      </c>
      <c r="H82" s="23">
        <v>-130050</v>
      </c>
      <c r="I82" s="24"/>
      <c r="J82" s="13">
        <v>-154857</v>
      </c>
    </row>
    <row r="83" spans="1:10">
      <c r="A83" s="19"/>
      <c r="B83" s="25" t="s">
        <v>10</v>
      </c>
      <c r="C83" s="19"/>
      <c r="D83" s="19"/>
      <c r="E83" s="19"/>
      <c r="F83" s="19"/>
      <c r="G83" s="19"/>
      <c r="H83" s="21"/>
      <c r="I83" s="22"/>
      <c r="J83" s="19"/>
    </row>
    <row r="84" spans="1:10" ht="45">
      <c r="A84" s="19"/>
      <c r="B84" s="9" t="s">
        <v>11</v>
      </c>
      <c r="C84" s="10">
        <v>2490560</v>
      </c>
      <c r="D84" s="10">
        <v>2653326</v>
      </c>
      <c r="E84" s="10">
        <v>2637285</v>
      </c>
      <c r="F84" s="10">
        <v>2683391</v>
      </c>
      <c r="G84" s="10">
        <v>2822198</v>
      </c>
      <c r="H84" s="11">
        <v>3100793</v>
      </c>
      <c r="I84" s="12"/>
      <c r="J84" s="10">
        <v>3510066</v>
      </c>
    </row>
    <row r="85" spans="1:10" ht="18">
      <c r="A85" s="19"/>
      <c r="B85" s="9" t="s">
        <v>12</v>
      </c>
      <c r="C85" s="10">
        <v>122139</v>
      </c>
      <c r="D85" s="10">
        <v>110342</v>
      </c>
      <c r="E85" s="10">
        <v>141396</v>
      </c>
      <c r="F85" s="10">
        <v>179363</v>
      </c>
      <c r="G85" s="10">
        <v>220519</v>
      </c>
      <c r="H85" s="11">
        <v>347865</v>
      </c>
      <c r="I85" s="12"/>
      <c r="J85" s="10">
        <v>205178</v>
      </c>
    </row>
    <row r="86" spans="1:10" ht="18">
      <c r="A86" s="19"/>
      <c r="B86" s="45" t="s">
        <v>13</v>
      </c>
      <c r="C86" s="46">
        <v>102743</v>
      </c>
      <c r="D86" s="46">
        <v>130219</v>
      </c>
      <c r="E86" s="46">
        <v>127511</v>
      </c>
      <c r="F86" s="46">
        <v>127800</v>
      </c>
      <c r="G86" s="46">
        <v>181303</v>
      </c>
      <c r="H86" s="47">
        <v>188303</v>
      </c>
      <c r="I86" s="48"/>
      <c r="J86" s="46">
        <v>246843</v>
      </c>
    </row>
    <row r="87" spans="1:10" ht="18">
      <c r="A87" s="19"/>
      <c r="B87" s="45" t="s">
        <v>14</v>
      </c>
      <c r="C87" s="46">
        <v>1196264</v>
      </c>
      <c r="D87" s="46">
        <v>1179717</v>
      </c>
      <c r="E87" s="46">
        <v>1213779</v>
      </c>
      <c r="F87" s="46">
        <v>1180068</v>
      </c>
      <c r="G87" s="46">
        <v>1131955</v>
      </c>
      <c r="H87" s="47">
        <v>1433857</v>
      </c>
      <c r="I87" s="48"/>
      <c r="J87" s="46">
        <v>1607808</v>
      </c>
    </row>
    <row r="88" spans="1:10" ht="18">
      <c r="A88" s="19"/>
      <c r="B88" s="25" t="s">
        <v>15</v>
      </c>
      <c r="C88" s="19"/>
      <c r="D88" s="19"/>
      <c r="E88" s="19"/>
      <c r="F88" s="19"/>
      <c r="G88" s="19"/>
      <c r="H88" s="21"/>
      <c r="I88" s="22"/>
      <c r="J88" s="19"/>
    </row>
    <row r="89" spans="1:10" ht="18">
      <c r="A89" s="19"/>
      <c r="B89" s="9" t="s">
        <v>19</v>
      </c>
      <c r="C89" s="10">
        <v>299772</v>
      </c>
      <c r="D89" s="10">
        <v>172145</v>
      </c>
      <c r="E89" s="10">
        <v>70669</v>
      </c>
      <c r="F89" s="10">
        <v>159948</v>
      </c>
      <c r="G89" s="10">
        <v>185124</v>
      </c>
      <c r="H89" s="11">
        <v>296317</v>
      </c>
      <c r="I89" s="12"/>
      <c r="J89" s="10">
        <v>422143</v>
      </c>
    </row>
    <row r="90" spans="1:10" ht="18">
      <c r="A90" s="19"/>
      <c r="B90" s="9" t="s">
        <v>20</v>
      </c>
      <c r="C90" s="10">
        <v>3357</v>
      </c>
      <c r="D90" s="10">
        <v>3317</v>
      </c>
      <c r="E90" s="26">
        <v>3317</v>
      </c>
      <c r="F90" s="26">
        <v>3298</v>
      </c>
      <c r="G90" s="26">
        <v>3346</v>
      </c>
      <c r="H90" s="27">
        <v>3369</v>
      </c>
      <c r="I90" s="28"/>
      <c r="J90" s="26">
        <v>3533</v>
      </c>
    </row>
    <row r="91" spans="1:10">
      <c r="A91" s="56" t="s">
        <v>5</v>
      </c>
      <c r="B91" s="57"/>
      <c r="C91" s="3">
        <v>2009</v>
      </c>
      <c r="D91" s="3">
        <v>2010</v>
      </c>
      <c r="E91" s="3">
        <v>2011</v>
      </c>
      <c r="F91" s="3">
        <v>2012</v>
      </c>
      <c r="G91" s="3">
        <v>2013</v>
      </c>
      <c r="H91" s="17">
        <v>2014</v>
      </c>
      <c r="I91" s="18"/>
      <c r="J91" s="3">
        <v>2015</v>
      </c>
    </row>
    <row r="92" spans="1:10">
      <c r="A92" s="1" t="s">
        <v>27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 ht="15" customHeight="1">
      <c r="A93" s="3">
        <v>7</v>
      </c>
      <c r="B93" s="56" t="s">
        <v>28</v>
      </c>
      <c r="C93" s="57"/>
      <c r="D93" s="6"/>
      <c r="E93" s="6"/>
      <c r="F93" s="6"/>
      <c r="G93" s="6"/>
      <c r="H93" s="7"/>
      <c r="I93" s="8"/>
      <c r="J93" s="6"/>
    </row>
    <row r="94" spans="1:10" ht="36">
      <c r="A94" s="19"/>
      <c r="B94" s="20" t="s">
        <v>6</v>
      </c>
      <c r="C94" s="19"/>
      <c r="D94" s="19"/>
      <c r="E94" s="19"/>
      <c r="F94" s="19"/>
      <c r="G94" s="19"/>
      <c r="H94" s="21"/>
      <c r="I94" s="22"/>
      <c r="J94" s="19"/>
    </row>
    <row r="95" spans="1:10">
      <c r="A95" s="19"/>
      <c r="B95" s="9" t="s">
        <v>7</v>
      </c>
      <c r="C95" s="10">
        <v>2855</v>
      </c>
      <c r="D95" s="10">
        <v>2562</v>
      </c>
      <c r="E95" s="26">
        <v>3167</v>
      </c>
      <c r="F95" s="26">
        <v>3323</v>
      </c>
      <c r="G95" s="26">
        <v>3755</v>
      </c>
      <c r="H95" s="27">
        <v>4500</v>
      </c>
      <c r="I95" s="28"/>
      <c r="J95" s="26">
        <v>5631</v>
      </c>
    </row>
    <row r="96" spans="1:10" ht="27">
      <c r="A96" s="19"/>
      <c r="B96" s="9" t="s">
        <v>8</v>
      </c>
      <c r="C96" s="13">
        <v>-1052</v>
      </c>
      <c r="D96" s="13">
        <v>-1123</v>
      </c>
      <c r="E96" s="13">
        <v>-2237</v>
      </c>
      <c r="F96" s="13">
        <v>-2926</v>
      </c>
      <c r="G96" s="13">
        <v>-2802</v>
      </c>
      <c r="H96" s="23">
        <v>-3031</v>
      </c>
      <c r="I96" s="24"/>
      <c r="J96" s="13">
        <v>-2906</v>
      </c>
    </row>
    <row r="97" spans="1:10" ht="18">
      <c r="A97" s="19"/>
      <c r="B97" s="9" t="s">
        <v>9</v>
      </c>
      <c r="C97" s="32">
        <v>-38</v>
      </c>
      <c r="D97" s="32">
        <v>-20</v>
      </c>
      <c r="E97" s="32">
        <v>-11</v>
      </c>
      <c r="F97" s="32">
        <v>-8</v>
      </c>
      <c r="G97" s="29">
        <v>0</v>
      </c>
      <c r="H97" s="30">
        <v>0</v>
      </c>
      <c r="I97" s="31"/>
      <c r="J97" s="29">
        <v>0</v>
      </c>
    </row>
    <row r="98" spans="1:10" ht="27">
      <c r="A98" s="19"/>
      <c r="B98" s="9" t="s">
        <v>23</v>
      </c>
      <c r="C98" s="29">
        <v>968</v>
      </c>
      <c r="D98" s="29">
        <v>42</v>
      </c>
      <c r="E98" s="29">
        <v>488</v>
      </c>
      <c r="F98" s="29">
        <v>543</v>
      </c>
      <c r="G98" s="26">
        <v>1085</v>
      </c>
      <c r="H98" s="27">
        <v>1549</v>
      </c>
      <c r="I98" s="28"/>
      <c r="J98" s="26">
        <v>2024</v>
      </c>
    </row>
    <row r="99" spans="1:10">
      <c r="A99" s="19"/>
      <c r="B99" s="25" t="s">
        <v>10</v>
      </c>
      <c r="C99" s="19"/>
      <c r="D99" s="19"/>
      <c r="E99" s="19"/>
      <c r="F99" s="19"/>
      <c r="G99" s="19"/>
      <c r="H99" s="21"/>
      <c r="I99" s="22"/>
      <c r="J99" s="19"/>
    </row>
    <row r="100" spans="1:10" ht="45">
      <c r="A100" s="19"/>
      <c r="B100" s="9" t="s">
        <v>11</v>
      </c>
      <c r="C100" s="10">
        <v>58366</v>
      </c>
      <c r="D100" s="10">
        <v>59459</v>
      </c>
      <c r="E100" s="10">
        <v>44074</v>
      </c>
      <c r="F100" s="10">
        <v>43882</v>
      </c>
      <c r="G100" s="10">
        <v>44039</v>
      </c>
      <c r="H100" s="11">
        <v>44632</v>
      </c>
      <c r="I100" s="12"/>
      <c r="J100" s="10">
        <v>45933</v>
      </c>
    </row>
    <row r="101" spans="1:10" ht="18">
      <c r="A101" s="19"/>
      <c r="B101" s="9" t="s">
        <v>12</v>
      </c>
      <c r="C101" s="10">
        <v>5197</v>
      </c>
      <c r="D101" s="10">
        <v>7249</v>
      </c>
      <c r="E101" s="10">
        <v>10548</v>
      </c>
      <c r="F101" s="26">
        <v>7977</v>
      </c>
      <c r="G101" s="26">
        <v>3636</v>
      </c>
      <c r="H101" s="27">
        <v>4497</v>
      </c>
      <c r="I101" s="28"/>
      <c r="J101" s="26">
        <v>5438</v>
      </c>
    </row>
    <row r="102" spans="1:10" ht="18">
      <c r="A102" s="19"/>
      <c r="B102" s="45" t="s">
        <v>13</v>
      </c>
      <c r="C102" s="46">
        <v>3688</v>
      </c>
      <c r="D102" s="46">
        <v>5632</v>
      </c>
      <c r="E102" s="49">
        <v>8515</v>
      </c>
      <c r="F102" s="49">
        <v>5840</v>
      </c>
      <c r="G102" s="50">
        <v>819</v>
      </c>
      <c r="H102" s="51">
        <v>797</v>
      </c>
      <c r="I102" s="52"/>
      <c r="J102" s="50">
        <v>912</v>
      </c>
    </row>
    <row r="103" spans="1:10" ht="18">
      <c r="A103" s="19"/>
      <c r="B103" s="45" t="s">
        <v>14</v>
      </c>
      <c r="C103" s="46">
        <v>4605</v>
      </c>
      <c r="D103" s="46">
        <v>4241</v>
      </c>
      <c r="E103" s="46">
        <v>11973</v>
      </c>
      <c r="F103" s="46">
        <v>10985</v>
      </c>
      <c r="G103" s="46">
        <v>11502</v>
      </c>
      <c r="H103" s="47">
        <v>12378</v>
      </c>
      <c r="I103" s="48"/>
      <c r="J103" s="46">
        <v>13179</v>
      </c>
    </row>
    <row r="104" spans="1:10" ht="18">
      <c r="A104" s="19"/>
      <c r="B104" s="25" t="s">
        <v>15</v>
      </c>
      <c r="C104" s="19"/>
      <c r="D104" s="19"/>
      <c r="E104" s="19"/>
      <c r="F104" s="19"/>
      <c r="G104" s="19"/>
      <c r="H104" s="21"/>
      <c r="I104" s="22"/>
      <c r="J104" s="19"/>
    </row>
    <row r="105" spans="1:10" ht="18">
      <c r="A105" s="19"/>
      <c r="B105" s="9" t="s">
        <v>19</v>
      </c>
      <c r="C105" s="29">
        <v>387</v>
      </c>
      <c r="D105" s="29">
        <v>328</v>
      </c>
      <c r="E105" s="29">
        <v>386</v>
      </c>
      <c r="F105" s="29">
        <v>399</v>
      </c>
      <c r="G105" s="29">
        <v>773</v>
      </c>
      <c r="H105" s="27">
        <v>1480</v>
      </c>
      <c r="I105" s="28"/>
      <c r="J105" s="26">
        <v>1035</v>
      </c>
    </row>
    <row r="106" spans="1:10" ht="18">
      <c r="A106" s="19"/>
      <c r="B106" s="9" t="s">
        <v>20</v>
      </c>
      <c r="C106" s="29">
        <v>9</v>
      </c>
      <c r="D106" s="29">
        <v>12</v>
      </c>
      <c r="E106" s="29">
        <v>12</v>
      </c>
      <c r="F106" s="29">
        <v>15</v>
      </c>
      <c r="G106" s="29">
        <v>21</v>
      </c>
      <c r="H106" s="30">
        <v>20</v>
      </c>
      <c r="I106" s="31"/>
      <c r="J106" s="29">
        <v>24</v>
      </c>
    </row>
    <row r="107" spans="1:10" ht="15" customHeight="1">
      <c r="A107" s="3">
        <v>8</v>
      </c>
      <c r="B107" s="56" t="s">
        <v>29</v>
      </c>
      <c r="C107" s="57"/>
      <c r="D107" s="6"/>
      <c r="E107" s="6"/>
      <c r="F107" s="6"/>
      <c r="G107" s="6"/>
      <c r="H107" s="7"/>
      <c r="I107" s="8"/>
      <c r="J107" s="6"/>
    </row>
    <row r="108" spans="1:10" ht="36">
      <c r="A108" s="19"/>
      <c r="B108" s="20" t="s">
        <v>6</v>
      </c>
      <c r="C108" s="19"/>
      <c r="D108" s="19"/>
      <c r="E108" s="19"/>
      <c r="F108" s="19"/>
      <c r="G108" s="19"/>
      <c r="H108" s="21"/>
      <c r="I108" s="22"/>
      <c r="J108" s="19"/>
    </row>
    <row r="109" spans="1:10">
      <c r="A109" s="19"/>
      <c r="B109" s="9" t="s">
        <v>7</v>
      </c>
      <c r="C109" s="10">
        <v>7272</v>
      </c>
      <c r="D109" s="10">
        <v>7228</v>
      </c>
      <c r="E109" s="26">
        <v>8617</v>
      </c>
      <c r="F109" s="26">
        <v>8741</v>
      </c>
      <c r="G109" s="26">
        <v>9351</v>
      </c>
      <c r="H109" s="11">
        <v>10186</v>
      </c>
      <c r="I109" s="12"/>
      <c r="J109" s="10">
        <v>11048</v>
      </c>
    </row>
    <row r="110" spans="1:10" ht="27">
      <c r="A110" s="19"/>
      <c r="B110" s="9" t="s">
        <v>8</v>
      </c>
      <c r="C110" s="13">
        <v>-1930</v>
      </c>
      <c r="D110" s="13">
        <v>-1985</v>
      </c>
      <c r="E110" s="13">
        <v>-3535</v>
      </c>
      <c r="F110" s="35">
        <v>-3661</v>
      </c>
      <c r="G110" s="35">
        <v>-4011</v>
      </c>
      <c r="H110" s="36">
        <v>-4554</v>
      </c>
      <c r="I110" s="37"/>
      <c r="J110" s="38">
        <v>-4816</v>
      </c>
    </row>
    <row r="111" spans="1:10" ht="18">
      <c r="A111" s="19"/>
      <c r="B111" s="9" t="s">
        <v>9</v>
      </c>
      <c r="C111" s="32">
        <v>-8</v>
      </c>
      <c r="D111" s="29">
        <v>0</v>
      </c>
      <c r="E111" s="32">
        <v>-318</v>
      </c>
      <c r="F111" s="32">
        <v>-336</v>
      </c>
      <c r="G111" s="29">
        <v>486</v>
      </c>
      <c r="H111" s="33">
        <v>-333</v>
      </c>
      <c r="I111" s="34"/>
      <c r="J111" s="29">
        <v>0</v>
      </c>
    </row>
    <row r="112" spans="1:10" ht="27">
      <c r="A112" s="19"/>
      <c r="B112" s="9" t="s">
        <v>23</v>
      </c>
      <c r="C112" s="10">
        <v>4284</v>
      </c>
      <c r="D112" s="10">
        <v>4166</v>
      </c>
      <c r="E112" s="26">
        <v>5391</v>
      </c>
      <c r="F112" s="26">
        <v>5566</v>
      </c>
      <c r="G112" s="26">
        <v>6332</v>
      </c>
      <c r="H112" s="23">
        <v>-1091</v>
      </c>
      <c r="I112" s="24"/>
      <c r="J112" s="26">
        <v>6986</v>
      </c>
    </row>
    <row r="113" spans="1:10">
      <c r="A113" s="19"/>
      <c r="B113" s="25" t="s">
        <v>10</v>
      </c>
      <c r="C113" s="19"/>
      <c r="D113" s="19"/>
      <c r="E113" s="19"/>
      <c r="F113" s="19"/>
      <c r="G113" s="19"/>
      <c r="H113" s="21"/>
      <c r="I113" s="22"/>
      <c r="J113" s="19"/>
    </row>
    <row r="114" spans="1:10" ht="45">
      <c r="A114" s="19"/>
      <c r="B114" s="9" t="s">
        <v>11</v>
      </c>
      <c r="C114" s="10">
        <v>49410</v>
      </c>
      <c r="D114" s="10">
        <v>49820</v>
      </c>
      <c r="E114" s="10">
        <v>63854</v>
      </c>
      <c r="F114" s="10">
        <v>67355</v>
      </c>
      <c r="G114" s="10">
        <v>70577</v>
      </c>
      <c r="H114" s="11">
        <v>63255</v>
      </c>
      <c r="I114" s="12"/>
      <c r="J114" s="10">
        <v>65240</v>
      </c>
    </row>
    <row r="115" spans="1:10" ht="18">
      <c r="A115" s="19"/>
      <c r="B115" s="9" t="s">
        <v>12</v>
      </c>
      <c r="C115" s="10">
        <v>1598</v>
      </c>
      <c r="D115" s="10">
        <v>2304</v>
      </c>
      <c r="E115" s="26">
        <v>3416</v>
      </c>
      <c r="F115" s="26">
        <v>2662</v>
      </c>
      <c r="G115" s="26">
        <v>3602</v>
      </c>
      <c r="H115" s="27">
        <v>5717</v>
      </c>
      <c r="I115" s="28"/>
      <c r="J115" s="26">
        <v>9275</v>
      </c>
    </row>
    <row r="116" spans="1:10" ht="18">
      <c r="A116" s="19"/>
      <c r="B116" s="45" t="s">
        <v>13</v>
      </c>
      <c r="C116" s="46">
        <v>1696</v>
      </c>
      <c r="D116" s="46">
        <v>1810</v>
      </c>
      <c r="E116" s="49">
        <v>3521</v>
      </c>
      <c r="F116" s="49">
        <v>4192</v>
      </c>
      <c r="G116" s="49">
        <v>3646</v>
      </c>
      <c r="H116" s="53">
        <v>2034</v>
      </c>
      <c r="I116" s="54"/>
      <c r="J116" s="49">
        <v>4646</v>
      </c>
    </row>
    <row r="117" spans="1:10" ht="18">
      <c r="A117" s="19"/>
      <c r="B117" s="45" t="s">
        <v>14</v>
      </c>
      <c r="C117" s="50">
        <v>797</v>
      </c>
      <c r="D117" s="50">
        <v>775</v>
      </c>
      <c r="E117" s="46">
        <v>27973</v>
      </c>
      <c r="F117" s="46">
        <v>27706</v>
      </c>
      <c r="G117" s="46">
        <v>28501</v>
      </c>
      <c r="H117" s="47">
        <v>28751</v>
      </c>
      <c r="I117" s="48"/>
      <c r="J117" s="46">
        <v>29023</v>
      </c>
    </row>
    <row r="118" spans="1:10" ht="18">
      <c r="A118" s="19"/>
      <c r="B118" s="25" t="s">
        <v>15</v>
      </c>
      <c r="C118" s="19"/>
      <c r="D118" s="19"/>
      <c r="E118" s="19"/>
      <c r="F118" s="19"/>
      <c r="G118" s="19"/>
      <c r="H118" s="21"/>
      <c r="I118" s="22"/>
      <c r="J118" s="19"/>
    </row>
    <row r="119" spans="1:10" ht="18">
      <c r="A119" s="19"/>
      <c r="B119" s="9" t="s">
        <v>19</v>
      </c>
      <c r="C119" s="10">
        <v>1034</v>
      </c>
      <c r="D119" s="29">
        <v>355</v>
      </c>
      <c r="E119" s="26">
        <v>1786</v>
      </c>
      <c r="F119" s="26">
        <v>5376</v>
      </c>
      <c r="G119" s="26">
        <v>2554</v>
      </c>
      <c r="H119" s="27">
        <v>1916</v>
      </c>
      <c r="I119" s="28"/>
      <c r="J119" s="26">
        <v>3355</v>
      </c>
    </row>
    <row r="120" spans="1:10" ht="18">
      <c r="A120" s="19"/>
      <c r="B120" s="9" t="s">
        <v>20</v>
      </c>
      <c r="C120" s="29">
        <v>34</v>
      </c>
      <c r="D120" s="29">
        <v>40</v>
      </c>
      <c r="E120" s="29">
        <v>42</v>
      </c>
      <c r="F120" s="29">
        <v>45</v>
      </c>
      <c r="G120" s="29">
        <v>56</v>
      </c>
      <c r="H120" s="30">
        <v>57</v>
      </c>
      <c r="I120" s="31"/>
      <c r="J120" s="29">
        <v>54</v>
      </c>
    </row>
    <row r="121" spans="1:10" ht="15" customHeight="1">
      <c r="A121" s="3">
        <v>9</v>
      </c>
      <c r="B121" s="56" t="s">
        <v>30</v>
      </c>
      <c r="C121" s="57"/>
      <c r="D121" s="6"/>
      <c r="E121" s="6"/>
      <c r="F121" s="6"/>
      <c r="G121" s="6"/>
      <c r="H121" s="7"/>
      <c r="I121" s="8"/>
      <c r="J121" s="6"/>
    </row>
    <row r="122" spans="1:10" ht="36">
      <c r="A122" s="19"/>
      <c r="B122" s="20" t="s">
        <v>6</v>
      </c>
      <c r="C122" s="19"/>
      <c r="D122" s="19"/>
      <c r="E122" s="19"/>
      <c r="F122" s="19"/>
      <c r="G122" s="19"/>
      <c r="H122" s="21"/>
      <c r="I122" s="22"/>
      <c r="J122" s="19"/>
    </row>
    <row r="123" spans="1:10">
      <c r="A123" s="19"/>
      <c r="B123" s="9" t="s">
        <v>7</v>
      </c>
      <c r="C123" s="10">
        <v>7847</v>
      </c>
      <c r="D123" s="10">
        <v>8250</v>
      </c>
      <c r="E123" s="26">
        <v>9880</v>
      </c>
      <c r="F123" s="26">
        <v>9892</v>
      </c>
      <c r="G123" s="10">
        <v>11037</v>
      </c>
      <c r="H123" s="11">
        <v>12538</v>
      </c>
      <c r="I123" s="12"/>
      <c r="J123" s="10">
        <v>13434</v>
      </c>
    </row>
    <row r="124" spans="1:10" ht="27">
      <c r="A124" s="19"/>
      <c r="B124" s="9" t="s">
        <v>8</v>
      </c>
      <c r="C124" s="13">
        <v>-2485</v>
      </c>
      <c r="D124" s="13">
        <v>-2506</v>
      </c>
      <c r="E124" s="13">
        <v>-3964</v>
      </c>
      <c r="F124" s="13">
        <v>-4432</v>
      </c>
      <c r="G124" s="13">
        <v>-4703</v>
      </c>
      <c r="H124" s="23">
        <v>-4836</v>
      </c>
      <c r="I124" s="24"/>
      <c r="J124" s="13">
        <v>-5717</v>
      </c>
    </row>
    <row r="125" spans="1:10" ht="18">
      <c r="A125" s="19"/>
      <c r="B125" s="9" t="s">
        <v>9</v>
      </c>
      <c r="C125" s="32">
        <v>-9</v>
      </c>
      <c r="D125" s="29">
        <v>0</v>
      </c>
      <c r="E125" s="29">
        <v>0</v>
      </c>
      <c r="F125" s="29">
        <v>0</v>
      </c>
      <c r="G125" s="29">
        <v>0</v>
      </c>
      <c r="H125" s="30">
        <v>0</v>
      </c>
      <c r="I125" s="31"/>
      <c r="J125" s="29">
        <v>0</v>
      </c>
    </row>
    <row r="126" spans="1:10" ht="27">
      <c r="A126" s="19"/>
      <c r="B126" s="9" t="s">
        <v>23</v>
      </c>
      <c r="C126" s="10">
        <v>4209</v>
      </c>
      <c r="D126" s="10">
        <v>4658</v>
      </c>
      <c r="E126" s="26">
        <v>6230</v>
      </c>
      <c r="F126" s="10">
        <v>13192</v>
      </c>
      <c r="G126" s="26">
        <v>4887</v>
      </c>
      <c r="H126" s="27">
        <v>7828</v>
      </c>
      <c r="I126" s="28"/>
      <c r="J126" s="26">
        <v>8765</v>
      </c>
    </row>
    <row r="127" spans="1:10">
      <c r="A127" s="19"/>
      <c r="B127" s="25" t="s">
        <v>10</v>
      </c>
      <c r="C127" s="19"/>
      <c r="D127" s="19"/>
      <c r="E127" s="19"/>
      <c r="F127" s="19"/>
      <c r="G127" s="19"/>
      <c r="H127" s="21"/>
      <c r="I127" s="22"/>
      <c r="J127" s="19"/>
    </row>
    <row r="128" spans="1:10" ht="45">
      <c r="A128" s="19"/>
      <c r="B128" s="9" t="s">
        <v>11</v>
      </c>
      <c r="C128" s="10">
        <v>68953</v>
      </c>
      <c r="D128" s="10">
        <v>69975</v>
      </c>
      <c r="E128" s="10">
        <v>72447</v>
      </c>
      <c r="F128" s="10">
        <v>71879</v>
      </c>
      <c r="G128" s="10">
        <v>75760</v>
      </c>
      <c r="H128" s="11">
        <v>75263</v>
      </c>
      <c r="I128" s="12"/>
      <c r="J128" s="10">
        <v>73454</v>
      </c>
    </row>
    <row r="129" spans="1:10" ht="18">
      <c r="A129" s="19"/>
      <c r="B129" s="9" t="s">
        <v>12</v>
      </c>
      <c r="C129" s="10">
        <v>2181</v>
      </c>
      <c r="D129" s="10">
        <v>2650</v>
      </c>
      <c r="E129" s="26">
        <v>7583</v>
      </c>
      <c r="F129" s="10">
        <v>15227</v>
      </c>
      <c r="G129" s="10">
        <v>10558</v>
      </c>
      <c r="H129" s="11">
        <v>10809</v>
      </c>
      <c r="I129" s="12"/>
      <c r="J129" s="10">
        <v>10729</v>
      </c>
    </row>
    <row r="130" spans="1:10" ht="18">
      <c r="A130" s="19"/>
      <c r="B130" s="45" t="s">
        <v>13</v>
      </c>
      <c r="C130" s="46">
        <v>1226</v>
      </c>
      <c r="D130" s="46">
        <v>1253</v>
      </c>
      <c r="E130" s="49">
        <v>1376</v>
      </c>
      <c r="F130" s="49">
        <v>6706</v>
      </c>
      <c r="G130" s="49">
        <v>2030</v>
      </c>
      <c r="H130" s="53">
        <v>2487</v>
      </c>
      <c r="I130" s="54"/>
      <c r="J130" s="49">
        <v>2579</v>
      </c>
    </row>
    <row r="131" spans="1:10" ht="18">
      <c r="A131" s="19"/>
      <c r="B131" s="45" t="s">
        <v>14</v>
      </c>
      <c r="C131" s="46">
        <v>2458</v>
      </c>
      <c r="D131" s="55">
        <v>-2508</v>
      </c>
      <c r="E131" s="46">
        <v>14060</v>
      </c>
      <c r="F131" s="46">
        <v>14170</v>
      </c>
      <c r="G131" s="46">
        <v>17369</v>
      </c>
      <c r="H131" s="47">
        <v>17875</v>
      </c>
      <c r="I131" s="48"/>
      <c r="J131" s="46">
        <v>16825</v>
      </c>
    </row>
    <row r="132" spans="1:10" ht="18">
      <c r="A132" s="19"/>
      <c r="B132" s="25" t="s">
        <v>15</v>
      </c>
      <c r="C132" s="19"/>
      <c r="D132" s="19"/>
      <c r="E132" s="19"/>
      <c r="F132" s="19"/>
      <c r="G132" s="19"/>
      <c r="H132" s="21"/>
      <c r="I132" s="22"/>
      <c r="J132" s="19"/>
    </row>
    <row r="133" spans="1:10" ht="18">
      <c r="A133" s="19"/>
      <c r="B133" s="9" t="s">
        <v>19</v>
      </c>
      <c r="C133" s="29">
        <v>450</v>
      </c>
      <c r="D133" s="29">
        <v>199</v>
      </c>
      <c r="E133" s="29">
        <v>393</v>
      </c>
      <c r="F133" s="29">
        <v>149</v>
      </c>
      <c r="G133" s="29">
        <v>369</v>
      </c>
      <c r="H133" s="30">
        <v>378</v>
      </c>
      <c r="I133" s="31"/>
      <c r="J133" s="29">
        <v>717</v>
      </c>
    </row>
    <row r="134" spans="1:10" ht="18">
      <c r="A134" s="19"/>
      <c r="B134" s="9" t="s">
        <v>20</v>
      </c>
      <c r="C134" s="29">
        <v>34</v>
      </c>
      <c r="D134" s="29">
        <v>34</v>
      </c>
      <c r="E134" s="29">
        <v>34</v>
      </c>
      <c r="F134" s="29">
        <v>30</v>
      </c>
      <c r="G134" s="29">
        <v>31</v>
      </c>
      <c r="H134" s="30">
        <v>34</v>
      </c>
      <c r="I134" s="31"/>
      <c r="J134" s="29">
        <v>39</v>
      </c>
    </row>
    <row r="135" spans="1:10">
      <c r="A135" s="56" t="s">
        <v>5</v>
      </c>
      <c r="B135" s="57"/>
      <c r="C135" s="3">
        <v>2009</v>
      </c>
      <c r="D135" s="3">
        <v>2010</v>
      </c>
      <c r="E135" s="3">
        <v>2011</v>
      </c>
      <c r="F135" s="3">
        <v>2012</v>
      </c>
      <c r="G135" s="3">
        <v>2013</v>
      </c>
      <c r="H135" s="17">
        <v>2014</v>
      </c>
      <c r="I135" s="18"/>
      <c r="J135" s="3">
        <v>2015</v>
      </c>
    </row>
    <row r="136" spans="1:10" ht="15" customHeight="1">
      <c r="A136" s="3">
        <v>10</v>
      </c>
      <c r="B136" s="56" t="s">
        <v>31</v>
      </c>
      <c r="C136" s="57"/>
      <c r="D136" s="6"/>
      <c r="E136" s="6"/>
      <c r="F136" s="6"/>
      <c r="G136" s="6"/>
      <c r="H136" s="7"/>
      <c r="I136" s="8"/>
      <c r="J136" s="6"/>
    </row>
    <row r="137" spans="1:10" ht="36">
      <c r="A137" s="19"/>
      <c r="B137" s="20" t="s">
        <v>6</v>
      </c>
      <c r="C137" s="19"/>
      <c r="D137" s="19"/>
      <c r="E137" s="19"/>
      <c r="F137" s="19"/>
      <c r="G137" s="19"/>
      <c r="H137" s="21"/>
      <c r="I137" s="22"/>
      <c r="J137" s="19"/>
    </row>
    <row r="138" spans="1:10">
      <c r="A138" s="19"/>
      <c r="B138" s="9" t="s">
        <v>7</v>
      </c>
      <c r="C138" s="10">
        <v>1175</v>
      </c>
      <c r="D138" s="29">
        <v>899</v>
      </c>
      <c r="E138" s="26">
        <v>1331</v>
      </c>
      <c r="F138" s="26">
        <v>1374</v>
      </c>
      <c r="G138" s="26">
        <v>1117</v>
      </c>
      <c r="H138" s="27">
        <v>1374</v>
      </c>
      <c r="I138" s="28"/>
      <c r="J138" s="26">
        <v>1702</v>
      </c>
    </row>
    <row r="139" spans="1:10" ht="27">
      <c r="A139" s="19"/>
      <c r="B139" s="9" t="s">
        <v>8</v>
      </c>
      <c r="C139" s="32">
        <v>-426</v>
      </c>
      <c r="D139" s="32">
        <v>-370</v>
      </c>
      <c r="E139" s="13">
        <v>-1359</v>
      </c>
      <c r="F139" s="32">
        <v>-755</v>
      </c>
      <c r="G139" s="32">
        <v>-593</v>
      </c>
      <c r="H139" s="33">
        <v>-697</v>
      </c>
      <c r="I139" s="34"/>
      <c r="J139" s="32">
        <v>-982</v>
      </c>
    </row>
    <row r="140" spans="1:10" ht="18">
      <c r="A140" s="19"/>
      <c r="B140" s="9" t="s">
        <v>9</v>
      </c>
      <c r="C140" s="32">
        <v>-11</v>
      </c>
      <c r="D140" s="32">
        <v>-6</v>
      </c>
      <c r="E140" s="32">
        <v>-7</v>
      </c>
      <c r="F140" s="32">
        <v>-6</v>
      </c>
      <c r="G140" s="32">
        <v>-4</v>
      </c>
      <c r="H140" s="33">
        <v>-9</v>
      </c>
      <c r="I140" s="34"/>
      <c r="J140" s="29">
        <v>0</v>
      </c>
    </row>
    <row r="141" spans="1:10" ht="27">
      <c r="A141" s="19"/>
      <c r="B141" s="9" t="s">
        <v>23</v>
      </c>
      <c r="C141" s="29">
        <v>315</v>
      </c>
      <c r="D141" s="29">
        <v>216</v>
      </c>
      <c r="E141" s="29">
        <v>62</v>
      </c>
      <c r="F141" s="29">
        <v>657</v>
      </c>
      <c r="G141" s="29">
        <v>563</v>
      </c>
      <c r="H141" s="30">
        <v>743</v>
      </c>
      <c r="I141" s="31"/>
      <c r="J141" s="13">
        <v>-1544</v>
      </c>
    </row>
    <row r="142" spans="1:10">
      <c r="A142" s="19"/>
      <c r="B142" s="25" t="s">
        <v>10</v>
      </c>
      <c r="C142" s="19"/>
      <c r="D142" s="19"/>
      <c r="E142" s="19"/>
      <c r="F142" s="19"/>
      <c r="G142" s="19"/>
      <c r="H142" s="21"/>
      <c r="I142" s="22"/>
      <c r="J142" s="19"/>
    </row>
    <row r="143" spans="1:10" ht="45">
      <c r="A143" s="19"/>
      <c r="B143" s="9" t="s">
        <v>11</v>
      </c>
      <c r="C143" s="10">
        <v>5396</v>
      </c>
      <c r="D143" s="10">
        <v>5405</v>
      </c>
      <c r="E143" s="26">
        <v>6847</v>
      </c>
      <c r="F143" s="26">
        <v>6817</v>
      </c>
      <c r="G143" s="26">
        <v>6680</v>
      </c>
      <c r="H143" s="27">
        <v>6524</v>
      </c>
      <c r="I143" s="28"/>
      <c r="J143" s="26">
        <v>4098</v>
      </c>
    </row>
    <row r="144" spans="1:10" ht="18">
      <c r="A144" s="19"/>
      <c r="B144" s="9" t="s">
        <v>12</v>
      </c>
      <c r="C144" s="29">
        <v>990</v>
      </c>
      <c r="D144" s="29">
        <v>793</v>
      </c>
      <c r="E144" s="26">
        <v>1215</v>
      </c>
      <c r="F144" s="26">
        <v>1103</v>
      </c>
      <c r="G144" s="26">
        <v>1427</v>
      </c>
      <c r="H144" s="27">
        <v>1602</v>
      </c>
      <c r="I144" s="28"/>
      <c r="J144" s="26">
        <v>2417</v>
      </c>
    </row>
    <row r="145" spans="1:10" ht="18">
      <c r="A145" s="19"/>
      <c r="B145" s="45" t="s">
        <v>13</v>
      </c>
      <c r="C145" s="50">
        <v>348</v>
      </c>
      <c r="D145" s="50">
        <v>167</v>
      </c>
      <c r="E145" s="50">
        <v>673</v>
      </c>
      <c r="F145" s="49">
        <v>1064</v>
      </c>
      <c r="G145" s="49">
        <v>1377</v>
      </c>
      <c r="H145" s="53">
        <v>1135</v>
      </c>
      <c r="I145" s="54"/>
      <c r="J145" s="50">
        <v>738</v>
      </c>
    </row>
    <row r="146" spans="1:10" ht="18">
      <c r="A146" s="19"/>
      <c r="B146" s="45" t="s">
        <v>14</v>
      </c>
      <c r="C146" s="50">
        <v>0</v>
      </c>
      <c r="D146" s="50">
        <v>9</v>
      </c>
      <c r="E146" s="50">
        <v>610</v>
      </c>
      <c r="F146" s="46">
        <v>12806</v>
      </c>
      <c r="G146" s="46">
        <v>11673</v>
      </c>
      <c r="H146" s="47">
        <v>13892</v>
      </c>
      <c r="I146" s="48"/>
      <c r="J146" s="46">
        <v>15774</v>
      </c>
    </row>
    <row r="147" spans="1:10" ht="18">
      <c r="A147" s="19"/>
      <c r="B147" s="25" t="s">
        <v>15</v>
      </c>
      <c r="C147" s="19"/>
      <c r="D147" s="19"/>
      <c r="E147" s="19"/>
      <c r="F147" s="19"/>
      <c r="G147" s="19"/>
      <c r="H147" s="21"/>
      <c r="I147" s="22"/>
      <c r="J147" s="19"/>
    </row>
    <row r="148" spans="1:10" ht="18">
      <c r="A148" s="19"/>
      <c r="B148" s="9" t="s">
        <v>19</v>
      </c>
      <c r="C148" s="29">
        <v>0</v>
      </c>
      <c r="D148" s="29">
        <v>24</v>
      </c>
      <c r="E148" s="29">
        <v>18</v>
      </c>
      <c r="F148" s="29">
        <v>0</v>
      </c>
      <c r="G148" s="29">
        <v>0</v>
      </c>
      <c r="H148" s="30">
        <v>0</v>
      </c>
      <c r="I148" s="31"/>
      <c r="J148" s="29">
        <v>8</v>
      </c>
    </row>
    <row r="149" spans="1:10" ht="18">
      <c r="A149" s="19"/>
      <c r="B149" s="9" t="s">
        <v>20</v>
      </c>
      <c r="C149" s="29">
        <v>17</v>
      </c>
      <c r="D149" s="29">
        <v>17</v>
      </c>
      <c r="E149" s="29">
        <v>17</v>
      </c>
      <c r="F149" s="29">
        <v>6</v>
      </c>
      <c r="G149" s="29">
        <v>6</v>
      </c>
      <c r="H149" s="30">
        <v>6</v>
      </c>
      <c r="I149" s="31"/>
      <c r="J149" s="29">
        <v>9</v>
      </c>
    </row>
    <row r="150" spans="1:10" ht="15" customHeight="1">
      <c r="A150" s="3">
        <v>11</v>
      </c>
      <c r="B150" s="56" t="s">
        <v>32</v>
      </c>
      <c r="C150" s="57"/>
      <c r="D150" s="6"/>
      <c r="E150" s="6"/>
      <c r="F150" s="6"/>
      <c r="G150" s="6"/>
      <c r="H150" s="7"/>
      <c r="I150" s="8"/>
      <c r="J150" s="6"/>
    </row>
    <row r="151" spans="1:10" ht="36">
      <c r="A151" s="19"/>
      <c r="B151" s="20" t="s">
        <v>6</v>
      </c>
      <c r="C151" s="19"/>
      <c r="D151" s="19"/>
      <c r="E151" s="19"/>
      <c r="F151" s="19"/>
      <c r="G151" s="19"/>
      <c r="H151" s="21"/>
      <c r="I151" s="22"/>
      <c r="J151" s="19"/>
    </row>
    <row r="152" spans="1:10">
      <c r="A152" s="19"/>
      <c r="B152" s="9" t="s">
        <v>7</v>
      </c>
      <c r="C152" s="10">
        <v>18619</v>
      </c>
      <c r="D152" s="10">
        <v>17445</v>
      </c>
      <c r="E152" s="10">
        <v>17923</v>
      </c>
      <c r="F152" s="10">
        <v>18342</v>
      </c>
      <c r="G152" s="10">
        <v>18896</v>
      </c>
      <c r="H152" s="11">
        <v>20168</v>
      </c>
      <c r="I152" s="12"/>
      <c r="J152" s="10">
        <v>22270</v>
      </c>
    </row>
    <row r="153" spans="1:10" ht="27">
      <c r="A153" s="19"/>
      <c r="B153" s="9" t="s">
        <v>8</v>
      </c>
      <c r="C153" s="13">
        <v>-7575</v>
      </c>
      <c r="D153" s="13">
        <v>-6973</v>
      </c>
      <c r="E153" s="13">
        <v>-9416</v>
      </c>
      <c r="F153" s="13">
        <v>-10294</v>
      </c>
      <c r="G153" s="13">
        <v>-13088</v>
      </c>
      <c r="H153" s="23">
        <v>-11038</v>
      </c>
      <c r="I153" s="24"/>
      <c r="J153" s="13">
        <v>-14212</v>
      </c>
    </row>
    <row r="154" spans="1:10" ht="18">
      <c r="A154" s="19"/>
      <c r="B154" s="9" t="s">
        <v>9</v>
      </c>
      <c r="C154" s="32">
        <v>-696</v>
      </c>
      <c r="D154" s="32">
        <v>-674</v>
      </c>
      <c r="E154" s="32">
        <v>-562</v>
      </c>
      <c r="F154" s="32">
        <v>-420</v>
      </c>
      <c r="G154" s="32">
        <v>-318</v>
      </c>
      <c r="H154" s="33">
        <v>-470</v>
      </c>
      <c r="I154" s="34"/>
      <c r="J154" s="32">
        <v>-130</v>
      </c>
    </row>
    <row r="155" spans="1:10" ht="27">
      <c r="A155" s="19"/>
      <c r="B155" s="9" t="s">
        <v>23</v>
      </c>
      <c r="C155" s="10">
        <v>8821</v>
      </c>
      <c r="D155" s="10">
        <v>5791</v>
      </c>
      <c r="E155" s="10">
        <v>13402</v>
      </c>
      <c r="F155" s="26">
        <v>8166</v>
      </c>
      <c r="G155" s="26">
        <v>5266</v>
      </c>
      <c r="H155" s="27">
        <v>8759</v>
      </c>
      <c r="I155" s="28"/>
      <c r="J155" s="26">
        <v>7992</v>
      </c>
    </row>
    <row r="156" spans="1:10">
      <c r="A156" s="19"/>
      <c r="B156" s="25" t="s">
        <v>10</v>
      </c>
      <c r="C156" s="19"/>
      <c r="D156" s="19"/>
      <c r="E156" s="19"/>
      <c r="F156" s="19"/>
      <c r="G156" s="19"/>
      <c r="H156" s="21"/>
      <c r="I156" s="22"/>
      <c r="J156" s="19"/>
    </row>
    <row r="157" spans="1:10" ht="45">
      <c r="A157" s="19"/>
      <c r="B157" s="9" t="s">
        <v>11</v>
      </c>
      <c r="C157" s="10">
        <v>117254</v>
      </c>
      <c r="D157" s="10">
        <v>118006</v>
      </c>
      <c r="E157" s="10">
        <v>93118</v>
      </c>
      <c r="F157" s="10">
        <v>91744</v>
      </c>
      <c r="G157" s="10">
        <v>96138</v>
      </c>
      <c r="H157" s="11">
        <v>108421</v>
      </c>
      <c r="I157" s="12"/>
      <c r="J157" s="10">
        <v>104798</v>
      </c>
    </row>
    <row r="158" spans="1:10" ht="18">
      <c r="A158" s="19"/>
      <c r="B158" s="9" t="s">
        <v>12</v>
      </c>
      <c r="C158" s="10">
        <v>9805</v>
      </c>
      <c r="D158" s="10">
        <v>14987</v>
      </c>
      <c r="E158" s="10">
        <v>12896</v>
      </c>
      <c r="F158" s="10">
        <v>17626</v>
      </c>
      <c r="G158" s="10">
        <v>18866</v>
      </c>
      <c r="H158" s="11">
        <v>23972</v>
      </c>
      <c r="I158" s="12"/>
      <c r="J158" s="10">
        <v>31498</v>
      </c>
    </row>
    <row r="159" spans="1:10" ht="18">
      <c r="A159" s="19"/>
      <c r="B159" s="45" t="s">
        <v>13</v>
      </c>
      <c r="C159" s="46">
        <v>6357</v>
      </c>
      <c r="D159" s="46">
        <v>10068</v>
      </c>
      <c r="E159" s="49">
        <v>8569</v>
      </c>
      <c r="F159" s="46">
        <v>13445</v>
      </c>
      <c r="G159" s="46">
        <v>17672</v>
      </c>
      <c r="H159" s="47">
        <v>18066</v>
      </c>
      <c r="I159" s="48"/>
      <c r="J159" s="46">
        <v>21312</v>
      </c>
    </row>
    <row r="160" spans="1:10" ht="18">
      <c r="A160" s="19"/>
      <c r="B160" s="45" t="s">
        <v>14</v>
      </c>
      <c r="C160" s="46">
        <v>45754</v>
      </c>
      <c r="D160" s="46">
        <v>41426</v>
      </c>
      <c r="E160" s="46">
        <v>27680</v>
      </c>
      <c r="F160" s="46">
        <v>50319</v>
      </c>
      <c r="G160" s="46">
        <v>47026</v>
      </c>
      <c r="H160" s="47">
        <v>53043</v>
      </c>
      <c r="I160" s="48"/>
      <c r="J160" s="46">
        <v>49752</v>
      </c>
    </row>
    <row r="161" spans="1:10" ht="18">
      <c r="A161" s="19"/>
      <c r="B161" s="25" t="s">
        <v>15</v>
      </c>
      <c r="C161" s="19"/>
      <c r="D161" s="19"/>
      <c r="E161" s="19"/>
      <c r="F161" s="19"/>
      <c r="G161" s="19"/>
      <c r="H161" s="21"/>
      <c r="I161" s="22"/>
      <c r="J161" s="19"/>
    </row>
    <row r="162" spans="1:10" ht="18">
      <c r="A162" s="19"/>
      <c r="B162" s="9" t="s">
        <v>19</v>
      </c>
      <c r="C162" s="29">
        <v>201</v>
      </c>
      <c r="D162" s="10">
        <v>1001</v>
      </c>
      <c r="E162" s="26">
        <v>1022</v>
      </c>
      <c r="F162" s="29">
        <v>137</v>
      </c>
      <c r="G162" s="29">
        <v>225</v>
      </c>
      <c r="H162" s="30">
        <v>312</v>
      </c>
      <c r="I162" s="31"/>
      <c r="J162" s="26">
        <v>1037</v>
      </c>
    </row>
    <row r="163" spans="1:10" ht="18">
      <c r="A163" s="19"/>
      <c r="B163" s="9" t="s">
        <v>20</v>
      </c>
      <c r="C163" s="29">
        <v>93</v>
      </c>
      <c r="D163" s="29">
        <v>94</v>
      </c>
      <c r="E163" s="29">
        <v>95</v>
      </c>
      <c r="F163" s="29">
        <v>91</v>
      </c>
      <c r="G163" s="29">
        <v>95</v>
      </c>
      <c r="H163" s="30">
        <v>62</v>
      </c>
      <c r="I163" s="31"/>
      <c r="J163" s="29">
        <v>67</v>
      </c>
    </row>
    <row r="164" spans="1:10" ht="15" customHeight="1">
      <c r="A164" s="3">
        <v>12</v>
      </c>
      <c r="B164" s="56" t="s">
        <v>33</v>
      </c>
      <c r="C164" s="57"/>
      <c r="D164" s="6"/>
      <c r="E164" s="6"/>
      <c r="F164" s="6"/>
      <c r="G164" s="6"/>
      <c r="H164" s="7"/>
      <c r="I164" s="8"/>
      <c r="J164" s="6"/>
    </row>
    <row r="165" spans="1:10" ht="36">
      <c r="A165" s="19"/>
      <c r="B165" s="20" t="s">
        <v>6</v>
      </c>
      <c r="C165" s="19"/>
      <c r="D165" s="19"/>
      <c r="E165" s="19"/>
      <c r="F165" s="19"/>
      <c r="G165" s="19"/>
      <c r="H165" s="21"/>
      <c r="I165" s="22"/>
      <c r="J165" s="19"/>
    </row>
    <row r="166" spans="1:10">
      <c r="A166" s="19"/>
      <c r="B166" s="9" t="s">
        <v>7</v>
      </c>
      <c r="C166" s="10">
        <v>21383</v>
      </c>
      <c r="D166" s="10">
        <v>22690</v>
      </c>
      <c r="E166" s="10">
        <v>25594</v>
      </c>
      <c r="F166" s="10">
        <v>22838</v>
      </c>
      <c r="G166" s="10">
        <v>25238</v>
      </c>
      <c r="H166" s="11">
        <v>28121</v>
      </c>
      <c r="I166" s="12"/>
      <c r="J166" s="10">
        <v>32282</v>
      </c>
    </row>
    <row r="167" spans="1:10" ht="27">
      <c r="A167" s="19"/>
      <c r="B167" s="9" t="s">
        <v>8</v>
      </c>
      <c r="C167" s="13">
        <v>-4066</v>
      </c>
      <c r="D167" s="13">
        <v>-4128</v>
      </c>
      <c r="E167" s="13">
        <v>-11791</v>
      </c>
      <c r="F167" s="13">
        <v>-8316</v>
      </c>
      <c r="G167" s="13">
        <v>-10689</v>
      </c>
      <c r="H167" s="23">
        <v>-11742</v>
      </c>
      <c r="I167" s="24"/>
      <c r="J167" s="13">
        <v>-11478</v>
      </c>
    </row>
    <row r="168" spans="1:10" ht="18">
      <c r="A168" s="19"/>
      <c r="B168" s="9" t="s">
        <v>9</v>
      </c>
      <c r="C168" s="32">
        <v>-4</v>
      </c>
      <c r="D168" s="29">
        <v>0</v>
      </c>
      <c r="E168" s="29">
        <v>0</v>
      </c>
      <c r="F168" s="29">
        <v>0</v>
      </c>
      <c r="G168" s="29">
        <v>0</v>
      </c>
      <c r="H168" s="30">
        <v>0</v>
      </c>
      <c r="I168" s="31"/>
      <c r="J168" s="29">
        <v>0</v>
      </c>
    </row>
    <row r="169" spans="1:10" ht="27">
      <c r="A169" s="19"/>
      <c r="B169" s="9" t="s">
        <v>23</v>
      </c>
      <c r="C169" s="10">
        <v>15888</v>
      </c>
      <c r="D169" s="10">
        <v>14291</v>
      </c>
      <c r="E169" s="10">
        <v>18800</v>
      </c>
      <c r="F169" s="10">
        <v>26345</v>
      </c>
      <c r="G169" s="10">
        <v>15683</v>
      </c>
      <c r="H169" s="11">
        <v>17282</v>
      </c>
      <c r="I169" s="12"/>
      <c r="J169" s="10">
        <v>21951</v>
      </c>
    </row>
    <row r="170" spans="1:10">
      <c r="A170" s="19"/>
      <c r="B170" s="25" t="s">
        <v>10</v>
      </c>
      <c r="C170" s="19"/>
      <c r="D170" s="19"/>
      <c r="E170" s="19"/>
      <c r="F170" s="19"/>
      <c r="G170" s="19"/>
      <c r="H170" s="21"/>
      <c r="I170" s="22"/>
      <c r="J170" s="19"/>
    </row>
    <row r="171" spans="1:10" ht="45">
      <c r="A171" s="19"/>
      <c r="B171" s="9" t="s">
        <v>11</v>
      </c>
      <c r="C171" s="10">
        <v>140023</v>
      </c>
      <c r="D171" s="10">
        <v>146616</v>
      </c>
      <c r="E171" s="10">
        <v>165498</v>
      </c>
      <c r="F171" s="10">
        <v>166061</v>
      </c>
      <c r="G171" s="10">
        <v>168035</v>
      </c>
      <c r="H171" s="11">
        <v>166764</v>
      </c>
      <c r="I171" s="12"/>
      <c r="J171" s="10">
        <v>166715</v>
      </c>
    </row>
    <row r="172" spans="1:10" ht="18">
      <c r="A172" s="19"/>
      <c r="B172" s="9" t="s">
        <v>12</v>
      </c>
      <c r="C172" s="10">
        <v>11115</v>
      </c>
      <c r="D172" s="10">
        <v>11210</v>
      </c>
      <c r="E172" s="10">
        <v>17517</v>
      </c>
      <c r="F172" s="10">
        <v>16285</v>
      </c>
      <c r="G172" s="10">
        <v>13980</v>
      </c>
      <c r="H172" s="11">
        <v>20964</v>
      </c>
      <c r="I172" s="12"/>
      <c r="J172" s="10">
        <v>31006</v>
      </c>
    </row>
    <row r="173" spans="1:10" ht="18">
      <c r="A173" s="19"/>
      <c r="B173" s="45" t="s">
        <v>13</v>
      </c>
      <c r="C173" s="46">
        <v>9701</v>
      </c>
      <c r="D173" s="46">
        <v>11100</v>
      </c>
      <c r="E173" s="46">
        <v>18602</v>
      </c>
      <c r="F173" s="46">
        <v>15614</v>
      </c>
      <c r="G173" s="49">
        <v>8504</v>
      </c>
      <c r="H173" s="47">
        <v>12729</v>
      </c>
      <c r="I173" s="48"/>
      <c r="J173" s="46">
        <v>19152</v>
      </c>
    </row>
    <row r="174" spans="1:10" ht="18">
      <c r="A174" s="19"/>
      <c r="B174" s="45" t="s">
        <v>14</v>
      </c>
      <c r="C174" s="46">
        <v>48491</v>
      </c>
      <c r="D174" s="46">
        <v>44454</v>
      </c>
      <c r="E174" s="46">
        <v>37513</v>
      </c>
      <c r="F174" s="46">
        <v>34168</v>
      </c>
      <c r="G174" s="46">
        <v>32214</v>
      </c>
      <c r="H174" s="47">
        <v>31057</v>
      </c>
      <c r="I174" s="48"/>
      <c r="J174" s="46">
        <v>64569</v>
      </c>
    </row>
    <row r="175" spans="1:10" ht="18">
      <c r="A175" s="19"/>
      <c r="B175" s="25" t="s">
        <v>15</v>
      </c>
      <c r="C175" s="19"/>
      <c r="D175" s="19"/>
      <c r="E175" s="19"/>
      <c r="F175" s="19"/>
      <c r="G175" s="19"/>
      <c r="H175" s="21"/>
      <c r="I175" s="22"/>
      <c r="J175" s="19"/>
    </row>
    <row r="176" spans="1:10" ht="18">
      <c r="A176" s="19"/>
      <c r="B176" s="9" t="s">
        <v>19</v>
      </c>
      <c r="C176" s="10">
        <v>8345</v>
      </c>
      <c r="D176" s="10">
        <v>5123</v>
      </c>
      <c r="E176" s="29">
        <v>903</v>
      </c>
      <c r="F176" s="26">
        <v>3204</v>
      </c>
      <c r="G176" s="26">
        <v>6128</v>
      </c>
      <c r="H176" s="27">
        <v>2940</v>
      </c>
      <c r="I176" s="28"/>
      <c r="J176" s="26">
        <v>4274</v>
      </c>
    </row>
    <row r="177" spans="1:10" ht="18">
      <c r="A177" s="19"/>
      <c r="B177" s="9" t="s">
        <v>20</v>
      </c>
      <c r="C177" s="29">
        <v>77</v>
      </c>
      <c r="D177" s="29">
        <v>75</v>
      </c>
      <c r="E177" s="29">
        <v>32</v>
      </c>
      <c r="F177" s="29">
        <v>37</v>
      </c>
      <c r="G177" s="29">
        <v>38</v>
      </c>
      <c r="H177" s="30">
        <v>45</v>
      </c>
      <c r="I177" s="31"/>
      <c r="J177" s="29">
        <v>46</v>
      </c>
    </row>
    <row r="178" spans="1:10">
      <c r="A178" s="56" t="s">
        <v>5</v>
      </c>
      <c r="B178" s="57"/>
      <c r="C178" s="3">
        <v>2009</v>
      </c>
      <c r="D178" s="3">
        <v>2010</v>
      </c>
      <c r="E178" s="3">
        <v>2011</v>
      </c>
      <c r="F178" s="3">
        <v>2012</v>
      </c>
      <c r="G178" s="3">
        <v>2013</v>
      </c>
      <c r="H178" s="17">
        <v>2014</v>
      </c>
      <c r="I178" s="18"/>
      <c r="J178" s="3">
        <v>2015</v>
      </c>
    </row>
    <row r="179" spans="1:10" ht="15" customHeight="1">
      <c r="A179" s="3">
        <v>13</v>
      </c>
      <c r="B179" s="56" t="s">
        <v>34</v>
      </c>
      <c r="C179" s="57"/>
      <c r="D179" s="6"/>
      <c r="E179" s="6"/>
      <c r="F179" s="6"/>
      <c r="G179" s="6"/>
      <c r="H179" s="7"/>
      <c r="I179" s="8"/>
      <c r="J179" s="6"/>
    </row>
    <row r="180" spans="1:10" ht="36">
      <c r="A180" s="19"/>
      <c r="B180" s="20" t="s">
        <v>6</v>
      </c>
      <c r="C180" s="19"/>
      <c r="D180" s="19"/>
      <c r="E180" s="19"/>
      <c r="F180" s="19"/>
      <c r="G180" s="19"/>
      <c r="H180" s="21"/>
      <c r="I180" s="22"/>
      <c r="J180" s="19"/>
    </row>
    <row r="181" spans="1:10">
      <c r="A181" s="19"/>
      <c r="B181" s="9" t="s">
        <v>7</v>
      </c>
      <c r="C181" s="10">
        <v>11387</v>
      </c>
      <c r="D181" s="10">
        <v>9306</v>
      </c>
      <c r="E181" s="26">
        <v>4479</v>
      </c>
      <c r="F181" s="26">
        <v>6385</v>
      </c>
      <c r="G181" s="26">
        <v>5784</v>
      </c>
      <c r="H181" s="27">
        <v>5600</v>
      </c>
      <c r="I181" s="28"/>
      <c r="J181" s="26">
        <v>6683</v>
      </c>
    </row>
    <row r="182" spans="1:10" ht="27">
      <c r="A182" s="19"/>
      <c r="B182" s="9" t="s">
        <v>8</v>
      </c>
      <c r="C182" s="13">
        <v>-2247</v>
      </c>
      <c r="D182" s="13">
        <v>-1829</v>
      </c>
      <c r="E182" s="13">
        <v>-2722</v>
      </c>
      <c r="F182" s="13">
        <v>-2940</v>
      </c>
      <c r="G182" s="13">
        <v>-2509</v>
      </c>
      <c r="H182" s="23">
        <v>-2688</v>
      </c>
      <c r="I182" s="24"/>
      <c r="J182" s="13">
        <v>-2799</v>
      </c>
    </row>
    <row r="183" spans="1:10" ht="18">
      <c r="A183" s="19"/>
      <c r="B183" s="9" t="s">
        <v>9</v>
      </c>
      <c r="C183" s="29">
        <v>0</v>
      </c>
      <c r="D183" s="29">
        <v>0</v>
      </c>
      <c r="E183" s="29">
        <v>0</v>
      </c>
      <c r="F183" s="29">
        <v>0</v>
      </c>
      <c r="G183" s="29">
        <v>0</v>
      </c>
      <c r="H183" s="30">
        <v>0</v>
      </c>
      <c r="I183" s="31"/>
      <c r="J183" s="29">
        <v>0</v>
      </c>
    </row>
    <row r="184" spans="1:10" ht="27">
      <c r="A184" s="19"/>
      <c r="B184" s="9" t="s">
        <v>23</v>
      </c>
      <c r="C184" s="10">
        <v>9035</v>
      </c>
      <c r="D184" s="10">
        <v>6828</v>
      </c>
      <c r="E184" s="26">
        <v>2779</v>
      </c>
      <c r="F184" s="10">
        <v>40014</v>
      </c>
      <c r="G184" s="26">
        <v>4894</v>
      </c>
      <c r="H184" s="27">
        <v>4825</v>
      </c>
      <c r="I184" s="28"/>
      <c r="J184" s="26">
        <v>5132</v>
      </c>
    </row>
    <row r="185" spans="1:10">
      <c r="A185" s="19"/>
      <c r="B185" s="25" t="s">
        <v>10</v>
      </c>
      <c r="C185" s="19"/>
      <c r="D185" s="19"/>
      <c r="E185" s="19"/>
      <c r="F185" s="19"/>
      <c r="G185" s="19"/>
      <c r="H185" s="21"/>
      <c r="I185" s="22"/>
      <c r="J185" s="19"/>
    </row>
    <row r="186" spans="1:10" ht="45">
      <c r="A186" s="19"/>
      <c r="B186" s="9" t="s">
        <v>11</v>
      </c>
      <c r="C186" s="10">
        <v>42840</v>
      </c>
      <c r="D186" s="10">
        <v>36848</v>
      </c>
      <c r="E186" s="26">
        <v>6777</v>
      </c>
      <c r="F186" s="26">
        <v>2677</v>
      </c>
      <c r="G186" s="10">
        <v>32867</v>
      </c>
      <c r="H186" s="11">
        <v>36360</v>
      </c>
      <c r="I186" s="12"/>
      <c r="J186" s="10">
        <v>38789</v>
      </c>
    </row>
    <row r="187" spans="1:10" ht="18">
      <c r="A187" s="19"/>
      <c r="B187" s="9" t="s">
        <v>12</v>
      </c>
      <c r="C187" s="10">
        <v>8770</v>
      </c>
      <c r="D187" s="10">
        <v>12404</v>
      </c>
      <c r="E187" s="26">
        <v>8592</v>
      </c>
      <c r="F187" s="10">
        <v>48318</v>
      </c>
      <c r="G187" s="10">
        <v>32206</v>
      </c>
      <c r="H187" s="27">
        <v>6004</v>
      </c>
      <c r="I187" s="28"/>
      <c r="J187" s="26">
        <v>9130</v>
      </c>
    </row>
    <row r="188" spans="1:10" ht="18">
      <c r="A188" s="19"/>
      <c r="B188" s="45" t="s">
        <v>13</v>
      </c>
      <c r="C188" s="46">
        <v>5579</v>
      </c>
      <c r="D188" s="46">
        <v>4692</v>
      </c>
      <c r="E188" s="50">
        <v>919</v>
      </c>
      <c r="F188" s="46">
        <v>23870</v>
      </c>
      <c r="G188" s="49">
        <v>4867</v>
      </c>
      <c r="H188" s="53">
        <v>4499</v>
      </c>
      <c r="I188" s="54"/>
      <c r="J188" s="49">
        <v>5401</v>
      </c>
    </row>
    <row r="189" spans="1:10" ht="18">
      <c r="A189" s="19"/>
      <c r="B189" s="45" t="s">
        <v>14</v>
      </c>
      <c r="C189" s="46">
        <v>11990</v>
      </c>
      <c r="D189" s="46">
        <v>9250</v>
      </c>
      <c r="E189" s="50">
        <v>445</v>
      </c>
      <c r="F189" s="50">
        <v>608</v>
      </c>
      <c r="G189" s="46">
        <v>51915</v>
      </c>
      <c r="H189" s="47">
        <v>59514</v>
      </c>
      <c r="I189" s="48"/>
      <c r="J189" s="46">
        <v>67362</v>
      </c>
    </row>
    <row r="190" spans="1:10" ht="18">
      <c r="A190" s="19"/>
      <c r="B190" s="25" t="s">
        <v>15</v>
      </c>
      <c r="C190" s="19"/>
      <c r="D190" s="19"/>
      <c r="E190" s="19"/>
      <c r="F190" s="19"/>
      <c r="G190" s="19"/>
      <c r="H190" s="21"/>
      <c r="I190" s="22"/>
      <c r="J190" s="19"/>
    </row>
    <row r="191" spans="1:10" ht="18">
      <c r="A191" s="19"/>
      <c r="B191" s="9" t="s">
        <v>19</v>
      </c>
      <c r="C191" s="29">
        <v>8</v>
      </c>
      <c r="D191" s="29">
        <v>49</v>
      </c>
      <c r="E191" s="29">
        <v>502</v>
      </c>
      <c r="F191" s="29">
        <v>286</v>
      </c>
      <c r="G191" s="29">
        <v>4</v>
      </c>
      <c r="H191" s="30">
        <v>11</v>
      </c>
      <c r="I191" s="31"/>
      <c r="J191" s="29">
        <v>132</v>
      </c>
    </row>
    <row r="192" spans="1:10" ht="18">
      <c r="A192" s="19"/>
      <c r="B192" s="9" t="s">
        <v>20</v>
      </c>
      <c r="C192" s="29">
        <v>23</v>
      </c>
      <c r="D192" s="29">
        <v>22</v>
      </c>
      <c r="E192" s="29">
        <v>22</v>
      </c>
      <c r="F192" s="29">
        <v>11</v>
      </c>
      <c r="G192" s="29">
        <v>13</v>
      </c>
      <c r="H192" s="30">
        <v>13</v>
      </c>
      <c r="I192" s="31"/>
      <c r="J192" s="29">
        <v>14</v>
      </c>
    </row>
    <row r="193" spans="1:10" ht="15" customHeight="1">
      <c r="A193" s="3">
        <v>14</v>
      </c>
      <c r="B193" s="56" t="s">
        <v>35</v>
      </c>
      <c r="C193" s="57"/>
      <c r="D193" s="6"/>
      <c r="E193" s="6"/>
      <c r="F193" s="6"/>
      <c r="G193" s="6"/>
      <c r="H193" s="7"/>
      <c r="I193" s="8"/>
      <c r="J193" s="6"/>
    </row>
    <row r="194" spans="1:10" ht="36">
      <c r="A194" s="19"/>
      <c r="B194" s="20" t="s">
        <v>6</v>
      </c>
      <c r="C194" s="19"/>
      <c r="D194" s="19"/>
      <c r="E194" s="19"/>
      <c r="F194" s="19"/>
      <c r="G194" s="19"/>
      <c r="H194" s="21"/>
      <c r="I194" s="22"/>
      <c r="J194" s="19"/>
    </row>
    <row r="195" spans="1:10">
      <c r="A195" s="19"/>
      <c r="B195" s="9" t="s">
        <v>7</v>
      </c>
      <c r="C195" s="10">
        <v>2683</v>
      </c>
      <c r="D195" s="10">
        <v>2445</v>
      </c>
      <c r="E195" s="26">
        <v>3095</v>
      </c>
      <c r="F195" s="26">
        <v>3982</v>
      </c>
      <c r="G195" s="26">
        <v>4266</v>
      </c>
      <c r="H195" s="27">
        <v>4667</v>
      </c>
      <c r="I195" s="28"/>
      <c r="J195" s="26">
        <v>4520</v>
      </c>
    </row>
    <row r="196" spans="1:10" ht="27">
      <c r="A196" s="19"/>
      <c r="B196" s="9" t="s">
        <v>8</v>
      </c>
      <c r="C196" s="13">
        <v>-1108</v>
      </c>
      <c r="D196" s="13">
        <v>-1184</v>
      </c>
      <c r="E196" s="13">
        <v>-1741</v>
      </c>
      <c r="F196" s="13">
        <v>-2127</v>
      </c>
      <c r="G196" s="13">
        <v>-2388</v>
      </c>
      <c r="H196" s="23">
        <v>-2538</v>
      </c>
      <c r="I196" s="24"/>
      <c r="J196" s="13">
        <v>-2612</v>
      </c>
    </row>
    <row r="197" spans="1:10" ht="18">
      <c r="A197" s="19"/>
      <c r="B197" s="9" t="s">
        <v>9</v>
      </c>
      <c r="C197" s="32">
        <v>-1</v>
      </c>
      <c r="D197" s="32">
        <v>-1</v>
      </c>
      <c r="E197" s="32">
        <v>-1</v>
      </c>
      <c r="F197" s="32">
        <v>-1</v>
      </c>
      <c r="G197" s="32">
        <v>-1</v>
      </c>
      <c r="H197" s="33">
        <v>-1</v>
      </c>
      <c r="I197" s="34"/>
      <c r="J197" s="32">
        <v>-1</v>
      </c>
    </row>
    <row r="198" spans="1:10" ht="27">
      <c r="A198" s="19"/>
      <c r="B198" s="9" t="s">
        <v>23</v>
      </c>
      <c r="C198" s="10">
        <v>1117</v>
      </c>
      <c r="D198" s="29">
        <v>850</v>
      </c>
      <c r="E198" s="26">
        <v>1426</v>
      </c>
      <c r="F198" s="26">
        <v>1917</v>
      </c>
      <c r="G198" s="26">
        <v>1647</v>
      </c>
      <c r="H198" s="27">
        <v>1936</v>
      </c>
      <c r="I198" s="28"/>
      <c r="J198" s="26">
        <v>1826</v>
      </c>
    </row>
    <row r="199" spans="1:10">
      <c r="A199" s="19"/>
      <c r="B199" s="25" t="s">
        <v>10</v>
      </c>
      <c r="C199" s="19"/>
      <c r="D199" s="19"/>
      <c r="E199" s="19"/>
      <c r="F199" s="19"/>
      <c r="G199" s="19"/>
      <c r="H199" s="21"/>
      <c r="I199" s="22"/>
      <c r="J199" s="19"/>
    </row>
    <row r="200" spans="1:10" ht="45">
      <c r="A200" s="19"/>
      <c r="B200" s="9" t="s">
        <v>11</v>
      </c>
      <c r="C200" s="10">
        <v>11182</v>
      </c>
      <c r="D200" s="10">
        <v>11228</v>
      </c>
      <c r="E200" s="10">
        <v>10600</v>
      </c>
      <c r="F200" s="10">
        <v>19241</v>
      </c>
      <c r="G200" s="10">
        <v>18949</v>
      </c>
      <c r="H200" s="11">
        <v>18550</v>
      </c>
      <c r="I200" s="12"/>
      <c r="J200" s="10">
        <v>18329</v>
      </c>
    </row>
    <row r="201" spans="1:10" ht="18">
      <c r="A201" s="19"/>
      <c r="B201" s="9" t="s">
        <v>12</v>
      </c>
      <c r="C201" s="10">
        <v>1329</v>
      </c>
      <c r="D201" s="29">
        <v>773</v>
      </c>
      <c r="E201" s="26">
        <v>1291</v>
      </c>
      <c r="F201" s="26">
        <v>1565</v>
      </c>
      <c r="G201" s="26">
        <v>1886</v>
      </c>
      <c r="H201" s="27">
        <v>3017</v>
      </c>
      <c r="I201" s="28"/>
      <c r="J201" s="26">
        <v>3687</v>
      </c>
    </row>
    <row r="202" spans="1:10" ht="18">
      <c r="A202" s="19"/>
      <c r="B202" s="45" t="s">
        <v>13</v>
      </c>
      <c r="C202" s="50">
        <v>706</v>
      </c>
      <c r="D202" s="50">
        <v>164</v>
      </c>
      <c r="E202" s="50">
        <v>344</v>
      </c>
      <c r="F202" s="50">
        <v>481</v>
      </c>
      <c r="G202" s="50">
        <v>341</v>
      </c>
      <c r="H202" s="51">
        <v>446</v>
      </c>
      <c r="I202" s="52"/>
      <c r="J202" s="50">
        <v>538</v>
      </c>
    </row>
    <row r="203" spans="1:10" ht="18">
      <c r="A203" s="19"/>
      <c r="B203" s="45" t="s">
        <v>14</v>
      </c>
      <c r="C203" s="50">
        <v>0</v>
      </c>
      <c r="D203" s="50">
        <v>44</v>
      </c>
      <c r="E203" s="50">
        <v>402</v>
      </c>
      <c r="F203" s="49">
        <v>5307</v>
      </c>
      <c r="G203" s="49">
        <v>5228</v>
      </c>
      <c r="H203" s="53">
        <v>5251</v>
      </c>
      <c r="I203" s="54"/>
      <c r="J203" s="49">
        <v>5018</v>
      </c>
    </row>
    <row r="204" spans="1:10" ht="18">
      <c r="A204" s="19"/>
      <c r="B204" s="25" t="s">
        <v>15</v>
      </c>
      <c r="C204" s="19"/>
      <c r="D204" s="19"/>
      <c r="E204" s="19"/>
      <c r="F204" s="19"/>
      <c r="G204" s="19"/>
      <c r="H204" s="21"/>
      <c r="I204" s="22"/>
      <c r="J204" s="19"/>
    </row>
    <row r="205" spans="1:10" ht="18">
      <c r="A205" s="19"/>
      <c r="B205" s="9" t="s">
        <v>19</v>
      </c>
      <c r="C205" s="29">
        <v>495</v>
      </c>
      <c r="D205" s="29">
        <v>45</v>
      </c>
      <c r="E205" s="29">
        <v>177</v>
      </c>
      <c r="F205" s="29">
        <v>14</v>
      </c>
      <c r="G205" s="29">
        <v>14</v>
      </c>
      <c r="H205" s="30">
        <v>0</v>
      </c>
      <c r="I205" s="31"/>
      <c r="J205" s="29">
        <v>63</v>
      </c>
    </row>
    <row r="206" spans="1:10" ht="18">
      <c r="A206" s="19"/>
      <c r="B206" s="9" t="s">
        <v>20</v>
      </c>
      <c r="C206" s="29">
        <v>16</v>
      </c>
      <c r="D206" s="29">
        <v>17</v>
      </c>
      <c r="E206" s="29">
        <v>18</v>
      </c>
      <c r="F206" s="29">
        <v>28</v>
      </c>
      <c r="G206" s="29">
        <v>23</v>
      </c>
      <c r="H206" s="30">
        <v>34</v>
      </c>
      <c r="I206" s="31"/>
      <c r="J206" s="29">
        <v>35</v>
      </c>
    </row>
    <row r="207" spans="1:10" ht="15" customHeight="1">
      <c r="A207" s="3">
        <v>15</v>
      </c>
      <c r="B207" s="56" t="s">
        <v>36</v>
      </c>
      <c r="C207" s="57"/>
      <c r="D207" s="6"/>
      <c r="E207" s="6"/>
      <c r="F207" s="6"/>
      <c r="G207" s="6"/>
      <c r="H207" s="7"/>
      <c r="I207" s="8"/>
      <c r="J207" s="6"/>
    </row>
    <row r="208" spans="1:10" ht="36">
      <c r="A208" s="19"/>
      <c r="B208" s="20" t="s">
        <v>6</v>
      </c>
      <c r="C208" s="19"/>
      <c r="D208" s="19"/>
      <c r="E208" s="19"/>
      <c r="F208" s="19"/>
      <c r="G208" s="19"/>
      <c r="H208" s="21"/>
      <c r="I208" s="22"/>
      <c r="J208" s="19"/>
    </row>
    <row r="209" spans="1:10">
      <c r="A209" s="19"/>
      <c r="B209" s="9" t="s">
        <v>7</v>
      </c>
      <c r="C209" s="10">
        <v>1501</v>
      </c>
      <c r="D209" s="10">
        <v>1248</v>
      </c>
      <c r="E209" s="26">
        <v>1501</v>
      </c>
      <c r="F209" s="26">
        <v>1559</v>
      </c>
      <c r="G209" s="26">
        <v>1489</v>
      </c>
      <c r="H209" s="27">
        <v>1377</v>
      </c>
      <c r="I209" s="28"/>
      <c r="J209" s="26">
        <v>1429</v>
      </c>
    </row>
    <row r="210" spans="1:10" ht="27">
      <c r="A210" s="19"/>
      <c r="B210" s="9" t="s">
        <v>8</v>
      </c>
      <c r="C210" s="32">
        <v>-587</v>
      </c>
      <c r="D210" s="32">
        <v>-640</v>
      </c>
      <c r="E210" s="13">
        <v>-1114</v>
      </c>
      <c r="F210" s="13">
        <v>-1204</v>
      </c>
      <c r="G210" s="13">
        <v>-1279</v>
      </c>
      <c r="H210" s="23">
        <v>-1399</v>
      </c>
      <c r="I210" s="24"/>
      <c r="J210" s="13">
        <v>-1422</v>
      </c>
    </row>
    <row r="211" spans="1:10" ht="18">
      <c r="A211" s="19"/>
      <c r="B211" s="9" t="s">
        <v>9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30">
        <v>0</v>
      </c>
      <c r="I211" s="31"/>
      <c r="J211" s="29">
        <v>0</v>
      </c>
    </row>
    <row r="212" spans="1:10" ht="27">
      <c r="A212" s="19"/>
      <c r="B212" s="9" t="s">
        <v>23</v>
      </c>
      <c r="C212" s="29">
        <v>630</v>
      </c>
      <c r="D212" s="29">
        <v>242</v>
      </c>
      <c r="E212" s="29">
        <v>427</v>
      </c>
      <c r="F212" s="29">
        <v>404</v>
      </c>
      <c r="G212" s="29">
        <v>220</v>
      </c>
      <c r="H212" s="33">
        <v>-45</v>
      </c>
      <c r="I212" s="34"/>
      <c r="J212" s="29">
        <v>27</v>
      </c>
    </row>
    <row r="213" spans="1:10">
      <c r="A213" s="19"/>
      <c r="B213" s="25" t="s">
        <v>10</v>
      </c>
      <c r="C213" s="19"/>
      <c r="D213" s="19"/>
      <c r="E213" s="19"/>
      <c r="F213" s="19"/>
      <c r="G213" s="19"/>
      <c r="H213" s="21"/>
      <c r="I213" s="22"/>
      <c r="J213" s="19"/>
    </row>
    <row r="214" spans="1:10" ht="45">
      <c r="A214" s="19"/>
      <c r="B214" s="9" t="s">
        <v>11</v>
      </c>
      <c r="C214" s="10">
        <v>7119</v>
      </c>
      <c r="D214" s="10">
        <v>7053</v>
      </c>
      <c r="E214" s="26">
        <v>7148</v>
      </c>
      <c r="F214" s="26">
        <v>7367</v>
      </c>
      <c r="G214" s="26">
        <v>7318</v>
      </c>
      <c r="H214" s="27">
        <v>8325</v>
      </c>
      <c r="I214" s="28"/>
      <c r="J214" s="26">
        <v>8078</v>
      </c>
    </row>
    <row r="215" spans="1:10" ht="18">
      <c r="A215" s="19"/>
      <c r="B215" s="9" t="s">
        <v>12</v>
      </c>
      <c r="C215" s="29">
        <v>756</v>
      </c>
      <c r="D215" s="29">
        <v>864</v>
      </c>
      <c r="E215" s="29">
        <v>971</v>
      </c>
      <c r="F215" s="29">
        <v>532</v>
      </c>
      <c r="G215" s="29">
        <v>543</v>
      </c>
      <c r="H215" s="30">
        <v>421</v>
      </c>
      <c r="I215" s="31"/>
      <c r="J215" s="29">
        <v>613</v>
      </c>
    </row>
    <row r="216" spans="1:10" ht="18">
      <c r="A216" s="19"/>
      <c r="B216" s="45" t="s">
        <v>13</v>
      </c>
      <c r="C216" s="50">
        <v>380</v>
      </c>
      <c r="D216" s="50">
        <v>196</v>
      </c>
      <c r="E216" s="50">
        <v>317</v>
      </c>
      <c r="F216" s="50">
        <v>408</v>
      </c>
      <c r="G216" s="50">
        <v>261</v>
      </c>
      <c r="H216" s="51">
        <v>197</v>
      </c>
      <c r="I216" s="52"/>
      <c r="J216" s="50">
        <v>302</v>
      </c>
    </row>
    <row r="217" spans="1:10" ht="18">
      <c r="A217" s="19"/>
      <c r="B217" s="45" t="s">
        <v>14</v>
      </c>
      <c r="C217" s="50">
        <v>245</v>
      </c>
      <c r="D217" s="50">
        <v>288</v>
      </c>
      <c r="E217" s="50">
        <v>439</v>
      </c>
      <c r="F217" s="50">
        <v>407</v>
      </c>
      <c r="G217" s="50">
        <v>410</v>
      </c>
      <c r="H217" s="51">
        <v>916</v>
      </c>
      <c r="I217" s="52"/>
      <c r="J217" s="50">
        <v>654</v>
      </c>
    </row>
    <row r="218" spans="1:10" ht="18">
      <c r="A218" s="19"/>
      <c r="B218" s="25" t="s">
        <v>15</v>
      </c>
      <c r="C218" s="19"/>
      <c r="D218" s="19"/>
      <c r="E218" s="19"/>
      <c r="F218" s="19"/>
      <c r="G218" s="19"/>
      <c r="H218" s="21"/>
      <c r="I218" s="22"/>
      <c r="J218" s="19"/>
    </row>
    <row r="219" spans="1:10" ht="18">
      <c r="A219" s="19"/>
      <c r="B219" s="9" t="s">
        <v>19</v>
      </c>
      <c r="C219" s="29">
        <v>48</v>
      </c>
      <c r="D219" s="29">
        <v>21</v>
      </c>
      <c r="E219" s="29">
        <v>211</v>
      </c>
      <c r="F219" s="29">
        <v>654</v>
      </c>
      <c r="G219" s="29">
        <v>305</v>
      </c>
      <c r="H219" s="30">
        <v>360</v>
      </c>
      <c r="I219" s="31"/>
      <c r="J219" s="29">
        <v>128</v>
      </c>
    </row>
    <row r="220" spans="1:10" ht="18">
      <c r="A220" s="19"/>
      <c r="B220" s="9" t="s">
        <v>20</v>
      </c>
      <c r="C220" s="29">
        <v>23</v>
      </c>
      <c r="D220" s="29">
        <v>23</v>
      </c>
      <c r="E220" s="29">
        <v>23</v>
      </c>
      <c r="F220" s="29">
        <v>17</v>
      </c>
      <c r="G220" s="29">
        <v>17</v>
      </c>
      <c r="H220" s="30">
        <v>17</v>
      </c>
      <c r="I220" s="31"/>
      <c r="J220" s="29">
        <v>17</v>
      </c>
    </row>
    <row r="221" spans="1:10">
      <c r="A221" s="56" t="s">
        <v>5</v>
      </c>
      <c r="B221" s="57"/>
      <c r="C221" s="3">
        <v>2009</v>
      </c>
      <c r="D221" s="3">
        <v>2010</v>
      </c>
      <c r="E221" s="3">
        <v>2011</v>
      </c>
      <c r="F221" s="3">
        <v>2012</v>
      </c>
      <c r="G221" s="3">
        <v>2013</v>
      </c>
      <c r="H221" s="17">
        <v>2014</v>
      </c>
      <c r="I221" s="18"/>
      <c r="J221" s="3">
        <v>2015</v>
      </c>
    </row>
    <row r="222" spans="1:10" ht="15" customHeight="1">
      <c r="A222" s="3">
        <v>16</v>
      </c>
      <c r="B222" s="56" t="s">
        <v>37</v>
      </c>
      <c r="C222" s="57"/>
      <c r="D222" s="6"/>
      <c r="E222" s="6"/>
      <c r="F222" s="6"/>
      <c r="G222" s="6"/>
      <c r="H222" s="7"/>
      <c r="I222" s="8"/>
      <c r="J222" s="6"/>
    </row>
    <row r="223" spans="1:10" ht="36">
      <c r="A223" s="19"/>
      <c r="B223" s="20" t="s">
        <v>6</v>
      </c>
      <c r="C223" s="19"/>
      <c r="D223" s="19"/>
      <c r="E223" s="19"/>
      <c r="F223" s="19"/>
      <c r="G223" s="19"/>
      <c r="H223" s="21"/>
      <c r="I223" s="22"/>
      <c r="J223" s="19"/>
    </row>
    <row r="224" spans="1:10">
      <c r="A224" s="19"/>
      <c r="B224" s="9" t="s">
        <v>7</v>
      </c>
      <c r="C224" s="10">
        <v>2881</v>
      </c>
      <c r="D224" s="10">
        <v>3241</v>
      </c>
      <c r="E224" s="26">
        <v>3850</v>
      </c>
      <c r="F224" s="26">
        <v>4458</v>
      </c>
      <c r="G224" s="26">
        <v>4007</v>
      </c>
      <c r="H224" s="27">
        <v>3955</v>
      </c>
      <c r="I224" s="28"/>
      <c r="J224" s="26">
        <v>4743</v>
      </c>
    </row>
    <row r="225" spans="1:10" ht="27">
      <c r="A225" s="19"/>
      <c r="B225" s="9" t="s">
        <v>8</v>
      </c>
      <c r="C225" s="13">
        <v>-1156</v>
      </c>
      <c r="D225" s="13">
        <v>-1452</v>
      </c>
      <c r="E225" s="13">
        <v>-2210</v>
      </c>
      <c r="F225" s="13">
        <v>-2623</v>
      </c>
      <c r="G225" s="13">
        <v>-2840</v>
      </c>
      <c r="H225" s="23">
        <v>-3130</v>
      </c>
      <c r="I225" s="24"/>
      <c r="J225" s="13">
        <v>-3522</v>
      </c>
    </row>
    <row r="226" spans="1:10" ht="18">
      <c r="A226" s="19"/>
      <c r="B226" s="9" t="s">
        <v>9</v>
      </c>
      <c r="C226" s="29">
        <v>0</v>
      </c>
      <c r="D226" s="29">
        <v>0</v>
      </c>
      <c r="E226" s="29">
        <v>0</v>
      </c>
      <c r="F226" s="29">
        <v>0</v>
      </c>
      <c r="G226" s="29">
        <v>0</v>
      </c>
      <c r="H226" s="30">
        <v>0</v>
      </c>
      <c r="I226" s="31"/>
      <c r="J226" s="29">
        <v>0</v>
      </c>
    </row>
    <row r="227" spans="1:10" ht="27">
      <c r="A227" s="19"/>
      <c r="B227" s="9" t="s">
        <v>23</v>
      </c>
      <c r="C227" s="10">
        <v>1371</v>
      </c>
      <c r="D227" s="10">
        <v>1473</v>
      </c>
      <c r="E227" s="26">
        <v>1785</v>
      </c>
      <c r="F227" s="26">
        <v>1004</v>
      </c>
      <c r="G227" s="26">
        <v>2590</v>
      </c>
      <c r="H227" s="27">
        <v>1178</v>
      </c>
      <c r="I227" s="28"/>
      <c r="J227" s="26">
        <v>1500</v>
      </c>
    </row>
    <row r="228" spans="1:10">
      <c r="A228" s="19"/>
      <c r="B228" s="25" t="s">
        <v>10</v>
      </c>
      <c r="C228" s="19"/>
      <c r="D228" s="19"/>
      <c r="E228" s="19"/>
      <c r="F228" s="19"/>
      <c r="G228" s="19"/>
      <c r="H228" s="21"/>
      <c r="I228" s="22"/>
      <c r="J228" s="19"/>
    </row>
    <row r="229" spans="1:10" ht="45">
      <c r="A229" s="19"/>
      <c r="B229" s="9" t="s">
        <v>11</v>
      </c>
      <c r="C229" s="10">
        <v>20095</v>
      </c>
      <c r="D229" s="10">
        <v>20858</v>
      </c>
      <c r="E229" s="10">
        <v>17036</v>
      </c>
      <c r="F229" s="10">
        <v>17623</v>
      </c>
      <c r="G229" s="10">
        <v>21095</v>
      </c>
      <c r="H229" s="11">
        <v>21555</v>
      </c>
      <c r="I229" s="12"/>
      <c r="J229" s="10">
        <v>21238</v>
      </c>
    </row>
    <row r="230" spans="1:10" ht="18">
      <c r="A230" s="19"/>
      <c r="B230" s="9" t="s">
        <v>12</v>
      </c>
      <c r="C230" s="10">
        <v>2554</v>
      </c>
      <c r="D230" s="10">
        <v>2642</v>
      </c>
      <c r="E230" s="26">
        <v>3055</v>
      </c>
      <c r="F230" s="26">
        <v>3131</v>
      </c>
      <c r="G230" s="26">
        <v>4133</v>
      </c>
      <c r="H230" s="27">
        <v>3587</v>
      </c>
      <c r="I230" s="28"/>
      <c r="J230" s="26">
        <v>4012</v>
      </c>
    </row>
    <row r="231" spans="1:10" ht="18">
      <c r="A231" s="19"/>
      <c r="B231" s="45" t="s">
        <v>13</v>
      </c>
      <c r="C231" s="50">
        <v>673</v>
      </c>
      <c r="D231" s="50">
        <v>835</v>
      </c>
      <c r="E231" s="50">
        <v>782</v>
      </c>
      <c r="F231" s="49">
        <v>1146</v>
      </c>
      <c r="G231" s="49">
        <v>1762</v>
      </c>
      <c r="H231" s="53">
        <v>1141</v>
      </c>
      <c r="I231" s="54"/>
      <c r="J231" s="49">
        <v>1138</v>
      </c>
    </row>
    <row r="232" spans="1:10" ht="18">
      <c r="A232" s="19"/>
      <c r="B232" s="45" t="s">
        <v>14</v>
      </c>
      <c r="C232" s="50">
        <v>53</v>
      </c>
      <c r="D232" s="50">
        <v>51</v>
      </c>
      <c r="E232" s="50">
        <v>427</v>
      </c>
      <c r="F232" s="50">
        <v>0</v>
      </c>
      <c r="G232" s="50">
        <v>144</v>
      </c>
      <c r="H232" s="51">
        <v>0</v>
      </c>
      <c r="I232" s="52"/>
      <c r="J232" s="50">
        <v>0</v>
      </c>
    </row>
    <row r="233" spans="1:10" ht="18">
      <c r="A233" s="19"/>
      <c r="B233" s="25" t="s">
        <v>15</v>
      </c>
      <c r="C233" s="19"/>
      <c r="D233" s="19"/>
      <c r="E233" s="19"/>
      <c r="F233" s="19"/>
      <c r="G233" s="19"/>
      <c r="H233" s="21"/>
      <c r="I233" s="22"/>
      <c r="J233" s="19"/>
    </row>
    <row r="234" spans="1:10" ht="18">
      <c r="A234" s="19"/>
      <c r="B234" s="9" t="s">
        <v>19</v>
      </c>
      <c r="C234" s="29">
        <v>550</v>
      </c>
      <c r="D234" s="29">
        <v>49</v>
      </c>
      <c r="E234" s="29">
        <v>319</v>
      </c>
      <c r="F234" s="26">
        <v>1587</v>
      </c>
      <c r="G234" s="26">
        <v>1965</v>
      </c>
      <c r="H234" s="30">
        <v>729</v>
      </c>
      <c r="I234" s="31"/>
      <c r="J234" s="29">
        <v>709</v>
      </c>
    </row>
    <row r="235" spans="1:10" ht="18">
      <c r="A235" s="19"/>
      <c r="B235" s="9" t="s">
        <v>20</v>
      </c>
      <c r="C235" s="29">
        <v>23</v>
      </c>
      <c r="D235" s="29">
        <v>22</v>
      </c>
      <c r="E235" s="29">
        <v>22</v>
      </c>
      <c r="F235" s="29">
        <v>30</v>
      </c>
      <c r="G235" s="29">
        <v>31</v>
      </c>
      <c r="H235" s="30">
        <v>32</v>
      </c>
      <c r="I235" s="31"/>
      <c r="J235" s="29">
        <v>33</v>
      </c>
    </row>
    <row r="236" spans="1:10">
      <c r="A236" s="1" t="s">
        <v>38</v>
      </c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" customHeight="1">
      <c r="A237" s="3">
        <v>17</v>
      </c>
      <c r="B237" s="56" t="s">
        <v>39</v>
      </c>
      <c r="C237" s="57"/>
      <c r="D237" s="6"/>
      <c r="E237" s="6"/>
      <c r="F237" s="6"/>
      <c r="G237" s="6"/>
      <c r="H237" s="7"/>
      <c r="I237" s="8"/>
      <c r="J237" s="6"/>
    </row>
    <row r="238" spans="1:10" ht="36">
      <c r="A238" s="19"/>
      <c r="B238" s="20" t="s">
        <v>6</v>
      </c>
      <c r="C238" s="19"/>
      <c r="D238" s="19"/>
      <c r="E238" s="19"/>
      <c r="F238" s="19"/>
      <c r="G238" s="19"/>
      <c r="H238" s="21"/>
      <c r="I238" s="22"/>
      <c r="J238" s="19"/>
    </row>
    <row r="239" spans="1:10">
      <c r="A239" s="19"/>
      <c r="B239" s="9" t="s">
        <v>7</v>
      </c>
      <c r="C239" s="10">
        <v>73318</v>
      </c>
      <c r="D239" s="10">
        <v>81953</v>
      </c>
      <c r="E239" s="10">
        <v>80247</v>
      </c>
      <c r="F239" s="10">
        <v>77432</v>
      </c>
      <c r="G239" s="10">
        <v>78770</v>
      </c>
      <c r="H239" s="11">
        <v>75862</v>
      </c>
      <c r="I239" s="12"/>
      <c r="J239" s="10">
        <v>49705</v>
      </c>
    </row>
    <row r="240" spans="1:10" ht="27">
      <c r="A240" s="19"/>
      <c r="B240" s="9" t="s">
        <v>8</v>
      </c>
      <c r="C240" s="13">
        <v>-52322</v>
      </c>
      <c r="D240" s="13">
        <v>-57273</v>
      </c>
      <c r="E240" s="13">
        <v>-75274</v>
      </c>
      <c r="F240" s="13">
        <v>-75304</v>
      </c>
      <c r="G240" s="13">
        <v>-76401</v>
      </c>
      <c r="H240" s="23">
        <v>-87338</v>
      </c>
      <c r="I240" s="24"/>
      <c r="J240" s="13">
        <v>-84354</v>
      </c>
    </row>
    <row r="241" spans="1:10" ht="18">
      <c r="A241" s="19"/>
      <c r="B241" s="9" t="s">
        <v>9</v>
      </c>
      <c r="C241" s="32">
        <v>-677</v>
      </c>
      <c r="D241" s="32">
        <v>-721</v>
      </c>
      <c r="E241" s="13">
        <v>-1034</v>
      </c>
      <c r="F241" s="13">
        <v>-1026</v>
      </c>
      <c r="G241" s="13">
        <v>-1047</v>
      </c>
      <c r="H241" s="23">
        <v>-1370</v>
      </c>
      <c r="I241" s="24"/>
      <c r="J241" s="13">
        <v>-1084</v>
      </c>
    </row>
    <row r="242" spans="1:10" ht="27">
      <c r="A242" s="19"/>
      <c r="B242" s="9" t="s">
        <v>23</v>
      </c>
      <c r="C242" s="10">
        <v>6543</v>
      </c>
      <c r="D242" s="10">
        <v>7238</v>
      </c>
      <c r="E242" s="26">
        <v>5247</v>
      </c>
      <c r="F242" s="26">
        <v>3215</v>
      </c>
      <c r="G242" s="26">
        <v>4677</v>
      </c>
      <c r="H242" s="23">
        <v>-9825</v>
      </c>
      <c r="I242" s="24"/>
      <c r="J242" s="13">
        <v>-25992</v>
      </c>
    </row>
    <row r="243" spans="1:10">
      <c r="A243" s="19"/>
      <c r="B243" s="25" t="s">
        <v>10</v>
      </c>
      <c r="C243" s="19"/>
      <c r="D243" s="19"/>
      <c r="E243" s="19"/>
      <c r="F243" s="19"/>
      <c r="G243" s="19"/>
      <c r="H243" s="21"/>
      <c r="I243" s="22"/>
      <c r="J243" s="19"/>
    </row>
    <row r="244" spans="1:10" ht="45">
      <c r="A244" s="19"/>
      <c r="B244" s="9" t="s">
        <v>11</v>
      </c>
      <c r="C244" s="10">
        <v>36662</v>
      </c>
      <c r="D244" s="10">
        <v>37019</v>
      </c>
      <c r="E244" s="10">
        <v>45144</v>
      </c>
      <c r="F244" s="10">
        <v>44599</v>
      </c>
      <c r="G244" s="10">
        <v>44646</v>
      </c>
      <c r="H244" s="11">
        <v>45826</v>
      </c>
      <c r="I244" s="12"/>
      <c r="J244" s="10">
        <v>43849</v>
      </c>
    </row>
    <row r="245" spans="1:10" ht="18">
      <c r="A245" s="19"/>
      <c r="B245" s="9" t="s">
        <v>12</v>
      </c>
      <c r="C245" s="10">
        <v>59868</v>
      </c>
      <c r="D245" s="10">
        <v>64413</v>
      </c>
      <c r="E245" s="10">
        <v>74199</v>
      </c>
      <c r="F245" s="10">
        <v>70897</v>
      </c>
      <c r="G245" s="10">
        <v>78648</v>
      </c>
      <c r="H245" s="11">
        <v>71206</v>
      </c>
      <c r="I245" s="12"/>
      <c r="J245" s="10">
        <v>35096</v>
      </c>
    </row>
    <row r="246" spans="1:10" ht="18">
      <c r="A246" s="19"/>
      <c r="B246" s="45" t="s">
        <v>13</v>
      </c>
      <c r="C246" s="46">
        <v>25328</v>
      </c>
      <c r="D246" s="46">
        <v>21291</v>
      </c>
      <c r="E246" s="46">
        <v>27046</v>
      </c>
      <c r="F246" s="46">
        <v>21857</v>
      </c>
      <c r="G246" s="46">
        <v>29642</v>
      </c>
      <c r="H246" s="47">
        <v>30018</v>
      </c>
      <c r="I246" s="48"/>
      <c r="J246" s="46">
        <v>26126</v>
      </c>
    </row>
    <row r="247" spans="1:10" ht="18">
      <c r="A247" s="19"/>
      <c r="B247" s="45" t="s">
        <v>14</v>
      </c>
      <c r="C247" s="46">
        <v>22013</v>
      </c>
      <c r="D247" s="46">
        <v>21609</v>
      </c>
      <c r="E247" s="46">
        <v>27487</v>
      </c>
      <c r="F247" s="46">
        <v>27569</v>
      </c>
      <c r="G247" s="46">
        <v>30429</v>
      </c>
      <c r="H247" s="47">
        <v>53162</v>
      </c>
      <c r="I247" s="48"/>
      <c r="J247" s="46">
        <v>23912</v>
      </c>
    </row>
    <row r="248" spans="1:10" ht="18">
      <c r="A248" s="19"/>
      <c r="B248" s="25" t="s">
        <v>15</v>
      </c>
      <c r="C248" s="19"/>
      <c r="D248" s="19"/>
      <c r="E248" s="19"/>
      <c r="F248" s="19"/>
      <c r="G248" s="19"/>
      <c r="H248" s="21"/>
      <c r="I248" s="22"/>
      <c r="J248" s="19"/>
    </row>
    <row r="249" spans="1:10" ht="18">
      <c r="A249" s="19"/>
      <c r="B249" s="9" t="s">
        <v>19</v>
      </c>
      <c r="C249" s="10">
        <v>5410</v>
      </c>
      <c r="D249" s="10">
        <v>6390</v>
      </c>
      <c r="E249" s="26">
        <v>3375</v>
      </c>
      <c r="F249" s="26">
        <v>3564</v>
      </c>
      <c r="G249" s="26">
        <v>4190</v>
      </c>
      <c r="H249" s="27">
        <v>4598</v>
      </c>
      <c r="I249" s="28"/>
      <c r="J249" s="26">
        <v>3679</v>
      </c>
    </row>
    <row r="250" spans="1:10" ht="18">
      <c r="A250" s="19"/>
      <c r="B250" s="9" t="s">
        <v>20</v>
      </c>
      <c r="C250" s="10">
        <v>1413</v>
      </c>
      <c r="D250" s="10">
        <v>1456</v>
      </c>
      <c r="E250" s="26">
        <v>1201</v>
      </c>
      <c r="F250" s="26">
        <v>1141</v>
      </c>
      <c r="G250" s="26">
        <v>1203</v>
      </c>
      <c r="H250" s="27">
        <v>1261</v>
      </c>
      <c r="I250" s="28"/>
      <c r="J250" s="26">
        <v>1075</v>
      </c>
    </row>
    <row r="251" spans="1:10" ht="15" customHeight="1">
      <c r="A251" s="3">
        <v>18</v>
      </c>
      <c r="B251" s="56" t="s">
        <v>40</v>
      </c>
      <c r="C251" s="57"/>
      <c r="D251" s="6"/>
      <c r="E251" s="6"/>
      <c r="F251" s="6"/>
      <c r="G251" s="6"/>
      <c r="H251" s="7"/>
      <c r="I251" s="8"/>
      <c r="J251" s="6"/>
    </row>
    <row r="252" spans="1:10" ht="36">
      <c r="A252" s="19"/>
      <c r="B252" s="20" t="s">
        <v>6</v>
      </c>
      <c r="C252" s="19"/>
      <c r="D252" s="19"/>
      <c r="E252" s="19"/>
      <c r="F252" s="19"/>
      <c r="G252" s="19"/>
      <c r="H252" s="21"/>
      <c r="I252" s="22"/>
      <c r="J252" s="19"/>
    </row>
    <row r="253" spans="1:10">
      <c r="A253" s="19"/>
      <c r="B253" s="9" t="s">
        <v>7</v>
      </c>
      <c r="C253" s="10">
        <v>13452</v>
      </c>
      <c r="D253" s="10">
        <v>14238</v>
      </c>
      <c r="E253" s="26">
        <v>6005</v>
      </c>
      <c r="F253" s="26">
        <v>6801</v>
      </c>
      <c r="G253" s="26">
        <v>4267</v>
      </c>
      <c r="H253" s="30">
        <v>27</v>
      </c>
      <c r="I253" s="31"/>
      <c r="J253" s="39"/>
    </row>
    <row r="254" spans="1:10" ht="27">
      <c r="A254" s="19"/>
      <c r="B254" s="9" t="s">
        <v>8</v>
      </c>
      <c r="C254" s="13">
        <v>-5174</v>
      </c>
      <c r="D254" s="13">
        <v>-5034</v>
      </c>
      <c r="E254" s="13">
        <v>-4911</v>
      </c>
      <c r="F254" s="13">
        <v>-4323</v>
      </c>
      <c r="G254" s="13">
        <v>-2343</v>
      </c>
      <c r="H254" s="33">
        <v>-616</v>
      </c>
      <c r="I254" s="34"/>
      <c r="J254" s="39"/>
    </row>
    <row r="255" spans="1:10" ht="18">
      <c r="A255" s="19"/>
      <c r="B255" s="9" t="s">
        <v>9</v>
      </c>
      <c r="C255" s="32">
        <v>-124</v>
      </c>
      <c r="D255" s="32">
        <v>-143</v>
      </c>
      <c r="E255" s="32">
        <v>-54</v>
      </c>
      <c r="F255" s="32">
        <v>-8</v>
      </c>
      <c r="G255" s="32">
        <v>-2</v>
      </c>
      <c r="H255" s="33">
        <v>-2</v>
      </c>
      <c r="I255" s="34"/>
      <c r="J255" s="39"/>
    </row>
    <row r="256" spans="1:10" ht="27">
      <c r="A256" s="19"/>
      <c r="B256" s="9" t="s">
        <v>23</v>
      </c>
      <c r="C256" s="10">
        <v>3121</v>
      </c>
      <c r="D256" s="10">
        <v>1435</v>
      </c>
      <c r="E256" s="26">
        <v>2165</v>
      </c>
      <c r="F256" s="26">
        <v>2404</v>
      </c>
      <c r="G256" s="26">
        <v>2289</v>
      </c>
      <c r="H256" s="33">
        <v>-143</v>
      </c>
      <c r="I256" s="34"/>
      <c r="J256" s="39"/>
    </row>
    <row r="257" spans="1:10">
      <c r="A257" s="19"/>
      <c r="B257" s="25" t="s">
        <v>10</v>
      </c>
      <c r="C257" s="19"/>
      <c r="D257" s="19"/>
      <c r="E257" s="19"/>
      <c r="F257" s="19"/>
      <c r="G257" s="19"/>
      <c r="H257" s="21"/>
      <c r="I257" s="22"/>
      <c r="J257" s="39"/>
    </row>
    <row r="258" spans="1:10" ht="45">
      <c r="A258" s="19"/>
      <c r="B258" s="9" t="s">
        <v>11</v>
      </c>
      <c r="C258" s="10">
        <v>13766</v>
      </c>
      <c r="D258" s="10">
        <v>13336</v>
      </c>
      <c r="E258" s="26">
        <v>4458</v>
      </c>
      <c r="F258" s="26">
        <v>4298</v>
      </c>
      <c r="G258" s="29">
        <v>20</v>
      </c>
      <c r="H258" s="30">
        <v>0</v>
      </c>
      <c r="I258" s="31"/>
      <c r="J258" s="39"/>
    </row>
    <row r="259" spans="1:10" ht="18">
      <c r="A259" s="19"/>
      <c r="B259" s="9" t="s">
        <v>12</v>
      </c>
      <c r="C259" s="10">
        <v>3375</v>
      </c>
      <c r="D259" s="10">
        <v>3544</v>
      </c>
      <c r="E259" s="26">
        <v>9265</v>
      </c>
      <c r="F259" s="10">
        <v>10519</v>
      </c>
      <c r="G259" s="10">
        <v>10277</v>
      </c>
      <c r="H259" s="27">
        <v>2683</v>
      </c>
      <c r="I259" s="28"/>
      <c r="J259" s="39"/>
    </row>
    <row r="260" spans="1:10" ht="18">
      <c r="A260" s="19"/>
      <c r="B260" s="9" t="s">
        <v>13</v>
      </c>
      <c r="C260" s="46">
        <v>4258</v>
      </c>
      <c r="D260" s="46">
        <v>4013</v>
      </c>
      <c r="E260" s="49">
        <v>4654</v>
      </c>
      <c r="F260" s="49">
        <v>3625</v>
      </c>
      <c r="G260" s="49">
        <v>2016</v>
      </c>
      <c r="H260" s="51">
        <v>279</v>
      </c>
      <c r="I260" s="52"/>
      <c r="J260" s="39"/>
    </row>
    <row r="261" spans="1:10" ht="18">
      <c r="A261" s="19"/>
      <c r="B261" s="9" t="s">
        <v>14</v>
      </c>
      <c r="C261" s="46">
        <v>2837</v>
      </c>
      <c r="D261" s="50">
        <v>978</v>
      </c>
      <c r="E261" s="50">
        <v>3</v>
      </c>
      <c r="F261" s="50">
        <v>2</v>
      </c>
      <c r="G261" s="50">
        <v>1</v>
      </c>
      <c r="H261" s="51">
        <v>0</v>
      </c>
      <c r="I261" s="52"/>
      <c r="J261" s="39"/>
    </row>
    <row r="262" spans="1:10" ht="18">
      <c r="A262" s="19"/>
      <c r="B262" s="25" t="s">
        <v>15</v>
      </c>
      <c r="C262" s="19"/>
      <c r="D262" s="19"/>
      <c r="E262" s="19"/>
      <c r="F262" s="19"/>
      <c r="G262" s="19"/>
      <c r="H262" s="21"/>
      <c r="I262" s="22"/>
      <c r="J262" s="39"/>
    </row>
    <row r="263" spans="1:10" ht="18">
      <c r="A263" s="19"/>
      <c r="B263" s="9" t="s">
        <v>19</v>
      </c>
      <c r="C263" s="29">
        <v>310</v>
      </c>
      <c r="D263" s="29">
        <v>325</v>
      </c>
      <c r="E263" s="29">
        <v>876</v>
      </c>
      <c r="F263" s="29">
        <v>14</v>
      </c>
      <c r="G263" s="29">
        <v>0</v>
      </c>
      <c r="H263" s="30">
        <v>0</v>
      </c>
      <c r="I263" s="31"/>
      <c r="J263" s="39"/>
    </row>
    <row r="264" spans="1:10" ht="18">
      <c r="A264" s="19"/>
      <c r="B264" s="9" t="s">
        <v>20</v>
      </c>
      <c r="C264" s="29">
        <v>347</v>
      </c>
      <c r="D264" s="29">
        <v>238</v>
      </c>
      <c r="E264" s="29">
        <v>142</v>
      </c>
      <c r="F264" s="29">
        <v>105</v>
      </c>
      <c r="G264" s="29">
        <v>44</v>
      </c>
      <c r="H264" s="30">
        <v>0</v>
      </c>
      <c r="I264" s="31"/>
      <c r="J264" s="29">
        <v>0</v>
      </c>
    </row>
    <row r="265" spans="1:10">
      <c r="A265" s="56" t="s">
        <v>5</v>
      </c>
      <c r="B265" s="57"/>
      <c r="C265" s="3">
        <v>2009</v>
      </c>
      <c r="D265" s="3">
        <v>2010</v>
      </c>
      <c r="E265" s="3">
        <v>2011</v>
      </c>
      <c r="F265" s="3">
        <v>2012</v>
      </c>
      <c r="G265" s="3">
        <v>2013</v>
      </c>
      <c r="H265" s="17">
        <v>2014</v>
      </c>
      <c r="I265" s="18"/>
      <c r="J265" s="3">
        <v>2015</v>
      </c>
    </row>
    <row r="266" spans="1:10" ht="15" customHeight="1">
      <c r="A266" s="3">
        <v>19</v>
      </c>
      <c r="B266" s="56" t="s">
        <v>41</v>
      </c>
      <c r="C266" s="57"/>
      <c r="D266" s="6"/>
      <c r="E266" s="6"/>
      <c r="F266" s="6"/>
      <c r="G266" s="6"/>
      <c r="H266" s="7"/>
      <c r="I266" s="8"/>
      <c r="J266" s="6"/>
    </row>
    <row r="267" spans="1:10" ht="36">
      <c r="A267" s="19"/>
      <c r="B267" s="20" t="s">
        <v>6</v>
      </c>
      <c r="C267" s="19"/>
      <c r="D267" s="19"/>
      <c r="E267" s="19"/>
      <c r="F267" s="19"/>
      <c r="G267" s="19"/>
      <c r="H267" s="21"/>
      <c r="I267" s="22"/>
      <c r="J267" s="19"/>
    </row>
    <row r="268" spans="1:10">
      <c r="A268" s="19"/>
      <c r="B268" s="9" t="s">
        <v>7</v>
      </c>
      <c r="C268" s="10">
        <v>10169</v>
      </c>
      <c r="D268" s="10">
        <v>9212</v>
      </c>
      <c r="E268" s="26">
        <v>5616</v>
      </c>
      <c r="F268" s="29">
        <v>892</v>
      </c>
      <c r="G268" s="39"/>
      <c r="H268" s="40"/>
      <c r="I268" s="41"/>
      <c r="J268" s="39"/>
    </row>
    <row r="269" spans="1:10" ht="27">
      <c r="A269" s="19"/>
      <c r="B269" s="9" t="s">
        <v>8</v>
      </c>
      <c r="C269" s="13">
        <v>-9053</v>
      </c>
      <c r="D269" s="13">
        <v>-8169</v>
      </c>
      <c r="E269" s="13">
        <v>-6290</v>
      </c>
      <c r="F269" s="32">
        <v>-986</v>
      </c>
      <c r="G269" s="39"/>
      <c r="H269" s="40"/>
      <c r="I269" s="41"/>
      <c r="J269" s="39"/>
    </row>
    <row r="270" spans="1:10" ht="18">
      <c r="A270" s="19"/>
      <c r="B270" s="9" t="s">
        <v>9</v>
      </c>
      <c r="C270" s="32">
        <v>-92</v>
      </c>
      <c r="D270" s="32">
        <v>-33</v>
      </c>
      <c r="E270" s="32">
        <v>-54</v>
      </c>
      <c r="F270" s="32">
        <v>-4</v>
      </c>
      <c r="G270" s="39"/>
      <c r="H270" s="40"/>
      <c r="I270" s="41"/>
      <c r="J270" s="39"/>
    </row>
    <row r="271" spans="1:10" ht="27">
      <c r="A271" s="19"/>
      <c r="B271" s="9" t="s">
        <v>23</v>
      </c>
      <c r="C271" s="29">
        <v>9</v>
      </c>
      <c r="D271" s="32">
        <v>-46</v>
      </c>
      <c r="E271" s="13">
        <v>-1950</v>
      </c>
      <c r="F271" s="32">
        <v>-298</v>
      </c>
      <c r="G271" s="39"/>
      <c r="H271" s="40"/>
      <c r="I271" s="41"/>
      <c r="J271" s="39"/>
    </row>
    <row r="272" spans="1:10">
      <c r="A272" s="19"/>
      <c r="B272" s="25" t="s">
        <v>10</v>
      </c>
      <c r="C272" s="19"/>
      <c r="D272" s="19"/>
      <c r="E272" s="19"/>
      <c r="F272" s="19"/>
      <c r="G272" s="39"/>
      <c r="H272" s="40"/>
      <c r="I272" s="41"/>
      <c r="J272" s="39"/>
    </row>
    <row r="273" spans="1:10" ht="45">
      <c r="A273" s="19"/>
      <c r="B273" s="9" t="s">
        <v>11</v>
      </c>
      <c r="C273" s="10">
        <v>1239</v>
      </c>
      <c r="D273" s="10">
        <v>1088</v>
      </c>
      <c r="E273" s="29">
        <v>381</v>
      </c>
      <c r="F273" s="29">
        <v>191</v>
      </c>
      <c r="G273" s="39"/>
      <c r="H273" s="40"/>
      <c r="I273" s="41"/>
      <c r="J273" s="39"/>
    </row>
    <row r="274" spans="1:10" ht="18">
      <c r="A274" s="19"/>
      <c r="B274" s="9" t="s">
        <v>12</v>
      </c>
      <c r="C274" s="10">
        <v>3976</v>
      </c>
      <c r="D274" s="10">
        <v>4854</v>
      </c>
      <c r="E274" s="26">
        <v>2186</v>
      </c>
      <c r="F274" s="26">
        <v>1410</v>
      </c>
      <c r="G274" s="39"/>
      <c r="H274" s="40"/>
      <c r="I274" s="41"/>
      <c r="J274" s="39"/>
    </row>
    <row r="275" spans="1:10" ht="18">
      <c r="A275" s="19"/>
      <c r="B275" s="9" t="s">
        <v>13</v>
      </c>
      <c r="C275" s="46">
        <v>1792</v>
      </c>
      <c r="D275" s="46">
        <v>2616</v>
      </c>
      <c r="E275" s="50">
        <v>910</v>
      </c>
      <c r="F275" s="50">
        <v>151</v>
      </c>
      <c r="G275" s="39"/>
      <c r="H275" s="40"/>
      <c r="I275" s="41"/>
      <c r="J275" s="39"/>
    </row>
    <row r="276" spans="1:10" ht="18">
      <c r="A276" s="19"/>
      <c r="B276" s="9" t="s">
        <v>14</v>
      </c>
      <c r="C276" s="50">
        <v>219</v>
      </c>
      <c r="D276" s="50">
        <v>98</v>
      </c>
      <c r="E276" s="50">
        <v>2</v>
      </c>
      <c r="F276" s="50">
        <v>0</v>
      </c>
      <c r="G276" s="39"/>
      <c r="H276" s="40"/>
      <c r="I276" s="41"/>
      <c r="J276" s="39"/>
    </row>
    <row r="277" spans="1:10" ht="18">
      <c r="A277" s="19"/>
      <c r="B277" s="25" t="s">
        <v>15</v>
      </c>
      <c r="C277" s="19"/>
      <c r="D277" s="19"/>
      <c r="E277" s="19"/>
      <c r="F277" s="19"/>
      <c r="G277" s="39"/>
      <c r="H277" s="40"/>
      <c r="I277" s="41"/>
      <c r="J277" s="39"/>
    </row>
    <row r="278" spans="1:10" ht="18">
      <c r="A278" s="19"/>
      <c r="B278" s="9" t="s">
        <v>19</v>
      </c>
      <c r="C278" s="29">
        <v>383</v>
      </c>
      <c r="D278" s="29">
        <v>131</v>
      </c>
      <c r="E278" s="29">
        <v>0</v>
      </c>
      <c r="F278" s="29">
        <v>0</v>
      </c>
      <c r="G278" s="39"/>
      <c r="H278" s="40"/>
      <c r="I278" s="41"/>
      <c r="J278" s="39"/>
    </row>
    <row r="279" spans="1:10" ht="18">
      <c r="A279" s="19"/>
      <c r="B279" s="9" t="s">
        <v>20</v>
      </c>
      <c r="C279" s="29">
        <v>193</v>
      </c>
      <c r="D279" s="29">
        <v>179</v>
      </c>
      <c r="E279" s="29">
        <v>36</v>
      </c>
      <c r="F279" s="29">
        <v>0</v>
      </c>
      <c r="G279" s="39"/>
      <c r="H279" s="40"/>
      <c r="I279" s="41"/>
      <c r="J279" s="39"/>
    </row>
    <row r="280" spans="1:10">
      <c r="A280" s="1" t="s">
        <v>42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" customHeight="1">
      <c r="A281" s="3">
        <v>20</v>
      </c>
      <c r="B281" s="56" t="s">
        <v>43</v>
      </c>
      <c r="C281" s="57"/>
      <c r="D281" s="6"/>
      <c r="E281" s="6"/>
      <c r="F281" s="6"/>
      <c r="G281" s="6"/>
      <c r="H281" s="7"/>
      <c r="I281" s="8"/>
      <c r="J281" s="6"/>
    </row>
    <row r="282" spans="1:10" ht="36">
      <c r="A282" s="19"/>
      <c r="B282" s="20" t="s">
        <v>6</v>
      </c>
      <c r="C282" s="19"/>
      <c r="D282" s="19"/>
      <c r="E282" s="19"/>
      <c r="F282" s="19"/>
      <c r="G282" s="19"/>
      <c r="H282" s="21"/>
      <c r="I282" s="22"/>
      <c r="J282" s="19"/>
    </row>
    <row r="283" spans="1:10">
      <c r="A283" s="19"/>
      <c r="B283" s="9" t="s">
        <v>7</v>
      </c>
      <c r="C283" s="10">
        <v>88454</v>
      </c>
      <c r="D283" s="10">
        <v>46113</v>
      </c>
      <c r="E283" s="10">
        <v>81471</v>
      </c>
      <c r="F283" s="10">
        <v>95871</v>
      </c>
      <c r="G283" s="10">
        <v>100160</v>
      </c>
      <c r="H283" s="11">
        <v>100948</v>
      </c>
      <c r="I283" s="12"/>
      <c r="J283" s="10">
        <v>103633</v>
      </c>
    </row>
    <row r="284" spans="1:10" ht="27">
      <c r="A284" s="19"/>
      <c r="B284" s="9" t="s">
        <v>8</v>
      </c>
      <c r="C284" s="13">
        <v>-82622</v>
      </c>
      <c r="D284" s="13">
        <v>-46992</v>
      </c>
      <c r="E284" s="13">
        <v>-83534</v>
      </c>
      <c r="F284" s="13">
        <v>-86808</v>
      </c>
      <c r="G284" s="13">
        <v>-97817</v>
      </c>
      <c r="H284" s="23">
        <v>-99962</v>
      </c>
      <c r="I284" s="24"/>
      <c r="J284" s="13">
        <v>-100196</v>
      </c>
    </row>
    <row r="285" spans="1:10" ht="18">
      <c r="A285" s="19"/>
      <c r="B285" s="9" t="s">
        <v>9</v>
      </c>
      <c r="C285" s="29">
        <v>0</v>
      </c>
      <c r="D285" s="29">
        <v>0</v>
      </c>
      <c r="E285" s="13">
        <v>-2005</v>
      </c>
      <c r="F285" s="32">
        <v>-461</v>
      </c>
      <c r="G285" s="32">
        <v>-490</v>
      </c>
      <c r="H285" s="23">
        <v>-1096</v>
      </c>
      <c r="I285" s="24"/>
      <c r="J285" s="13">
        <v>-1790</v>
      </c>
    </row>
    <row r="286" spans="1:10" ht="27">
      <c r="A286" s="19"/>
      <c r="B286" s="9" t="s">
        <v>23</v>
      </c>
      <c r="C286" s="13">
        <v>-2497</v>
      </c>
      <c r="D286" s="13">
        <v>-17026</v>
      </c>
      <c r="E286" s="13">
        <v>-1929</v>
      </c>
      <c r="F286" s="10">
        <v>12854</v>
      </c>
      <c r="G286" s="26">
        <v>3972</v>
      </c>
      <c r="H286" s="27">
        <v>5364</v>
      </c>
      <c r="I286" s="28"/>
      <c r="J286" s="26">
        <v>2413</v>
      </c>
    </row>
    <row r="287" spans="1:10">
      <c r="A287" s="19"/>
      <c r="B287" s="25" t="s">
        <v>10</v>
      </c>
      <c r="C287" s="19"/>
      <c r="D287" s="19"/>
      <c r="E287" s="19"/>
      <c r="F287" s="19"/>
      <c r="G287" s="19"/>
      <c r="H287" s="21"/>
      <c r="I287" s="22"/>
      <c r="J287" s="19"/>
    </row>
    <row r="288" spans="1:10" ht="45">
      <c r="A288" s="19"/>
      <c r="B288" s="9" t="s">
        <v>11</v>
      </c>
      <c r="C288" s="10">
        <v>69264</v>
      </c>
      <c r="D288" s="10">
        <v>48118</v>
      </c>
      <c r="E288" s="10">
        <v>56451</v>
      </c>
      <c r="F288" s="10">
        <v>68018</v>
      </c>
      <c r="G288" s="10">
        <v>114610</v>
      </c>
      <c r="H288" s="11">
        <v>144512</v>
      </c>
      <c r="I288" s="12"/>
      <c r="J288" s="10">
        <v>167510</v>
      </c>
    </row>
    <row r="289" spans="1:10" ht="18">
      <c r="A289" s="19"/>
      <c r="B289" s="9" t="s">
        <v>12</v>
      </c>
      <c r="C289" s="10">
        <v>80252</v>
      </c>
      <c r="D289" s="10">
        <v>147377</v>
      </c>
      <c r="E289" s="10">
        <v>168928</v>
      </c>
      <c r="F289" s="10">
        <v>138860</v>
      </c>
      <c r="G289" s="10">
        <v>81354</v>
      </c>
      <c r="H289" s="11">
        <v>93173</v>
      </c>
      <c r="I289" s="12"/>
      <c r="J289" s="10">
        <v>136721</v>
      </c>
    </row>
    <row r="290" spans="1:10" ht="18">
      <c r="A290" s="19"/>
      <c r="B290" s="9" t="s">
        <v>13</v>
      </c>
      <c r="C290" s="46">
        <v>52300</v>
      </c>
      <c r="D290" s="46">
        <v>74007</v>
      </c>
      <c r="E290" s="46">
        <v>73880</v>
      </c>
      <c r="F290" s="46">
        <v>56415</v>
      </c>
      <c r="G290" s="46">
        <v>39937</v>
      </c>
      <c r="H290" s="47">
        <v>36559</v>
      </c>
      <c r="I290" s="48"/>
      <c r="J290" s="46">
        <v>67354</v>
      </c>
    </row>
    <row r="291" spans="1:10" ht="18">
      <c r="A291" s="19"/>
      <c r="B291" s="9" t="s">
        <v>14</v>
      </c>
      <c r="C291" s="50">
        <v>0</v>
      </c>
      <c r="D291" s="50">
        <v>0</v>
      </c>
      <c r="E291" s="50">
        <v>214</v>
      </c>
      <c r="F291" s="50">
        <v>170</v>
      </c>
      <c r="G291" s="50">
        <v>353</v>
      </c>
      <c r="H291" s="51">
        <v>235</v>
      </c>
      <c r="I291" s="52"/>
      <c r="J291" s="50">
        <v>193</v>
      </c>
    </row>
    <row r="292" spans="1:10" ht="18">
      <c r="A292" s="19"/>
      <c r="B292" s="25" t="s">
        <v>15</v>
      </c>
      <c r="C292" s="19"/>
      <c r="D292" s="19"/>
      <c r="E292" s="19"/>
      <c r="F292" s="19"/>
      <c r="G292" s="19"/>
      <c r="H292" s="21"/>
      <c r="I292" s="22"/>
      <c r="J292" s="19"/>
    </row>
    <row r="293" spans="1:10" ht="18">
      <c r="A293" s="19"/>
      <c r="B293" s="9" t="s">
        <v>19</v>
      </c>
      <c r="C293" s="10">
        <v>4037</v>
      </c>
      <c r="D293" s="10">
        <v>2996</v>
      </c>
      <c r="E293" s="10">
        <v>22436</v>
      </c>
      <c r="F293" s="10">
        <v>20397</v>
      </c>
      <c r="G293" s="10">
        <v>42631</v>
      </c>
      <c r="H293" s="11">
        <v>19213</v>
      </c>
      <c r="I293" s="12"/>
      <c r="J293" s="26">
        <v>7594</v>
      </c>
    </row>
    <row r="294" spans="1:10" ht="18">
      <c r="A294" s="19"/>
      <c r="B294" s="9" t="s">
        <v>20</v>
      </c>
      <c r="C294" s="10">
        <v>3988</v>
      </c>
      <c r="D294" s="10">
        <v>3092</v>
      </c>
      <c r="E294" s="26">
        <v>3093</v>
      </c>
      <c r="F294" s="26">
        <v>3048</v>
      </c>
      <c r="G294" s="26">
        <v>3101</v>
      </c>
      <c r="H294" s="27">
        <v>2999</v>
      </c>
      <c r="I294" s="28"/>
      <c r="J294" s="26">
        <v>2943</v>
      </c>
    </row>
    <row r="295" spans="1:10" ht="15" customHeight="1">
      <c r="A295" s="3">
        <v>21</v>
      </c>
      <c r="B295" s="56" t="s">
        <v>44</v>
      </c>
      <c r="C295" s="57"/>
      <c r="D295" s="6"/>
      <c r="E295" s="6"/>
      <c r="F295" s="6"/>
      <c r="G295" s="6"/>
      <c r="H295" s="7"/>
      <c r="I295" s="8"/>
      <c r="J295" s="6"/>
    </row>
    <row r="296" spans="1:10" ht="36">
      <c r="A296" s="19"/>
      <c r="B296" s="20" t="s">
        <v>6</v>
      </c>
      <c r="C296" s="19"/>
      <c r="D296" s="19"/>
      <c r="E296" s="19"/>
      <c r="F296" s="19"/>
      <c r="G296" s="19"/>
      <c r="H296" s="21"/>
      <c r="I296" s="22"/>
      <c r="J296" s="19"/>
    </row>
    <row r="297" spans="1:10">
      <c r="A297" s="19"/>
      <c r="B297" s="9" t="s">
        <v>7</v>
      </c>
      <c r="C297" s="10">
        <v>17865</v>
      </c>
      <c r="D297" s="10">
        <v>11487</v>
      </c>
      <c r="E297" s="10">
        <v>13624</v>
      </c>
      <c r="F297" s="10">
        <v>11170</v>
      </c>
      <c r="G297" s="10">
        <v>30087</v>
      </c>
      <c r="H297" s="11">
        <v>33366</v>
      </c>
      <c r="I297" s="12"/>
      <c r="J297" s="10">
        <v>30112</v>
      </c>
    </row>
    <row r="298" spans="1:10" ht="27">
      <c r="A298" s="19"/>
      <c r="B298" s="9" t="s">
        <v>8</v>
      </c>
      <c r="C298" s="13">
        <v>-15839</v>
      </c>
      <c r="D298" s="13">
        <v>-13839</v>
      </c>
      <c r="E298" s="13">
        <v>-14095</v>
      </c>
      <c r="F298" s="13">
        <v>-18060</v>
      </c>
      <c r="G298" s="13">
        <v>-30824</v>
      </c>
      <c r="H298" s="23">
        <v>-30453</v>
      </c>
      <c r="I298" s="24"/>
      <c r="J298" s="13">
        <v>-27495</v>
      </c>
    </row>
    <row r="299" spans="1:10" ht="18">
      <c r="A299" s="19"/>
      <c r="B299" s="9" t="s">
        <v>9</v>
      </c>
      <c r="C299" s="13">
        <v>-1036</v>
      </c>
      <c r="D299" s="32">
        <v>-950</v>
      </c>
      <c r="E299" s="13">
        <v>-1323</v>
      </c>
      <c r="F299" s="13">
        <v>-1976</v>
      </c>
      <c r="G299" s="13">
        <v>-3361</v>
      </c>
      <c r="H299" s="23">
        <v>-2373</v>
      </c>
      <c r="I299" s="24"/>
      <c r="J299" s="13">
        <v>-1680</v>
      </c>
    </row>
    <row r="300" spans="1:10" ht="27">
      <c r="A300" s="19"/>
      <c r="B300" s="9" t="s">
        <v>23</v>
      </c>
      <c r="C300" s="13">
        <v>-4335</v>
      </c>
      <c r="D300" s="13">
        <v>-12650</v>
      </c>
      <c r="E300" s="13">
        <v>-5973</v>
      </c>
      <c r="F300" s="13">
        <v>-11718</v>
      </c>
      <c r="G300" s="29">
        <v>697</v>
      </c>
      <c r="H300" s="27">
        <v>2881</v>
      </c>
      <c r="I300" s="28"/>
      <c r="J300" s="26">
        <v>1730</v>
      </c>
    </row>
    <row r="301" spans="1:10">
      <c r="A301" s="19"/>
      <c r="B301" s="25" t="s">
        <v>10</v>
      </c>
      <c r="C301" s="19"/>
      <c r="D301" s="19"/>
      <c r="E301" s="19"/>
      <c r="F301" s="19"/>
      <c r="G301" s="19"/>
      <c r="H301" s="21"/>
      <c r="I301" s="22"/>
      <c r="J301" s="19"/>
    </row>
    <row r="302" spans="1:10" ht="45">
      <c r="A302" s="19"/>
      <c r="B302" s="9" t="s">
        <v>11</v>
      </c>
      <c r="C302" s="10">
        <v>10225</v>
      </c>
      <c r="D302" s="10">
        <v>9436</v>
      </c>
      <c r="E302" s="10">
        <v>17460</v>
      </c>
      <c r="F302" s="10">
        <v>24835</v>
      </c>
      <c r="G302" s="10">
        <v>26618</v>
      </c>
      <c r="H302" s="11">
        <v>29303</v>
      </c>
      <c r="I302" s="12"/>
      <c r="J302" s="10">
        <v>33625</v>
      </c>
    </row>
    <row r="303" spans="1:10" ht="18">
      <c r="A303" s="19"/>
      <c r="B303" s="9" t="s">
        <v>12</v>
      </c>
      <c r="C303" s="10">
        <v>24908</v>
      </c>
      <c r="D303" s="10">
        <v>16900</v>
      </c>
      <c r="E303" s="10">
        <v>15413</v>
      </c>
      <c r="F303" s="10">
        <v>34374</v>
      </c>
      <c r="G303" s="10">
        <v>25554</v>
      </c>
      <c r="H303" s="11">
        <v>29166</v>
      </c>
      <c r="I303" s="12"/>
      <c r="J303" s="10">
        <v>32415</v>
      </c>
    </row>
    <row r="304" spans="1:10" ht="18">
      <c r="A304" s="19"/>
      <c r="B304" s="9" t="s">
        <v>13</v>
      </c>
      <c r="C304" s="46">
        <v>5096</v>
      </c>
      <c r="D304" s="46">
        <v>12167</v>
      </c>
      <c r="E304" s="46">
        <v>12431</v>
      </c>
      <c r="F304" s="46">
        <v>25962</v>
      </c>
      <c r="G304" s="46">
        <v>10982</v>
      </c>
      <c r="H304" s="53">
        <v>6422</v>
      </c>
      <c r="I304" s="54"/>
      <c r="J304" s="49">
        <v>3919</v>
      </c>
    </row>
    <row r="305" spans="1:10" ht="18">
      <c r="A305" s="19"/>
      <c r="B305" s="9" t="s">
        <v>14</v>
      </c>
      <c r="C305" s="46">
        <v>28577</v>
      </c>
      <c r="D305" s="46">
        <v>28024</v>
      </c>
      <c r="E305" s="46">
        <v>41582</v>
      </c>
      <c r="F305" s="46">
        <v>47559</v>
      </c>
      <c r="G305" s="46">
        <v>55256</v>
      </c>
      <c r="H305" s="47">
        <v>64956</v>
      </c>
      <c r="I305" s="48"/>
      <c r="J305" s="46">
        <v>64199</v>
      </c>
    </row>
    <row r="306" spans="1:10" ht="18">
      <c r="A306" s="19"/>
      <c r="B306" s="25" t="s">
        <v>15</v>
      </c>
      <c r="C306" s="19"/>
      <c r="D306" s="19"/>
      <c r="E306" s="19"/>
      <c r="F306" s="19"/>
      <c r="G306" s="19"/>
      <c r="H306" s="21"/>
      <c r="I306" s="22"/>
      <c r="J306" s="19"/>
    </row>
    <row r="307" spans="1:10" ht="18">
      <c r="A307" s="19"/>
      <c r="B307" s="9" t="s">
        <v>19</v>
      </c>
      <c r="C307" s="29">
        <v>160</v>
      </c>
      <c r="D307" s="29">
        <v>92</v>
      </c>
      <c r="E307" s="29">
        <v>57</v>
      </c>
      <c r="F307" s="29">
        <v>403</v>
      </c>
      <c r="G307" s="29">
        <v>162</v>
      </c>
      <c r="H307" s="30">
        <v>364</v>
      </c>
      <c r="I307" s="31"/>
      <c r="J307" s="29">
        <v>353</v>
      </c>
    </row>
    <row r="308" spans="1:10" ht="18">
      <c r="A308" s="19"/>
      <c r="B308" s="9" t="s">
        <v>20</v>
      </c>
      <c r="C308" s="10">
        <v>1170</v>
      </c>
      <c r="D308" s="29">
        <v>902</v>
      </c>
      <c r="E308" s="29">
        <v>906</v>
      </c>
      <c r="F308" s="29">
        <v>978</v>
      </c>
      <c r="G308" s="29">
        <v>970</v>
      </c>
      <c r="H308" s="30">
        <v>846</v>
      </c>
      <c r="I308" s="31"/>
      <c r="J308" s="29">
        <v>862</v>
      </c>
    </row>
    <row r="309" spans="1:10">
      <c r="A309" s="56" t="s">
        <v>5</v>
      </c>
      <c r="B309" s="57"/>
      <c r="C309" s="3">
        <v>2009</v>
      </c>
      <c r="D309" s="3">
        <v>2010</v>
      </c>
      <c r="E309" s="3">
        <v>2011</v>
      </c>
      <c r="F309" s="3">
        <v>2012</v>
      </c>
      <c r="G309" s="3">
        <v>2013</v>
      </c>
      <c r="H309" s="17">
        <v>2014</v>
      </c>
      <c r="I309" s="18"/>
      <c r="J309" s="3">
        <v>2015</v>
      </c>
    </row>
    <row r="310" spans="1:10" ht="15" customHeight="1">
      <c r="A310" s="3">
        <v>22</v>
      </c>
      <c r="B310" s="56" t="s">
        <v>45</v>
      </c>
      <c r="C310" s="57"/>
      <c r="D310" s="6"/>
      <c r="E310" s="6"/>
      <c r="F310" s="6"/>
      <c r="G310" s="6"/>
      <c r="H310" s="7"/>
      <c r="I310" s="8"/>
      <c r="J310" s="6"/>
    </row>
    <row r="311" spans="1:10" ht="36">
      <c r="A311" s="19"/>
      <c r="B311" s="20" t="s">
        <v>6</v>
      </c>
      <c r="C311" s="19"/>
      <c r="D311" s="19"/>
      <c r="E311" s="19"/>
      <c r="F311" s="19"/>
      <c r="G311" s="19"/>
      <c r="H311" s="21"/>
      <c r="I311" s="22"/>
      <c r="J311" s="19"/>
    </row>
    <row r="312" spans="1:10">
      <c r="A312" s="19"/>
      <c r="B312" s="9" t="s">
        <v>7</v>
      </c>
      <c r="C312" s="10">
        <v>38110</v>
      </c>
      <c r="D312" s="10">
        <v>32225</v>
      </c>
      <c r="E312" s="10">
        <v>41207</v>
      </c>
      <c r="F312" s="10">
        <v>40084</v>
      </c>
      <c r="G312" s="10">
        <v>37222</v>
      </c>
      <c r="H312" s="11">
        <v>36326</v>
      </c>
      <c r="I312" s="12"/>
      <c r="J312" s="10">
        <v>36139</v>
      </c>
    </row>
    <row r="313" spans="1:10" ht="27">
      <c r="A313" s="19"/>
      <c r="B313" s="9" t="s">
        <v>8</v>
      </c>
      <c r="C313" s="13">
        <v>-35214</v>
      </c>
      <c r="D313" s="13">
        <v>-27393</v>
      </c>
      <c r="E313" s="13">
        <v>-40844</v>
      </c>
      <c r="F313" s="13">
        <v>-41519</v>
      </c>
      <c r="G313" s="13">
        <v>-38829</v>
      </c>
      <c r="H313" s="23">
        <v>-37478</v>
      </c>
      <c r="I313" s="24"/>
      <c r="J313" s="13">
        <v>-35861</v>
      </c>
    </row>
    <row r="314" spans="1:10" ht="18">
      <c r="A314" s="19"/>
      <c r="B314" s="9" t="s">
        <v>9</v>
      </c>
      <c r="C314" s="32">
        <v>-228</v>
      </c>
      <c r="D314" s="32">
        <v>-114</v>
      </c>
      <c r="E314" s="32">
        <v>-114</v>
      </c>
      <c r="F314" s="32">
        <v>-165</v>
      </c>
      <c r="G314" s="32">
        <v>-248</v>
      </c>
      <c r="H314" s="33">
        <v>-302</v>
      </c>
      <c r="I314" s="34"/>
      <c r="J314" s="32">
        <v>-132</v>
      </c>
    </row>
    <row r="315" spans="1:10" ht="27">
      <c r="A315" s="19"/>
      <c r="B315" s="9" t="s">
        <v>23</v>
      </c>
      <c r="C315" s="10">
        <v>2276</v>
      </c>
      <c r="D315" s="10">
        <v>2314</v>
      </c>
      <c r="E315" s="26">
        <v>1842</v>
      </c>
      <c r="F315" s="26">
        <v>2413</v>
      </c>
      <c r="G315" s="26">
        <v>1403</v>
      </c>
      <c r="H315" s="27">
        <v>1581</v>
      </c>
      <c r="I315" s="28"/>
      <c r="J315" s="26">
        <v>1556</v>
      </c>
    </row>
    <row r="316" spans="1:10">
      <c r="A316" s="19"/>
      <c r="B316" s="25" t="s">
        <v>10</v>
      </c>
      <c r="C316" s="19"/>
      <c r="D316" s="19"/>
      <c r="E316" s="19"/>
      <c r="F316" s="19"/>
      <c r="G316" s="19"/>
      <c r="H316" s="21"/>
      <c r="I316" s="22"/>
      <c r="J316" s="19"/>
    </row>
    <row r="317" spans="1:10" ht="45">
      <c r="A317" s="19"/>
      <c r="B317" s="9" t="s">
        <v>11</v>
      </c>
      <c r="C317" s="10">
        <v>17855</v>
      </c>
      <c r="D317" s="10">
        <v>17561</v>
      </c>
      <c r="E317" s="10">
        <v>24346</v>
      </c>
      <c r="F317" s="10">
        <v>13795</v>
      </c>
      <c r="G317" s="10">
        <v>13360</v>
      </c>
      <c r="H317" s="11">
        <v>13370</v>
      </c>
      <c r="I317" s="12"/>
      <c r="J317" s="10">
        <v>16354</v>
      </c>
    </row>
    <row r="318" spans="1:10" ht="18">
      <c r="A318" s="19"/>
      <c r="B318" s="9" t="s">
        <v>12</v>
      </c>
      <c r="C318" s="10">
        <v>31208</v>
      </c>
      <c r="D318" s="10">
        <v>31721</v>
      </c>
      <c r="E318" s="10">
        <v>59661</v>
      </c>
      <c r="F318" s="10">
        <v>52325</v>
      </c>
      <c r="G318" s="10">
        <v>61072</v>
      </c>
      <c r="H318" s="11">
        <v>63926</v>
      </c>
      <c r="I318" s="12"/>
      <c r="J318" s="10">
        <v>50840</v>
      </c>
    </row>
    <row r="319" spans="1:10" ht="18">
      <c r="A319" s="19"/>
      <c r="B319" s="9" t="s">
        <v>13</v>
      </c>
      <c r="C319" s="46">
        <v>26064</v>
      </c>
      <c r="D319" s="46">
        <v>23051</v>
      </c>
      <c r="E319" s="46">
        <v>48294</v>
      </c>
      <c r="F319" s="46">
        <v>36597</v>
      </c>
      <c r="G319" s="46">
        <v>44822</v>
      </c>
      <c r="H319" s="47">
        <v>46103</v>
      </c>
      <c r="I319" s="48"/>
      <c r="J319" s="46">
        <v>34557</v>
      </c>
    </row>
    <row r="320" spans="1:10" ht="18">
      <c r="A320" s="19"/>
      <c r="B320" s="9" t="s">
        <v>14</v>
      </c>
      <c r="C320" s="50">
        <v>0</v>
      </c>
      <c r="D320" s="50">
        <v>0</v>
      </c>
      <c r="E320" s="50">
        <v>0</v>
      </c>
      <c r="F320" s="49">
        <v>1190</v>
      </c>
      <c r="G320" s="50">
        <v>36</v>
      </c>
      <c r="H320" s="51">
        <v>24</v>
      </c>
      <c r="I320" s="52"/>
      <c r="J320" s="50">
        <v>0</v>
      </c>
    </row>
    <row r="321" spans="1:10" ht="18">
      <c r="A321" s="19"/>
      <c r="B321" s="25" t="s">
        <v>15</v>
      </c>
      <c r="C321" s="19"/>
      <c r="D321" s="19"/>
      <c r="E321" s="19"/>
      <c r="F321" s="19"/>
      <c r="G321" s="19"/>
      <c r="H321" s="21"/>
      <c r="I321" s="22"/>
      <c r="J321" s="19"/>
    </row>
    <row r="322" spans="1:10" ht="18">
      <c r="A322" s="19"/>
      <c r="B322" s="9" t="s">
        <v>19</v>
      </c>
      <c r="C322" s="29">
        <v>487</v>
      </c>
      <c r="D322" s="29">
        <v>618</v>
      </c>
      <c r="E322" s="29">
        <v>468</v>
      </c>
      <c r="F322" s="26">
        <v>1188</v>
      </c>
      <c r="G322" s="29">
        <v>750</v>
      </c>
      <c r="H322" s="27">
        <v>1543</v>
      </c>
      <c r="I322" s="28"/>
      <c r="J322" s="26">
        <v>3035</v>
      </c>
    </row>
    <row r="323" spans="1:10" ht="18">
      <c r="A323" s="19"/>
      <c r="B323" s="9" t="s">
        <v>20</v>
      </c>
      <c r="C323" s="29">
        <v>558</v>
      </c>
      <c r="D323" s="29">
        <v>541</v>
      </c>
      <c r="E323" s="29">
        <v>571</v>
      </c>
      <c r="F323" s="29">
        <v>774</v>
      </c>
      <c r="G323" s="29">
        <v>675</v>
      </c>
      <c r="H323" s="30">
        <v>686</v>
      </c>
      <c r="I323" s="31"/>
      <c r="J323" s="29">
        <v>705</v>
      </c>
    </row>
    <row r="324" spans="1:10">
      <c r="A324" s="1" t="s">
        <v>46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" customHeight="1">
      <c r="A325" s="3">
        <v>23</v>
      </c>
      <c r="B325" s="56" t="s">
        <v>47</v>
      </c>
      <c r="C325" s="57"/>
      <c r="D325" s="6"/>
      <c r="E325" s="6"/>
      <c r="F325" s="6"/>
      <c r="G325" s="6"/>
      <c r="H325" s="7"/>
      <c r="I325" s="8"/>
      <c r="J325" s="6"/>
    </row>
    <row r="326" spans="1:10" ht="36">
      <c r="A326" s="19"/>
      <c r="B326" s="20" t="s">
        <v>6</v>
      </c>
      <c r="C326" s="19"/>
      <c r="D326" s="19"/>
      <c r="E326" s="19"/>
      <c r="F326" s="19"/>
      <c r="G326" s="19"/>
      <c r="H326" s="21"/>
      <c r="I326" s="22"/>
      <c r="J326" s="19"/>
    </row>
    <row r="327" spans="1:10">
      <c r="A327" s="19"/>
      <c r="B327" s="9" t="s">
        <v>7</v>
      </c>
      <c r="C327" s="10">
        <v>20360</v>
      </c>
      <c r="D327" s="10">
        <v>21730</v>
      </c>
      <c r="E327" s="10">
        <v>29085</v>
      </c>
      <c r="F327" s="10">
        <v>29786</v>
      </c>
      <c r="G327" s="10">
        <v>35717</v>
      </c>
      <c r="H327" s="11">
        <v>35502</v>
      </c>
      <c r="I327" s="12"/>
      <c r="J327" s="10">
        <v>35785</v>
      </c>
    </row>
    <row r="328" spans="1:10" ht="27">
      <c r="A328" s="19"/>
      <c r="B328" s="9" t="s">
        <v>8</v>
      </c>
      <c r="C328" s="13">
        <v>-18080</v>
      </c>
      <c r="D328" s="13">
        <v>-18086</v>
      </c>
      <c r="E328" s="13">
        <v>-27024</v>
      </c>
      <c r="F328" s="13">
        <v>-27253</v>
      </c>
      <c r="G328" s="13">
        <v>-28223</v>
      </c>
      <c r="H328" s="23">
        <v>-29324</v>
      </c>
      <c r="I328" s="24"/>
      <c r="J328" s="13">
        <v>-29611</v>
      </c>
    </row>
    <row r="329" spans="1:10" ht="18">
      <c r="A329" s="19"/>
      <c r="B329" s="9" t="s">
        <v>9</v>
      </c>
      <c r="C329" s="32">
        <v>-55</v>
      </c>
      <c r="D329" s="32">
        <v>-35</v>
      </c>
      <c r="E329" s="29">
        <v>0</v>
      </c>
      <c r="F329" s="29">
        <v>0</v>
      </c>
      <c r="G329" s="26">
        <v>2256</v>
      </c>
      <c r="H329" s="23">
        <v>-2749</v>
      </c>
      <c r="I329" s="24"/>
      <c r="J329" s="13">
        <v>-3166</v>
      </c>
    </row>
    <row r="330" spans="1:10" ht="27">
      <c r="A330" s="19"/>
      <c r="B330" s="9" t="s">
        <v>23</v>
      </c>
      <c r="C330" s="10">
        <v>4403</v>
      </c>
      <c r="D330" s="10">
        <v>2853</v>
      </c>
      <c r="E330" s="26">
        <v>7884</v>
      </c>
      <c r="F330" s="26">
        <v>7924</v>
      </c>
      <c r="G330" s="26">
        <v>9370</v>
      </c>
      <c r="H330" s="27">
        <v>7652</v>
      </c>
      <c r="I330" s="28"/>
      <c r="J330" s="26">
        <v>3675</v>
      </c>
    </row>
    <row r="331" spans="1:10">
      <c r="A331" s="19"/>
      <c r="B331" s="25" t="s">
        <v>10</v>
      </c>
      <c r="C331" s="19"/>
      <c r="D331" s="19"/>
      <c r="E331" s="19"/>
      <c r="F331" s="19"/>
      <c r="G331" s="19"/>
      <c r="H331" s="21"/>
      <c r="I331" s="22"/>
      <c r="J331" s="19"/>
    </row>
    <row r="332" spans="1:10" ht="45">
      <c r="A332" s="19"/>
      <c r="B332" s="9" t="s">
        <v>11</v>
      </c>
      <c r="C332" s="10">
        <v>392563</v>
      </c>
      <c r="D332" s="10">
        <v>392317</v>
      </c>
      <c r="E332" s="10">
        <v>572370</v>
      </c>
      <c r="F332" s="10">
        <v>574976</v>
      </c>
      <c r="G332" s="10">
        <v>608244</v>
      </c>
      <c r="H332" s="11">
        <v>619469</v>
      </c>
      <c r="I332" s="12"/>
      <c r="J332" s="10">
        <v>620442</v>
      </c>
    </row>
    <row r="333" spans="1:10" ht="18">
      <c r="A333" s="19"/>
      <c r="B333" s="9" t="s">
        <v>12</v>
      </c>
      <c r="C333" s="10">
        <v>37944</v>
      </c>
      <c r="D333" s="10">
        <v>40436</v>
      </c>
      <c r="E333" s="10">
        <v>42407</v>
      </c>
      <c r="F333" s="10">
        <v>46867</v>
      </c>
      <c r="G333" s="10">
        <v>37652</v>
      </c>
      <c r="H333" s="11">
        <v>40666</v>
      </c>
      <c r="I333" s="12"/>
      <c r="J333" s="10">
        <v>43457</v>
      </c>
    </row>
    <row r="334" spans="1:10" ht="18">
      <c r="A334" s="19"/>
      <c r="B334" s="9" t="s">
        <v>13</v>
      </c>
      <c r="C334" s="46">
        <v>20007</v>
      </c>
      <c r="D334" s="46">
        <v>21029</v>
      </c>
      <c r="E334" s="46">
        <v>28387</v>
      </c>
      <c r="F334" s="46">
        <v>39440</v>
      </c>
      <c r="G334" s="46">
        <v>41636</v>
      </c>
      <c r="H334" s="47">
        <v>34629</v>
      </c>
      <c r="I334" s="48"/>
      <c r="J334" s="46">
        <v>34523</v>
      </c>
    </row>
    <row r="335" spans="1:10" ht="18">
      <c r="A335" s="19"/>
      <c r="B335" s="9" t="s">
        <v>14</v>
      </c>
      <c r="C335" s="46">
        <v>285826</v>
      </c>
      <c r="D335" s="46">
        <v>278744</v>
      </c>
      <c r="E335" s="46">
        <v>450706</v>
      </c>
      <c r="F335" s="46">
        <v>448879</v>
      </c>
      <c r="G335" s="46">
        <v>469086</v>
      </c>
      <c r="H335" s="47">
        <v>481136</v>
      </c>
      <c r="I335" s="48"/>
      <c r="J335" s="46">
        <v>480648</v>
      </c>
    </row>
    <row r="336" spans="1:10" ht="18">
      <c r="A336" s="19"/>
      <c r="B336" s="25" t="s">
        <v>15</v>
      </c>
      <c r="C336" s="19"/>
      <c r="D336" s="19"/>
      <c r="E336" s="19"/>
      <c r="F336" s="19"/>
      <c r="G336" s="19"/>
      <c r="H336" s="21"/>
      <c r="I336" s="22"/>
      <c r="J336" s="19"/>
    </row>
    <row r="337" spans="1:10" ht="18">
      <c r="A337" s="19"/>
      <c r="B337" s="9" t="s">
        <v>19</v>
      </c>
      <c r="C337" s="29">
        <v>67</v>
      </c>
      <c r="D337" s="29">
        <v>32</v>
      </c>
      <c r="E337" s="29">
        <v>85</v>
      </c>
      <c r="F337" s="29">
        <v>359</v>
      </c>
      <c r="G337" s="26">
        <v>3561</v>
      </c>
      <c r="H337" s="30">
        <v>205</v>
      </c>
      <c r="I337" s="31"/>
      <c r="J337" s="26">
        <v>2061</v>
      </c>
    </row>
    <row r="338" spans="1:10" ht="18">
      <c r="A338" s="19"/>
      <c r="B338" s="9" t="s">
        <v>20</v>
      </c>
      <c r="C338" s="29">
        <v>10</v>
      </c>
      <c r="D338" s="29">
        <v>10</v>
      </c>
      <c r="E338" s="29">
        <v>11</v>
      </c>
      <c r="F338" s="29">
        <v>12</v>
      </c>
      <c r="G338" s="29">
        <v>12</v>
      </c>
      <c r="H338" s="30">
        <v>12</v>
      </c>
      <c r="I338" s="31"/>
      <c r="J338" s="29">
        <v>15</v>
      </c>
    </row>
    <row r="339" spans="1:10" ht="15" customHeight="1">
      <c r="A339" s="3">
        <v>24</v>
      </c>
      <c r="B339" s="56" t="s">
        <v>48</v>
      </c>
      <c r="C339" s="57"/>
      <c r="D339" s="6"/>
      <c r="E339" s="6"/>
      <c r="F339" s="6"/>
      <c r="G339" s="6"/>
      <c r="H339" s="7"/>
      <c r="I339" s="8"/>
      <c r="J339" s="6"/>
    </row>
    <row r="340" spans="1:10" ht="36">
      <c r="A340" s="19"/>
      <c r="B340" s="20" t="s">
        <v>6</v>
      </c>
      <c r="C340" s="19"/>
      <c r="D340" s="19"/>
      <c r="E340" s="19"/>
      <c r="F340" s="19"/>
      <c r="G340" s="19"/>
      <c r="H340" s="21"/>
      <c r="I340" s="22"/>
      <c r="J340" s="19"/>
    </row>
    <row r="341" spans="1:10">
      <c r="A341" s="19"/>
      <c r="B341" s="9" t="s">
        <v>7</v>
      </c>
      <c r="C341" s="29">
        <v>177</v>
      </c>
      <c r="D341" s="29">
        <v>152</v>
      </c>
      <c r="E341" s="29">
        <v>24</v>
      </c>
      <c r="F341" s="29">
        <v>13</v>
      </c>
      <c r="G341" s="29">
        <v>88</v>
      </c>
      <c r="H341" s="30">
        <v>127</v>
      </c>
      <c r="I341" s="31"/>
      <c r="J341" s="29">
        <v>173</v>
      </c>
    </row>
    <row r="342" spans="1:10" ht="27">
      <c r="A342" s="19"/>
      <c r="B342" s="9" t="s">
        <v>8</v>
      </c>
      <c r="C342" s="32">
        <v>-140</v>
      </c>
      <c r="D342" s="32">
        <v>-120</v>
      </c>
      <c r="E342" s="32">
        <v>-113</v>
      </c>
      <c r="F342" s="32">
        <v>-126</v>
      </c>
      <c r="G342" s="32">
        <v>-190</v>
      </c>
      <c r="H342" s="33">
        <v>-196</v>
      </c>
      <c r="I342" s="34"/>
      <c r="J342" s="32">
        <v>-195</v>
      </c>
    </row>
    <row r="343" spans="1:10" ht="18">
      <c r="A343" s="19"/>
      <c r="B343" s="9" t="s">
        <v>9</v>
      </c>
      <c r="C343" s="29">
        <v>0</v>
      </c>
      <c r="D343" s="32">
        <v>-1</v>
      </c>
      <c r="E343" s="32">
        <v>-1</v>
      </c>
      <c r="F343" s="32">
        <v>-2</v>
      </c>
      <c r="G343" s="29">
        <v>0</v>
      </c>
      <c r="H343" s="30">
        <v>0</v>
      </c>
      <c r="I343" s="31"/>
      <c r="J343" s="29">
        <v>0</v>
      </c>
    </row>
    <row r="344" spans="1:10" ht="27">
      <c r="A344" s="19"/>
      <c r="B344" s="9" t="s">
        <v>23</v>
      </c>
      <c r="C344" s="29">
        <v>7</v>
      </c>
      <c r="D344" s="32">
        <v>-37</v>
      </c>
      <c r="E344" s="29">
        <v>20</v>
      </c>
      <c r="F344" s="29">
        <v>95</v>
      </c>
      <c r="G344" s="26">
        <v>1578</v>
      </c>
      <c r="H344" s="27">
        <v>1403</v>
      </c>
      <c r="I344" s="28"/>
      <c r="J344" s="29">
        <v>7</v>
      </c>
    </row>
    <row r="345" spans="1:10">
      <c r="A345" s="19"/>
      <c r="B345" s="25" t="s">
        <v>10</v>
      </c>
      <c r="C345" s="19"/>
      <c r="D345" s="19"/>
      <c r="E345" s="19"/>
      <c r="F345" s="19"/>
      <c r="G345" s="19"/>
      <c r="H345" s="21"/>
      <c r="I345" s="22"/>
      <c r="J345" s="19"/>
    </row>
    <row r="346" spans="1:10" ht="45">
      <c r="A346" s="19"/>
      <c r="B346" s="9" t="s">
        <v>11</v>
      </c>
      <c r="C346" s="29">
        <v>421</v>
      </c>
      <c r="D346" s="29">
        <v>427</v>
      </c>
      <c r="E346" s="29">
        <v>421</v>
      </c>
      <c r="F346" s="29">
        <v>103</v>
      </c>
      <c r="G346" s="29">
        <v>94</v>
      </c>
      <c r="H346" s="30">
        <v>90</v>
      </c>
      <c r="I346" s="31"/>
      <c r="J346" s="29">
        <v>86</v>
      </c>
    </row>
    <row r="347" spans="1:10" ht="18">
      <c r="A347" s="19"/>
      <c r="B347" s="9" t="s">
        <v>12</v>
      </c>
      <c r="C347" s="29">
        <v>338</v>
      </c>
      <c r="D347" s="29">
        <v>308</v>
      </c>
      <c r="E347" s="29">
        <v>334</v>
      </c>
      <c r="F347" s="29">
        <v>454</v>
      </c>
      <c r="G347" s="26">
        <v>2242</v>
      </c>
      <c r="H347" s="27">
        <v>2085</v>
      </c>
      <c r="I347" s="28"/>
      <c r="J347" s="29">
        <v>697</v>
      </c>
    </row>
    <row r="348" spans="1:10" ht="18">
      <c r="A348" s="19"/>
      <c r="B348" s="45" t="s">
        <v>13</v>
      </c>
      <c r="C348" s="50">
        <v>30</v>
      </c>
      <c r="D348" s="50">
        <v>23</v>
      </c>
      <c r="E348" s="50">
        <v>30</v>
      </c>
      <c r="F348" s="50">
        <v>49</v>
      </c>
      <c r="G348" s="49">
        <v>1464</v>
      </c>
      <c r="H348" s="53">
        <v>1359</v>
      </c>
      <c r="I348" s="54"/>
      <c r="J348" s="50">
        <v>63</v>
      </c>
    </row>
    <row r="349" spans="1:10" ht="18">
      <c r="A349" s="19"/>
      <c r="B349" s="45" t="s">
        <v>14</v>
      </c>
      <c r="C349" s="50">
        <v>0</v>
      </c>
      <c r="D349" s="50">
        <v>0</v>
      </c>
      <c r="E349" s="50">
        <v>0</v>
      </c>
      <c r="F349" s="50">
        <v>0</v>
      </c>
      <c r="G349" s="50">
        <v>0</v>
      </c>
      <c r="H349" s="51">
        <v>0</v>
      </c>
      <c r="I349" s="52"/>
      <c r="J349" s="50">
        <v>0</v>
      </c>
    </row>
    <row r="350" spans="1:10" ht="18">
      <c r="A350" s="19"/>
      <c r="B350" s="25" t="s">
        <v>15</v>
      </c>
      <c r="C350" s="19"/>
      <c r="D350" s="19"/>
      <c r="E350" s="19"/>
      <c r="F350" s="19"/>
      <c r="G350" s="19"/>
      <c r="H350" s="21"/>
      <c r="I350" s="22"/>
      <c r="J350" s="19"/>
    </row>
    <row r="351" spans="1:10" ht="18">
      <c r="A351" s="19"/>
      <c r="B351" s="9" t="s">
        <v>19</v>
      </c>
      <c r="C351" s="29">
        <v>0</v>
      </c>
      <c r="D351" s="29">
        <v>0</v>
      </c>
      <c r="E351" s="29">
        <v>3</v>
      </c>
      <c r="F351" s="29">
        <v>0</v>
      </c>
      <c r="G351" s="29">
        <v>0</v>
      </c>
      <c r="H351" s="30">
        <v>0</v>
      </c>
      <c r="I351" s="31"/>
      <c r="J351" s="29">
        <v>0</v>
      </c>
    </row>
    <row r="352" spans="1:10" ht="18">
      <c r="A352" s="19"/>
      <c r="B352" s="9" t="s">
        <v>20</v>
      </c>
      <c r="C352" s="29">
        <v>2</v>
      </c>
      <c r="D352" s="29">
        <v>2</v>
      </c>
      <c r="E352" s="29">
        <v>2</v>
      </c>
      <c r="F352" s="29">
        <v>2</v>
      </c>
      <c r="G352" s="29">
        <v>2</v>
      </c>
      <c r="H352" s="30">
        <v>2</v>
      </c>
      <c r="I352" s="31"/>
      <c r="J352" s="29">
        <v>2</v>
      </c>
    </row>
    <row r="353" spans="1:10">
      <c r="A353" s="56" t="s">
        <v>5</v>
      </c>
      <c r="B353" s="57"/>
      <c r="C353" s="3">
        <v>2009</v>
      </c>
      <c r="D353" s="3">
        <v>2010</v>
      </c>
      <c r="E353" s="3">
        <v>2011</v>
      </c>
      <c r="F353" s="3">
        <v>2012</v>
      </c>
      <c r="G353" s="3">
        <v>2013</v>
      </c>
      <c r="H353" s="17">
        <v>2014</v>
      </c>
      <c r="I353" s="18"/>
      <c r="J353" s="3">
        <v>2015</v>
      </c>
    </row>
    <row r="354" spans="1:10">
      <c r="A354" s="1" t="s">
        <v>49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" customHeight="1">
      <c r="A355" s="3">
        <v>25</v>
      </c>
      <c r="B355" s="56" t="s">
        <v>50</v>
      </c>
      <c r="C355" s="57"/>
      <c r="D355" s="6"/>
      <c r="E355" s="6"/>
      <c r="F355" s="6"/>
      <c r="G355" s="6"/>
      <c r="H355" s="7"/>
      <c r="I355" s="8"/>
      <c r="J355" s="6"/>
    </row>
    <row r="356" spans="1:10" ht="36">
      <c r="A356" s="19"/>
      <c r="B356" s="20" t="s">
        <v>6</v>
      </c>
      <c r="C356" s="19"/>
      <c r="D356" s="19"/>
      <c r="E356" s="19"/>
      <c r="F356" s="19"/>
      <c r="G356" s="19"/>
      <c r="H356" s="21"/>
      <c r="I356" s="22"/>
      <c r="J356" s="19"/>
    </row>
    <row r="357" spans="1:10">
      <c r="A357" s="19"/>
      <c r="B357" s="9" t="s">
        <v>7</v>
      </c>
      <c r="C357" s="10">
        <v>76225</v>
      </c>
      <c r="D357" s="10">
        <v>71928</v>
      </c>
      <c r="E357" s="10">
        <v>71179</v>
      </c>
      <c r="F357" s="10">
        <v>77257</v>
      </c>
      <c r="G357" s="10">
        <v>75039</v>
      </c>
      <c r="H357" s="11">
        <v>80111</v>
      </c>
      <c r="I357" s="12"/>
      <c r="J357" s="10">
        <v>90697</v>
      </c>
    </row>
    <row r="358" spans="1:10" ht="27">
      <c r="A358" s="19"/>
      <c r="B358" s="9" t="s">
        <v>8</v>
      </c>
      <c r="C358" s="13">
        <v>-51642</v>
      </c>
      <c r="D358" s="13">
        <v>-54893</v>
      </c>
      <c r="E358" s="13">
        <v>-68747</v>
      </c>
      <c r="F358" s="13">
        <v>-73441</v>
      </c>
      <c r="G358" s="13">
        <v>-75655</v>
      </c>
      <c r="H358" s="23">
        <v>-80231</v>
      </c>
      <c r="I358" s="24"/>
      <c r="J358" s="13">
        <v>-73173</v>
      </c>
    </row>
    <row r="359" spans="1:10" ht="18">
      <c r="A359" s="19"/>
      <c r="B359" s="9" t="s">
        <v>9</v>
      </c>
      <c r="C359" s="32">
        <v>-356</v>
      </c>
      <c r="D359" s="32">
        <v>-859</v>
      </c>
      <c r="E359" s="13">
        <v>-1169</v>
      </c>
      <c r="F359" s="13">
        <v>-1128</v>
      </c>
      <c r="G359" s="26">
        <v>1169</v>
      </c>
      <c r="H359" s="23">
        <v>-1390</v>
      </c>
      <c r="I359" s="24"/>
      <c r="J359" s="13">
        <v>-1554</v>
      </c>
    </row>
    <row r="360" spans="1:10" ht="27">
      <c r="A360" s="19"/>
      <c r="B360" s="9" t="s">
        <v>23</v>
      </c>
      <c r="C360" s="10">
        <v>7080</v>
      </c>
      <c r="D360" s="13">
        <v>-13207</v>
      </c>
      <c r="E360" s="26">
        <v>1118</v>
      </c>
      <c r="F360" s="26">
        <v>2817</v>
      </c>
      <c r="G360" s="32">
        <v>-39</v>
      </c>
      <c r="H360" s="33">
        <v>-938</v>
      </c>
      <c r="I360" s="34"/>
      <c r="J360" s="26">
        <v>2556</v>
      </c>
    </row>
    <row r="361" spans="1:10">
      <c r="A361" s="19"/>
      <c r="B361" s="25" t="s">
        <v>10</v>
      </c>
      <c r="C361" s="19"/>
      <c r="D361" s="19"/>
      <c r="E361" s="19"/>
      <c r="F361" s="19"/>
      <c r="G361" s="19"/>
      <c r="H361" s="21"/>
      <c r="I361" s="22"/>
      <c r="J361" s="19"/>
    </row>
    <row r="362" spans="1:10" ht="45">
      <c r="A362" s="19"/>
      <c r="B362" s="9" t="s">
        <v>11</v>
      </c>
      <c r="C362" s="10">
        <v>28556</v>
      </c>
      <c r="D362" s="10">
        <v>30633</v>
      </c>
      <c r="E362" s="10">
        <v>34094</v>
      </c>
      <c r="F362" s="10">
        <v>31683</v>
      </c>
      <c r="G362" s="10">
        <v>32021</v>
      </c>
      <c r="H362" s="11">
        <v>32629</v>
      </c>
      <c r="I362" s="12"/>
      <c r="J362" s="10">
        <v>30710</v>
      </c>
    </row>
    <row r="363" spans="1:10" ht="18">
      <c r="A363" s="19"/>
      <c r="B363" s="9" t="s">
        <v>12</v>
      </c>
      <c r="C363" s="10">
        <v>23374</v>
      </c>
      <c r="D363" s="10">
        <v>22270</v>
      </c>
      <c r="E363" s="10">
        <v>21560</v>
      </c>
      <c r="F363" s="10">
        <v>27805</v>
      </c>
      <c r="G363" s="10">
        <v>27686</v>
      </c>
      <c r="H363" s="11">
        <v>25439</v>
      </c>
      <c r="I363" s="12"/>
      <c r="J363" s="10">
        <v>33812</v>
      </c>
    </row>
    <row r="364" spans="1:10" ht="18">
      <c r="A364" s="19"/>
      <c r="B364" s="45" t="s">
        <v>13</v>
      </c>
      <c r="C364" s="46">
        <v>18735</v>
      </c>
      <c r="D364" s="46">
        <v>14499</v>
      </c>
      <c r="E364" s="46">
        <v>13462</v>
      </c>
      <c r="F364" s="46">
        <v>18072</v>
      </c>
      <c r="G364" s="46">
        <v>19073</v>
      </c>
      <c r="H364" s="47">
        <v>19415</v>
      </c>
      <c r="I364" s="48"/>
      <c r="J364" s="46">
        <v>23027</v>
      </c>
    </row>
    <row r="365" spans="1:10" ht="18">
      <c r="A365" s="19"/>
      <c r="B365" s="45" t="s">
        <v>14</v>
      </c>
      <c r="C365" s="46">
        <v>11478</v>
      </c>
      <c r="D365" s="46">
        <v>28900</v>
      </c>
      <c r="E365" s="46">
        <v>39988</v>
      </c>
      <c r="F365" s="46">
        <v>36358</v>
      </c>
      <c r="G365" s="46">
        <v>39100</v>
      </c>
      <c r="H365" s="47">
        <v>32065</v>
      </c>
      <c r="I365" s="48"/>
      <c r="J365" s="46">
        <v>30687</v>
      </c>
    </row>
    <row r="366" spans="1:10" ht="18">
      <c r="A366" s="19"/>
      <c r="B366" s="25" t="s">
        <v>15</v>
      </c>
      <c r="C366" s="19"/>
      <c r="D366" s="19"/>
      <c r="E366" s="19"/>
      <c r="F366" s="19"/>
      <c r="G366" s="19"/>
      <c r="H366" s="21"/>
      <c r="I366" s="22"/>
      <c r="J366" s="19"/>
    </row>
    <row r="367" spans="1:10" ht="18">
      <c r="A367" s="19"/>
      <c r="B367" s="9" t="s">
        <v>19</v>
      </c>
      <c r="C367" s="10">
        <v>9061</v>
      </c>
      <c r="D367" s="10">
        <v>1965</v>
      </c>
      <c r="E367" s="26">
        <v>2298</v>
      </c>
      <c r="F367" s="26">
        <v>1068</v>
      </c>
      <c r="G367" s="26">
        <v>1967</v>
      </c>
      <c r="H367" s="27">
        <v>2337</v>
      </c>
      <c r="I367" s="28"/>
      <c r="J367" s="26">
        <v>1945</v>
      </c>
    </row>
    <row r="368" spans="1:10" ht="18">
      <c r="A368" s="19"/>
      <c r="B368" s="9" t="s">
        <v>20</v>
      </c>
      <c r="C368" s="10">
        <v>5334</v>
      </c>
      <c r="D368" s="10">
        <v>4319</v>
      </c>
      <c r="E368" s="26">
        <v>5163</v>
      </c>
      <c r="F368" s="26">
        <v>5333</v>
      </c>
      <c r="G368" s="26">
        <v>5345</v>
      </c>
      <c r="H368" s="27">
        <v>5219</v>
      </c>
      <c r="I368" s="28"/>
      <c r="J368" s="26">
        <v>5563</v>
      </c>
    </row>
    <row r="369" spans="1:10" ht="15" customHeight="1">
      <c r="A369" s="3">
        <v>26</v>
      </c>
      <c r="B369" s="56" t="s">
        <v>51</v>
      </c>
      <c r="C369" s="57"/>
      <c r="D369" s="6"/>
      <c r="E369" s="6"/>
      <c r="F369" s="6"/>
      <c r="G369" s="6"/>
      <c r="H369" s="7"/>
      <c r="I369" s="8"/>
      <c r="J369" s="6"/>
    </row>
    <row r="370" spans="1:10" ht="36">
      <c r="A370" s="19"/>
      <c r="B370" s="20" t="s">
        <v>6</v>
      </c>
      <c r="C370" s="19"/>
      <c r="D370" s="19"/>
      <c r="E370" s="19"/>
      <c r="F370" s="19"/>
      <c r="G370" s="19"/>
      <c r="H370" s="21"/>
      <c r="I370" s="22"/>
      <c r="J370" s="19"/>
    </row>
    <row r="371" spans="1:10">
      <c r="A371" s="19"/>
      <c r="B371" s="9" t="s">
        <v>7</v>
      </c>
      <c r="C371" s="10">
        <v>23777</v>
      </c>
      <c r="D371" s="10">
        <v>20377</v>
      </c>
      <c r="E371" s="10">
        <v>22357</v>
      </c>
      <c r="F371" s="10">
        <v>24331</v>
      </c>
      <c r="G371" s="10">
        <v>25339</v>
      </c>
      <c r="H371" s="11">
        <v>28069</v>
      </c>
      <c r="I371" s="12"/>
      <c r="J371" s="10">
        <v>31124</v>
      </c>
    </row>
    <row r="372" spans="1:10" ht="27">
      <c r="A372" s="19"/>
      <c r="B372" s="9" t="s">
        <v>8</v>
      </c>
      <c r="C372" s="13">
        <v>-8651</v>
      </c>
      <c r="D372" s="13">
        <v>-7860</v>
      </c>
      <c r="E372" s="13">
        <v>-13782</v>
      </c>
      <c r="F372" s="13">
        <v>-16111</v>
      </c>
      <c r="G372" s="13">
        <v>-16310</v>
      </c>
      <c r="H372" s="23">
        <v>-22388</v>
      </c>
      <c r="I372" s="24"/>
      <c r="J372" s="13">
        <v>-13226</v>
      </c>
    </row>
    <row r="373" spans="1:10" ht="18">
      <c r="A373" s="19"/>
      <c r="B373" s="9" t="s">
        <v>9</v>
      </c>
      <c r="C373" s="29">
        <v>0</v>
      </c>
      <c r="D373" s="29">
        <v>0</v>
      </c>
      <c r="E373" s="32">
        <v>-8</v>
      </c>
      <c r="F373" s="32">
        <v>-4</v>
      </c>
      <c r="G373" s="32">
        <v>-281</v>
      </c>
      <c r="H373" s="33">
        <v>-558</v>
      </c>
      <c r="I373" s="34"/>
      <c r="J373" s="32">
        <v>-716</v>
      </c>
    </row>
    <row r="374" spans="1:10" ht="27">
      <c r="A374" s="19"/>
      <c r="B374" s="9" t="s">
        <v>23</v>
      </c>
      <c r="C374" s="10">
        <v>11504</v>
      </c>
      <c r="D374" s="10">
        <v>8166</v>
      </c>
      <c r="E374" s="26">
        <v>9282</v>
      </c>
      <c r="F374" s="26">
        <v>8832</v>
      </c>
      <c r="G374" s="26">
        <v>9695</v>
      </c>
      <c r="H374" s="27">
        <v>7882</v>
      </c>
      <c r="I374" s="28"/>
      <c r="J374" s="26">
        <v>9798</v>
      </c>
    </row>
    <row r="375" spans="1:10">
      <c r="A375" s="19"/>
      <c r="B375" s="25" t="s">
        <v>10</v>
      </c>
      <c r="C375" s="19"/>
      <c r="D375" s="19"/>
      <c r="E375" s="19"/>
      <c r="F375" s="19"/>
      <c r="G375" s="19"/>
      <c r="H375" s="21"/>
      <c r="I375" s="22"/>
      <c r="J375" s="19"/>
    </row>
    <row r="376" spans="1:10" ht="45">
      <c r="A376" s="19"/>
      <c r="B376" s="9" t="s">
        <v>11</v>
      </c>
      <c r="C376" s="10">
        <v>35036</v>
      </c>
      <c r="D376" s="10">
        <v>9455</v>
      </c>
      <c r="E376" s="10">
        <v>15287</v>
      </c>
      <c r="F376" s="10">
        <v>11079</v>
      </c>
      <c r="G376" s="10">
        <v>12749</v>
      </c>
      <c r="H376" s="11">
        <v>11638</v>
      </c>
      <c r="I376" s="12"/>
      <c r="J376" s="10">
        <v>11944</v>
      </c>
    </row>
    <row r="377" spans="1:10" ht="18">
      <c r="A377" s="19"/>
      <c r="B377" s="45" t="s">
        <v>12</v>
      </c>
      <c r="C377" s="46">
        <v>11232</v>
      </c>
      <c r="D377" s="46">
        <v>9451</v>
      </c>
      <c r="E377" s="46">
        <v>11268</v>
      </c>
      <c r="F377" s="49">
        <v>8512</v>
      </c>
      <c r="G377" s="46">
        <v>14317</v>
      </c>
      <c r="H377" s="47">
        <v>12421</v>
      </c>
      <c r="I377" s="48"/>
      <c r="J377" s="49">
        <v>8933</v>
      </c>
    </row>
    <row r="378" spans="1:10" ht="18">
      <c r="A378" s="19"/>
      <c r="B378" s="45" t="s">
        <v>13</v>
      </c>
      <c r="C378" s="46">
        <v>6579</v>
      </c>
      <c r="D378" s="46">
        <v>16873</v>
      </c>
      <c r="E378" s="46">
        <v>18159</v>
      </c>
      <c r="F378" s="46">
        <v>12661</v>
      </c>
      <c r="G378" s="46">
        <v>15838</v>
      </c>
      <c r="H378" s="47">
        <v>32406</v>
      </c>
      <c r="I378" s="48"/>
      <c r="J378" s="46">
        <v>17662</v>
      </c>
    </row>
    <row r="379" spans="1:10" ht="18">
      <c r="A379" s="19"/>
      <c r="B379" s="9" t="s">
        <v>14</v>
      </c>
      <c r="C379" s="10">
        <v>5538</v>
      </c>
      <c r="D379" s="10">
        <v>27923</v>
      </c>
      <c r="E379" s="10">
        <v>31218</v>
      </c>
      <c r="F379" s="10">
        <v>29758</v>
      </c>
      <c r="G379" s="10">
        <v>52380</v>
      </c>
      <c r="H379" s="11">
        <v>52380</v>
      </c>
      <c r="I379" s="12"/>
      <c r="J379" s="10">
        <v>46509</v>
      </c>
    </row>
    <row r="380" spans="1:10" ht="18">
      <c r="A380" s="19"/>
      <c r="B380" s="25" t="s">
        <v>15</v>
      </c>
      <c r="C380" s="19"/>
      <c r="D380" s="19"/>
      <c r="E380" s="19"/>
      <c r="F380" s="19"/>
      <c r="G380" s="19"/>
      <c r="H380" s="21"/>
      <c r="I380" s="22"/>
      <c r="J380" s="19"/>
    </row>
    <row r="381" spans="1:10" ht="18">
      <c r="A381" s="19"/>
      <c r="B381" s="9" t="s">
        <v>19</v>
      </c>
      <c r="C381" s="10">
        <v>5276</v>
      </c>
      <c r="D381" s="10">
        <v>3381</v>
      </c>
      <c r="E381" s="26">
        <v>3582</v>
      </c>
      <c r="F381" s="26">
        <v>4988</v>
      </c>
      <c r="G381" s="10">
        <v>18855</v>
      </c>
      <c r="H381" s="27">
        <v>4943</v>
      </c>
      <c r="I381" s="28"/>
      <c r="J381" s="26">
        <v>6801</v>
      </c>
    </row>
    <row r="382" spans="1:10" ht="18">
      <c r="A382" s="19"/>
      <c r="B382" s="9" t="s">
        <v>20</v>
      </c>
      <c r="C382" s="29">
        <v>206</v>
      </c>
      <c r="D382" s="29">
        <v>205</v>
      </c>
      <c r="E382" s="29">
        <v>209</v>
      </c>
      <c r="F382" s="29">
        <v>257</v>
      </c>
      <c r="G382" s="29">
        <v>270</v>
      </c>
      <c r="H382" s="30">
        <v>270</v>
      </c>
      <c r="I382" s="31"/>
      <c r="J382" s="29">
        <v>307</v>
      </c>
    </row>
    <row r="383" spans="1:10" ht="15" customHeight="1">
      <c r="A383" s="3">
        <v>27</v>
      </c>
      <c r="B383" s="56" t="s">
        <v>52</v>
      </c>
      <c r="C383" s="57"/>
      <c r="D383" s="6"/>
      <c r="E383" s="6"/>
      <c r="F383" s="6"/>
      <c r="G383" s="6"/>
      <c r="H383" s="7"/>
      <c r="I383" s="8"/>
      <c r="J383" s="6"/>
    </row>
    <row r="384" spans="1:10" ht="36">
      <c r="A384" s="19"/>
      <c r="B384" s="20" t="s">
        <v>6</v>
      </c>
      <c r="C384" s="19"/>
      <c r="D384" s="19"/>
      <c r="E384" s="19"/>
      <c r="F384" s="19"/>
      <c r="G384" s="19"/>
      <c r="H384" s="21"/>
      <c r="I384" s="22"/>
      <c r="J384" s="19"/>
    </row>
    <row r="385" spans="1:10">
      <c r="A385" s="19"/>
      <c r="B385" s="9" t="s">
        <v>7</v>
      </c>
      <c r="C385" s="10">
        <v>3037</v>
      </c>
      <c r="D385" s="10">
        <v>2459</v>
      </c>
      <c r="E385" s="26">
        <v>2486</v>
      </c>
      <c r="F385" s="26">
        <v>2528</v>
      </c>
      <c r="G385" s="26">
        <v>2721</v>
      </c>
      <c r="H385" s="27">
        <v>3028</v>
      </c>
      <c r="I385" s="28"/>
      <c r="J385" s="26">
        <v>3254</v>
      </c>
    </row>
    <row r="386" spans="1:10" ht="27">
      <c r="A386" s="19"/>
      <c r="B386" s="9" t="s">
        <v>8</v>
      </c>
      <c r="C386" s="13">
        <v>-3209</v>
      </c>
      <c r="D386" s="13">
        <v>-2330</v>
      </c>
      <c r="E386" s="13">
        <v>-3916</v>
      </c>
      <c r="F386" s="13">
        <v>-4157</v>
      </c>
      <c r="G386" s="13">
        <v>-4180</v>
      </c>
      <c r="H386" s="23">
        <v>-5073</v>
      </c>
      <c r="I386" s="24"/>
      <c r="J386" s="13">
        <v>-4901</v>
      </c>
    </row>
    <row r="387" spans="1:10" ht="18">
      <c r="A387" s="19"/>
      <c r="B387" s="9" t="s">
        <v>9</v>
      </c>
      <c r="C387" s="29">
        <v>0</v>
      </c>
      <c r="D387" s="29">
        <v>0</v>
      </c>
      <c r="E387" s="29">
        <v>0</v>
      </c>
      <c r="F387" s="29">
        <v>0</v>
      </c>
      <c r="G387" s="29">
        <v>0</v>
      </c>
      <c r="H387" s="30">
        <v>0</v>
      </c>
      <c r="I387" s="31"/>
      <c r="J387" s="29">
        <v>0</v>
      </c>
    </row>
    <row r="388" spans="1:10" ht="27">
      <c r="A388" s="19"/>
      <c r="B388" s="9" t="s">
        <v>23</v>
      </c>
      <c r="C388" s="32">
        <v>-118</v>
      </c>
      <c r="D388" s="32">
        <v>-178</v>
      </c>
      <c r="E388" s="32">
        <v>-558</v>
      </c>
      <c r="F388" s="32">
        <v>-142</v>
      </c>
      <c r="G388" s="29">
        <v>104</v>
      </c>
      <c r="H388" s="23">
        <v>-1143</v>
      </c>
      <c r="I388" s="24"/>
      <c r="J388" s="29">
        <v>469</v>
      </c>
    </row>
    <row r="389" spans="1:10">
      <c r="A389" s="19"/>
      <c r="B389" s="25" t="s">
        <v>10</v>
      </c>
      <c r="C389" s="19"/>
      <c r="D389" s="19"/>
      <c r="E389" s="19"/>
      <c r="F389" s="19"/>
      <c r="G389" s="19"/>
      <c r="H389" s="21"/>
      <c r="I389" s="22"/>
      <c r="J389" s="19"/>
    </row>
    <row r="390" spans="1:10" ht="45">
      <c r="A390" s="19"/>
      <c r="B390" s="9" t="s">
        <v>11</v>
      </c>
      <c r="C390" s="10">
        <v>2021</v>
      </c>
      <c r="D390" s="10">
        <v>2252</v>
      </c>
      <c r="E390" s="26">
        <v>2719</v>
      </c>
      <c r="F390" s="26">
        <v>4913</v>
      </c>
      <c r="G390" s="26">
        <v>7435</v>
      </c>
      <c r="H390" s="27">
        <v>7690</v>
      </c>
      <c r="I390" s="28"/>
      <c r="J390" s="26">
        <v>8799</v>
      </c>
    </row>
    <row r="391" spans="1:10" ht="18">
      <c r="A391" s="19"/>
      <c r="B391" s="9" t="s">
        <v>12</v>
      </c>
      <c r="C391" s="29">
        <v>940</v>
      </c>
      <c r="D391" s="29">
        <v>702</v>
      </c>
      <c r="E391" s="26">
        <v>1281</v>
      </c>
      <c r="F391" s="26">
        <v>2718</v>
      </c>
      <c r="G391" s="26">
        <v>1542</v>
      </c>
      <c r="H391" s="27">
        <v>3208</v>
      </c>
      <c r="I391" s="28"/>
      <c r="J391" s="26">
        <v>4760</v>
      </c>
    </row>
    <row r="392" spans="1:10" ht="18">
      <c r="A392" s="19"/>
      <c r="B392" s="45" t="s">
        <v>13</v>
      </c>
      <c r="C392" s="50">
        <v>157</v>
      </c>
      <c r="D392" s="50">
        <v>299</v>
      </c>
      <c r="E392" s="50">
        <v>324</v>
      </c>
      <c r="F392" s="50">
        <v>485</v>
      </c>
      <c r="G392" s="50">
        <v>524</v>
      </c>
      <c r="H392" s="53">
        <v>1196</v>
      </c>
      <c r="I392" s="54"/>
      <c r="J392" s="49">
        <v>1777</v>
      </c>
    </row>
    <row r="393" spans="1:10" ht="18">
      <c r="A393" s="19"/>
      <c r="B393" s="45" t="s">
        <v>14</v>
      </c>
      <c r="C393" s="46">
        <v>1022</v>
      </c>
      <c r="D393" s="50">
        <v>972</v>
      </c>
      <c r="E393" s="49">
        <v>1000</v>
      </c>
      <c r="F393" s="50">
        <v>973</v>
      </c>
      <c r="G393" s="50">
        <v>987</v>
      </c>
      <c r="H393" s="53">
        <v>3473</v>
      </c>
      <c r="I393" s="54"/>
      <c r="J393" s="49">
        <v>4899</v>
      </c>
    </row>
    <row r="394" spans="1:10" ht="18">
      <c r="A394" s="19"/>
      <c r="B394" s="25" t="s">
        <v>15</v>
      </c>
      <c r="C394" s="19"/>
      <c r="D394" s="19"/>
      <c r="E394" s="19"/>
      <c r="F394" s="19"/>
      <c r="G394" s="19"/>
      <c r="H394" s="21"/>
      <c r="I394" s="22"/>
      <c r="J394" s="19"/>
    </row>
    <row r="395" spans="1:10" ht="18">
      <c r="A395" s="19"/>
      <c r="B395" s="9" t="s">
        <v>19</v>
      </c>
      <c r="C395" s="29">
        <v>610</v>
      </c>
      <c r="D395" s="29">
        <v>194</v>
      </c>
      <c r="E395" s="29">
        <v>966</v>
      </c>
      <c r="F395" s="26">
        <v>2852</v>
      </c>
      <c r="G395" s="26">
        <v>1642</v>
      </c>
      <c r="H395" s="30">
        <v>868</v>
      </c>
      <c r="I395" s="31"/>
      <c r="J395" s="26">
        <v>1873</v>
      </c>
    </row>
    <row r="396" spans="1:10" ht="18">
      <c r="A396" s="19"/>
      <c r="B396" s="9" t="s">
        <v>20</v>
      </c>
      <c r="C396" s="29">
        <v>65</v>
      </c>
      <c r="D396" s="29">
        <v>66</v>
      </c>
      <c r="E396" s="29">
        <v>68</v>
      </c>
      <c r="F396" s="29">
        <v>69</v>
      </c>
      <c r="G396" s="29">
        <v>67</v>
      </c>
      <c r="H396" s="30">
        <v>70</v>
      </c>
      <c r="I396" s="31"/>
      <c r="J396" s="29">
        <v>71</v>
      </c>
    </row>
    <row r="397" spans="1:10">
      <c r="A397" s="56" t="s">
        <v>5</v>
      </c>
      <c r="B397" s="57"/>
      <c r="C397" s="3">
        <v>2009</v>
      </c>
      <c r="D397" s="3">
        <v>2010</v>
      </c>
      <c r="E397" s="3">
        <v>2011</v>
      </c>
      <c r="F397" s="3">
        <v>2012</v>
      </c>
      <c r="G397" s="3">
        <v>2013</v>
      </c>
      <c r="H397" s="17">
        <v>2014</v>
      </c>
      <c r="I397" s="18"/>
      <c r="J397" s="3">
        <v>2015</v>
      </c>
    </row>
    <row r="398" spans="1:10" ht="15" customHeight="1">
      <c r="A398" s="3">
        <v>28</v>
      </c>
      <c r="B398" s="56" t="s">
        <v>53</v>
      </c>
      <c r="C398" s="57"/>
      <c r="D398" s="6"/>
      <c r="E398" s="6"/>
      <c r="F398" s="6"/>
      <c r="G398" s="6"/>
      <c r="H398" s="7"/>
      <c r="I398" s="8"/>
      <c r="J398" s="6"/>
    </row>
    <row r="399" spans="1:10" ht="36">
      <c r="A399" s="19"/>
      <c r="B399" s="20" t="s">
        <v>6</v>
      </c>
      <c r="C399" s="19"/>
      <c r="D399" s="19"/>
      <c r="E399" s="19"/>
      <c r="F399" s="19"/>
      <c r="G399" s="19"/>
      <c r="H399" s="21"/>
      <c r="I399" s="22"/>
      <c r="J399" s="19"/>
    </row>
    <row r="400" spans="1:10">
      <c r="A400" s="19"/>
      <c r="B400" s="9" t="s">
        <v>7</v>
      </c>
      <c r="C400" s="10">
        <v>102286</v>
      </c>
      <c r="D400" s="10">
        <v>125516</v>
      </c>
      <c r="E400" s="10">
        <v>127683</v>
      </c>
      <c r="F400" s="10">
        <v>92616</v>
      </c>
      <c r="G400" s="10">
        <v>106603</v>
      </c>
      <c r="H400" s="11">
        <v>108926</v>
      </c>
      <c r="I400" s="12"/>
      <c r="J400" s="10">
        <v>125718</v>
      </c>
    </row>
    <row r="401" spans="1:10" ht="27">
      <c r="A401" s="19"/>
      <c r="B401" s="9" t="s">
        <v>8</v>
      </c>
      <c r="C401" s="13">
        <v>-47681</v>
      </c>
      <c r="D401" s="13">
        <v>-56845</v>
      </c>
      <c r="E401" s="13">
        <v>-135040</v>
      </c>
      <c r="F401" s="13">
        <v>-90725</v>
      </c>
      <c r="G401" s="13">
        <v>-104834</v>
      </c>
      <c r="H401" s="23">
        <v>-106991</v>
      </c>
      <c r="I401" s="24"/>
      <c r="J401" s="13">
        <v>-122578</v>
      </c>
    </row>
    <row r="402" spans="1:10" ht="18">
      <c r="A402" s="19"/>
      <c r="B402" s="9" t="s">
        <v>9</v>
      </c>
      <c r="C402" s="32">
        <v>-31</v>
      </c>
      <c r="D402" s="32">
        <v>-36</v>
      </c>
      <c r="E402" s="29">
        <v>0</v>
      </c>
      <c r="F402" s="29">
        <v>0</v>
      </c>
      <c r="G402" s="29">
        <v>0</v>
      </c>
      <c r="H402" s="30">
        <v>0</v>
      </c>
      <c r="I402" s="31"/>
      <c r="J402" s="29">
        <v>0</v>
      </c>
    </row>
    <row r="403" spans="1:10" ht="27">
      <c r="A403" s="19"/>
      <c r="B403" s="9" t="s">
        <v>23</v>
      </c>
      <c r="C403" s="10">
        <v>40701</v>
      </c>
      <c r="D403" s="10">
        <v>52409</v>
      </c>
      <c r="E403" s="26">
        <v>3466</v>
      </c>
      <c r="F403" s="26">
        <v>2321</v>
      </c>
      <c r="G403" s="26">
        <v>2549</v>
      </c>
      <c r="H403" s="27">
        <v>2921</v>
      </c>
      <c r="I403" s="28"/>
      <c r="J403" s="26">
        <v>3893</v>
      </c>
    </row>
    <row r="404" spans="1:10">
      <c r="A404" s="19"/>
      <c r="B404" s="25" t="s">
        <v>10</v>
      </c>
      <c r="C404" s="19"/>
      <c r="D404" s="19"/>
      <c r="E404" s="19"/>
      <c r="F404" s="19"/>
      <c r="G404" s="19"/>
      <c r="H404" s="21"/>
      <c r="I404" s="22"/>
      <c r="J404" s="19"/>
    </row>
    <row r="405" spans="1:10" ht="45">
      <c r="A405" s="19"/>
      <c r="B405" s="9" t="s">
        <v>11</v>
      </c>
      <c r="C405" s="10">
        <v>2265</v>
      </c>
      <c r="D405" s="10">
        <v>2051</v>
      </c>
      <c r="E405" s="26">
        <v>2676</v>
      </c>
      <c r="F405" s="26">
        <v>2908</v>
      </c>
      <c r="G405" s="26">
        <v>2833</v>
      </c>
      <c r="H405" s="27">
        <v>2721</v>
      </c>
      <c r="I405" s="28"/>
      <c r="J405" s="26">
        <v>2675</v>
      </c>
    </row>
    <row r="406" spans="1:10" ht="18">
      <c r="A406" s="19"/>
      <c r="B406" s="45" t="s">
        <v>12</v>
      </c>
      <c r="C406" s="46">
        <v>16431</v>
      </c>
      <c r="D406" s="46">
        <v>18994</v>
      </c>
      <c r="E406" s="46">
        <v>17031</v>
      </c>
      <c r="F406" s="46">
        <v>15804</v>
      </c>
      <c r="G406" s="46">
        <v>13560</v>
      </c>
      <c r="H406" s="47">
        <v>17627</v>
      </c>
      <c r="I406" s="48"/>
      <c r="J406" s="46">
        <v>21925</v>
      </c>
    </row>
    <row r="407" spans="1:10" ht="18">
      <c r="A407" s="19"/>
      <c r="B407" s="45" t="s">
        <v>13</v>
      </c>
      <c r="C407" s="46">
        <v>10685</v>
      </c>
      <c r="D407" s="46">
        <v>13092</v>
      </c>
      <c r="E407" s="46">
        <v>12779</v>
      </c>
      <c r="F407" s="46">
        <v>12929</v>
      </c>
      <c r="G407" s="46">
        <v>10320</v>
      </c>
      <c r="H407" s="47">
        <v>13994</v>
      </c>
      <c r="I407" s="48"/>
      <c r="J407" s="49">
        <v>3097</v>
      </c>
    </row>
    <row r="408" spans="1:10" ht="18">
      <c r="A408" s="19"/>
      <c r="B408" s="9" t="s">
        <v>14</v>
      </c>
      <c r="C408" s="10">
        <v>1504</v>
      </c>
      <c r="D408" s="10">
        <v>1486</v>
      </c>
      <c r="E408" s="29">
        <v>23</v>
      </c>
      <c r="F408" s="29">
        <v>30</v>
      </c>
      <c r="G408" s="29">
        <v>25</v>
      </c>
      <c r="H408" s="30">
        <v>0</v>
      </c>
      <c r="I408" s="31"/>
      <c r="J408" s="29">
        <v>0</v>
      </c>
    </row>
    <row r="409" spans="1:10" ht="18">
      <c r="A409" s="19"/>
      <c r="B409" s="25" t="s">
        <v>15</v>
      </c>
      <c r="C409" s="19"/>
      <c r="D409" s="19"/>
      <c r="E409" s="19"/>
      <c r="F409" s="19"/>
      <c r="G409" s="19"/>
      <c r="H409" s="21"/>
      <c r="I409" s="22"/>
      <c r="J409" s="19"/>
    </row>
    <row r="410" spans="1:10" ht="18">
      <c r="A410" s="19"/>
      <c r="B410" s="9" t="s">
        <v>19</v>
      </c>
      <c r="C410" s="29">
        <v>24</v>
      </c>
      <c r="D410" s="29">
        <v>70</v>
      </c>
      <c r="E410" s="29">
        <v>522</v>
      </c>
      <c r="F410" s="29">
        <v>149</v>
      </c>
      <c r="G410" s="29">
        <v>480</v>
      </c>
      <c r="H410" s="30">
        <v>0</v>
      </c>
      <c r="I410" s="31"/>
      <c r="J410" s="29">
        <v>28</v>
      </c>
    </row>
    <row r="411" spans="1:10" ht="18">
      <c r="A411" s="19"/>
      <c r="B411" s="9" t="s">
        <v>20</v>
      </c>
      <c r="C411" s="29">
        <v>125</v>
      </c>
      <c r="D411" s="29">
        <v>119</v>
      </c>
      <c r="E411" s="29">
        <v>114</v>
      </c>
      <c r="F411" s="29">
        <v>101</v>
      </c>
      <c r="G411" s="29">
        <v>85</v>
      </c>
      <c r="H411" s="30">
        <v>83</v>
      </c>
      <c r="I411" s="31"/>
      <c r="J411" s="29">
        <v>82</v>
      </c>
    </row>
    <row r="412" spans="1:10" ht="15" customHeight="1">
      <c r="A412" s="3">
        <v>29</v>
      </c>
      <c r="B412" s="56" t="s">
        <v>54</v>
      </c>
      <c r="C412" s="57"/>
      <c r="D412" s="6"/>
      <c r="E412" s="6"/>
      <c r="F412" s="6"/>
      <c r="G412" s="6"/>
      <c r="H412" s="7"/>
      <c r="I412" s="8"/>
      <c r="J412" s="6"/>
    </row>
    <row r="413" spans="1:10" ht="36">
      <c r="A413" s="19"/>
      <c r="B413" s="20" t="s">
        <v>6</v>
      </c>
      <c r="C413" s="19"/>
      <c r="D413" s="19"/>
      <c r="E413" s="19"/>
      <c r="F413" s="19"/>
      <c r="G413" s="19"/>
      <c r="H413" s="21"/>
      <c r="I413" s="22"/>
      <c r="J413" s="19"/>
    </row>
    <row r="414" spans="1:10">
      <c r="A414" s="19"/>
      <c r="B414" s="9" t="s">
        <v>7</v>
      </c>
      <c r="C414" s="29">
        <v>881</v>
      </c>
      <c r="D414" s="29">
        <v>850</v>
      </c>
      <c r="E414" s="29">
        <v>877</v>
      </c>
      <c r="F414" s="29">
        <v>689</v>
      </c>
      <c r="G414" s="29">
        <v>428</v>
      </c>
      <c r="H414" s="30">
        <v>439</v>
      </c>
      <c r="I414" s="31"/>
      <c r="J414" s="29">
        <v>257</v>
      </c>
    </row>
    <row r="415" spans="1:10" ht="27">
      <c r="A415" s="19"/>
      <c r="B415" s="9" t="s">
        <v>8</v>
      </c>
      <c r="C415" s="32">
        <v>-856</v>
      </c>
      <c r="D415" s="32">
        <v>-579</v>
      </c>
      <c r="E415" s="13">
        <v>-1398</v>
      </c>
      <c r="F415" s="13">
        <v>-1283</v>
      </c>
      <c r="G415" s="32">
        <v>-917</v>
      </c>
      <c r="H415" s="33">
        <v>-984</v>
      </c>
      <c r="I415" s="34"/>
      <c r="J415" s="13">
        <v>-1002</v>
      </c>
    </row>
    <row r="416" spans="1:10" ht="18">
      <c r="A416" s="19"/>
      <c r="B416" s="9" t="s">
        <v>9</v>
      </c>
      <c r="C416" s="32">
        <v>-40</v>
      </c>
      <c r="D416" s="32">
        <v>-31</v>
      </c>
      <c r="E416" s="32">
        <v>-19</v>
      </c>
      <c r="F416" s="32">
        <v>-21</v>
      </c>
      <c r="G416" s="32">
        <v>-26</v>
      </c>
      <c r="H416" s="33">
        <v>-27</v>
      </c>
      <c r="I416" s="34"/>
      <c r="J416" s="32">
        <v>-23</v>
      </c>
    </row>
    <row r="417" spans="1:10" ht="27">
      <c r="A417" s="19"/>
      <c r="B417" s="9" t="s">
        <v>23</v>
      </c>
      <c r="C417" s="29">
        <v>200</v>
      </c>
      <c r="D417" s="29">
        <v>467</v>
      </c>
      <c r="E417" s="29">
        <v>380</v>
      </c>
      <c r="F417" s="29">
        <v>168</v>
      </c>
      <c r="G417" s="29">
        <v>265</v>
      </c>
      <c r="H417" s="30">
        <v>642</v>
      </c>
      <c r="I417" s="31"/>
      <c r="J417" s="29">
        <v>224</v>
      </c>
    </row>
    <row r="418" spans="1:10">
      <c r="A418" s="19"/>
      <c r="B418" s="25" t="s">
        <v>10</v>
      </c>
      <c r="C418" s="19"/>
      <c r="D418" s="19"/>
      <c r="E418" s="19"/>
      <c r="F418" s="19"/>
      <c r="G418" s="19"/>
      <c r="H418" s="21"/>
      <c r="I418" s="22"/>
      <c r="J418" s="19"/>
    </row>
    <row r="419" spans="1:10" ht="45">
      <c r="A419" s="19"/>
      <c r="B419" s="9" t="s">
        <v>11</v>
      </c>
      <c r="C419" s="10">
        <v>2257</v>
      </c>
      <c r="D419" s="10">
        <v>2432</v>
      </c>
      <c r="E419" s="26">
        <v>2389</v>
      </c>
      <c r="F419" s="26">
        <v>2391</v>
      </c>
      <c r="G419" s="26">
        <v>2362</v>
      </c>
      <c r="H419" s="27">
        <v>2469</v>
      </c>
      <c r="I419" s="28"/>
      <c r="J419" s="26">
        <v>2544</v>
      </c>
    </row>
    <row r="420" spans="1:10" ht="18">
      <c r="A420" s="19"/>
      <c r="B420" s="9" t="s">
        <v>12</v>
      </c>
      <c r="C420" s="10">
        <v>2622</v>
      </c>
      <c r="D420" s="10">
        <v>2698</v>
      </c>
      <c r="E420" s="26">
        <v>2266</v>
      </c>
      <c r="F420" s="26">
        <v>1966</v>
      </c>
      <c r="G420" s="26">
        <v>3659</v>
      </c>
      <c r="H420" s="27">
        <v>2413</v>
      </c>
      <c r="I420" s="28"/>
      <c r="J420" s="26">
        <v>3254</v>
      </c>
    </row>
    <row r="421" spans="1:10" ht="18">
      <c r="A421" s="19"/>
      <c r="B421" s="45" t="s">
        <v>13</v>
      </c>
      <c r="C421" s="50">
        <v>122</v>
      </c>
      <c r="D421" s="50">
        <v>301</v>
      </c>
      <c r="E421" s="50">
        <v>224</v>
      </c>
      <c r="F421" s="50">
        <v>166</v>
      </c>
      <c r="G421" s="50">
        <v>195</v>
      </c>
      <c r="H421" s="51">
        <v>318</v>
      </c>
      <c r="I421" s="52"/>
      <c r="J421" s="50">
        <v>215</v>
      </c>
    </row>
    <row r="422" spans="1:10" ht="18">
      <c r="A422" s="19"/>
      <c r="B422" s="45" t="s">
        <v>14</v>
      </c>
      <c r="C422" s="50">
        <v>101</v>
      </c>
      <c r="D422" s="50">
        <v>111</v>
      </c>
      <c r="E422" s="50">
        <v>131</v>
      </c>
      <c r="F422" s="50">
        <v>173</v>
      </c>
      <c r="G422" s="50">
        <v>187</v>
      </c>
      <c r="H422" s="51">
        <v>251</v>
      </c>
      <c r="I422" s="52"/>
      <c r="J422" s="50">
        <v>249</v>
      </c>
    </row>
    <row r="423" spans="1:10" ht="18">
      <c r="A423" s="19"/>
      <c r="B423" s="25" t="s">
        <v>15</v>
      </c>
      <c r="C423" s="19"/>
      <c r="D423" s="19"/>
      <c r="E423" s="19"/>
      <c r="F423" s="19"/>
      <c r="G423" s="19"/>
      <c r="H423" s="21"/>
      <c r="I423" s="22"/>
      <c r="J423" s="19"/>
    </row>
    <row r="424" spans="1:10" ht="18">
      <c r="A424" s="19"/>
      <c r="B424" s="9" t="s">
        <v>19</v>
      </c>
      <c r="C424" s="29">
        <v>31</v>
      </c>
      <c r="D424" s="29">
        <v>308</v>
      </c>
      <c r="E424" s="29">
        <v>231</v>
      </c>
      <c r="F424" s="29">
        <v>60</v>
      </c>
      <c r="G424" s="29">
        <v>17</v>
      </c>
      <c r="H424" s="30">
        <v>189</v>
      </c>
      <c r="I424" s="31"/>
      <c r="J424" s="29">
        <v>119</v>
      </c>
    </row>
    <row r="425" spans="1:10" ht="18">
      <c r="A425" s="19"/>
      <c r="B425" s="9" t="s">
        <v>20</v>
      </c>
      <c r="C425" s="29">
        <v>25</v>
      </c>
      <c r="D425" s="29">
        <v>26</v>
      </c>
      <c r="E425" s="29">
        <v>41</v>
      </c>
      <c r="F425" s="29">
        <v>28</v>
      </c>
      <c r="G425" s="29">
        <v>28</v>
      </c>
      <c r="H425" s="30">
        <v>45</v>
      </c>
      <c r="I425" s="31"/>
      <c r="J425" s="29">
        <v>41</v>
      </c>
    </row>
    <row r="426" spans="1:10" ht="15" customHeight="1">
      <c r="A426" s="3">
        <v>30</v>
      </c>
      <c r="B426" s="56" t="s">
        <v>55</v>
      </c>
      <c r="C426" s="57"/>
      <c r="D426" s="6"/>
      <c r="E426" s="6"/>
      <c r="F426" s="6"/>
      <c r="G426" s="6"/>
      <c r="H426" s="7"/>
      <c r="I426" s="8"/>
      <c r="J426" s="6"/>
    </row>
    <row r="427" spans="1:10" ht="36">
      <c r="A427" s="19"/>
      <c r="B427" s="20" t="s">
        <v>6</v>
      </c>
      <c r="C427" s="19"/>
      <c r="D427" s="19"/>
      <c r="E427" s="19"/>
      <c r="F427" s="19"/>
      <c r="G427" s="19"/>
      <c r="H427" s="21"/>
      <c r="I427" s="22"/>
      <c r="J427" s="19"/>
    </row>
    <row r="428" spans="1:10">
      <c r="A428" s="19"/>
      <c r="B428" s="9" t="s">
        <v>7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30">
        <v>0</v>
      </c>
      <c r="I428" s="31"/>
      <c r="J428" s="29">
        <v>0</v>
      </c>
    </row>
    <row r="429" spans="1:10" ht="27">
      <c r="A429" s="19"/>
      <c r="B429" s="9" t="s">
        <v>8</v>
      </c>
      <c r="C429" s="32">
        <v>-22</v>
      </c>
      <c r="D429" s="29">
        <v>0</v>
      </c>
      <c r="E429" s="29">
        <v>0</v>
      </c>
      <c r="F429" s="29">
        <v>0</v>
      </c>
      <c r="G429" s="29">
        <v>0</v>
      </c>
      <c r="H429" s="33">
        <v>-29</v>
      </c>
      <c r="I429" s="34"/>
      <c r="J429" s="32">
        <v>-15</v>
      </c>
    </row>
    <row r="430" spans="1:10" ht="18">
      <c r="A430" s="19"/>
      <c r="B430" s="9" t="s">
        <v>9</v>
      </c>
      <c r="C430" s="29">
        <v>0</v>
      </c>
      <c r="D430" s="29">
        <v>1</v>
      </c>
      <c r="E430" s="29">
        <v>1</v>
      </c>
      <c r="F430" s="29">
        <v>0</v>
      </c>
      <c r="G430" s="29">
        <v>0</v>
      </c>
      <c r="H430" s="30">
        <v>0</v>
      </c>
      <c r="I430" s="31"/>
      <c r="J430" s="29">
        <v>0</v>
      </c>
    </row>
    <row r="431" spans="1:10" ht="27">
      <c r="A431" s="19"/>
      <c r="B431" s="9" t="s">
        <v>23</v>
      </c>
      <c r="C431" s="29">
        <v>40</v>
      </c>
      <c r="D431" s="29">
        <v>6</v>
      </c>
      <c r="E431" s="29">
        <v>47</v>
      </c>
      <c r="F431" s="29">
        <v>1</v>
      </c>
      <c r="G431" s="32">
        <v>-16</v>
      </c>
      <c r="H431" s="30">
        <v>45</v>
      </c>
      <c r="I431" s="31"/>
      <c r="J431" s="32">
        <v>-11</v>
      </c>
    </row>
    <row r="432" spans="1:10">
      <c r="A432" s="19"/>
      <c r="B432" s="25" t="s">
        <v>10</v>
      </c>
      <c r="C432" s="19"/>
      <c r="D432" s="19"/>
      <c r="E432" s="19"/>
      <c r="F432" s="19"/>
      <c r="G432" s="19"/>
      <c r="H432" s="21"/>
      <c r="I432" s="22"/>
      <c r="J432" s="19"/>
    </row>
    <row r="433" spans="1:10" ht="45">
      <c r="A433" s="19"/>
      <c r="B433" s="9" t="s">
        <v>11</v>
      </c>
      <c r="C433" s="29">
        <v>0</v>
      </c>
      <c r="D433" s="29">
        <v>0</v>
      </c>
      <c r="E433" s="29">
        <v>2</v>
      </c>
      <c r="F433" s="29">
        <v>1</v>
      </c>
      <c r="G433" s="29">
        <v>0</v>
      </c>
      <c r="H433" s="30">
        <v>0</v>
      </c>
      <c r="I433" s="31"/>
      <c r="J433" s="29">
        <v>0</v>
      </c>
    </row>
    <row r="434" spans="1:10" ht="18">
      <c r="A434" s="19"/>
      <c r="B434" s="9" t="s">
        <v>12</v>
      </c>
      <c r="C434" s="29">
        <v>940</v>
      </c>
      <c r="D434" s="29">
        <v>969</v>
      </c>
      <c r="E434" s="26">
        <v>1019</v>
      </c>
      <c r="F434" s="26">
        <v>1018</v>
      </c>
      <c r="G434" s="29">
        <v>6</v>
      </c>
      <c r="H434" s="30">
        <v>121</v>
      </c>
      <c r="I434" s="31"/>
      <c r="J434" s="29">
        <v>41</v>
      </c>
    </row>
    <row r="435" spans="1:10" ht="18">
      <c r="A435" s="19"/>
      <c r="B435" s="45" t="s">
        <v>13</v>
      </c>
      <c r="C435" s="50">
        <v>2</v>
      </c>
      <c r="D435" s="50">
        <v>2</v>
      </c>
      <c r="E435" s="50">
        <v>7</v>
      </c>
      <c r="F435" s="50">
        <v>3</v>
      </c>
      <c r="G435" s="50">
        <v>54</v>
      </c>
      <c r="H435" s="51">
        <v>11</v>
      </c>
      <c r="I435" s="52"/>
      <c r="J435" s="50">
        <v>9</v>
      </c>
    </row>
    <row r="436" spans="1:10" ht="18">
      <c r="A436" s="19"/>
      <c r="B436" s="45" t="s">
        <v>14</v>
      </c>
      <c r="C436" s="50">
        <v>0</v>
      </c>
      <c r="D436" s="50">
        <v>0</v>
      </c>
      <c r="E436" s="50">
        <v>0</v>
      </c>
      <c r="F436" s="50">
        <v>0</v>
      </c>
      <c r="G436" s="50">
        <v>0</v>
      </c>
      <c r="H436" s="51">
        <v>0</v>
      </c>
      <c r="I436" s="52"/>
      <c r="J436" s="50">
        <v>0</v>
      </c>
    </row>
    <row r="437" spans="1:10" ht="18">
      <c r="A437" s="19"/>
      <c r="B437" s="25" t="s">
        <v>15</v>
      </c>
      <c r="C437" s="19"/>
      <c r="D437" s="19"/>
      <c r="E437" s="19"/>
      <c r="F437" s="19"/>
      <c r="G437" s="19"/>
      <c r="H437" s="21"/>
      <c r="I437" s="22"/>
      <c r="J437" s="19"/>
    </row>
    <row r="438" spans="1:10" ht="18">
      <c r="A438" s="19"/>
      <c r="B438" s="9" t="s">
        <v>19</v>
      </c>
      <c r="C438" s="29">
        <v>0</v>
      </c>
      <c r="D438" s="29">
        <v>0</v>
      </c>
      <c r="E438" s="29">
        <v>0</v>
      </c>
      <c r="F438" s="29">
        <v>0</v>
      </c>
      <c r="G438" s="29">
        <v>0</v>
      </c>
      <c r="H438" s="30">
        <v>0</v>
      </c>
      <c r="I438" s="31"/>
      <c r="J438" s="29">
        <v>0</v>
      </c>
    </row>
    <row r="439" spans="1:10" ht="18">
      <c r="A439" s="19"/>
      <c r="B439" s="9" t="s">
        <v>20</v>
      </c>
      <c r="C439" s="29">
        <v>2</v>
      </c>
      <c r="D439" s="29">
        <v>2</v>
      </c>
      <c r="E439" s="29">
        <v>11</v>
      </c>
      <c r="F439" s="29">
        <v>2</v>
      </c>
      <c r="G439" s="29">
        <v>2</v>
      </c>
      <c r="H439" s="30">
        <v>2</v>
      </c>
      <c r="I439" s="31"/>
      <c r="J439" s="29">
        <v>2</v>
      </c>
    </row>
    <row r="440" spans="1:10">
      <c r="A440" s="56" t="s">
        <v>5</v>
      </c>
      <c r="B440" s="57"/>
      <c r="C440" s="3">
        <v>2009</v>
      </c>
      <c r="D440" s="3">
        <v>2010</v>
      </c>
      <c r="E440" s="3">
        <v>2011</v>
      </c>
      <c r="F440" s="3">
        <v>2012</v>
      </c>
      <c r="G440" s="3">
        <v>2013</v>
      </c>
      <c r="H440" s="17">
        <v>2014</v>
      </c>
      <c r="I440" s="18"/>
      <c r="J440" s="3">
        <v>2015</v>
      </c>
    </row>
    <row r="441" spans="1:10" ht="15" customHeight="1">
      <c r="A441" s="3">
        <v>31</v>
      </c>
      <c r="B441" s="56" t="s">
        <v>56</v>
      </c>
      <c r="C441" s="57"/>
      <c r="D441" s="6"/>
      <c r="E441" s="6"/>
      <c r="F441" s="6"/>
      <c r="G441" s="6"/>
      <c r="H441" s="7"/>
      <c r="I441" s="8"/>
      <c r="J441" s="6"/>
    </row>
    <row r="442" spans="1:10" ht="36">
      <c r="A442" s="19"/>
      <c r="B442" s="20" t="s">
        <v>6</v>
      </c>
      <c r="C442" s="19"/>
      <c r="D442" s="19"/>
      <c r="E442" s="19"/>
      <c r="F442" s="19"/>
      <c r="G442" s="19"/>
      <c r="H442" s="21"/>
      <c r="I442" s="22"/>
      <c r="J442" s="19"/>
    </row>
    <row r="443" spans="1:10">
      <c r="A443" s="19"/>
      <c r="B443" s="9" t="s">
        <v>7</v>
      </c>
      <c r="C443" s="29">
        <v>644</v>
      </c>
      <c r="D443" s="29">
        <v>659</v>
      </c>
      <c r="E443" s="29">
        <v>273</v>
      </c>
      <c r="F443" s="29">
        <v>131</v>
      </c>
      <c r="G443" s="29">
        <v>0</v>
      </c>
      <c r="H443" s="40"/>
      <c r="I443" s="41"/>
      <c r="J443" s="39"/>
    </row>
    <row r="444" spans="1:10" ht="27">
      <c r="A444" s="19"/>
      <c r="B444" s="9" t="s">
        <v>8</v>
      </c>
      <c r="C444" s="32">
        <v>-600</v>
      </c>
      <c r="D444" s="32">
        <v>-387</v>
      </c>
      <c r="E444" s="32">
        <v>-528</v>
      </c>
      <c r="F444" s="32">
        <v>-363</v>
      </c>
      <c r="G444" s="32">
        <v>-78</v>
      </c>
      <c r="H444" s="40"/>
      <c r="I444" s="41"/>
      <c r="J444" s="39"/>
    </row>
    <row r="445" spans="1:10" ht="18">
      <c r="A445" s="19"/>
      <c r="B445" s="9" t="s">
        <v>9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40"/>
      <c r="I445" s="41"/>
      <c r="J445" s="39"/>
    </row>
    <row r="446" spans="1:10" ht="27">
      <c r="A446" s="19"/>
      <c r="B446" s="9" t="s">
        <v>23</v>
      </c>
      <c r="C446" s="32">
        <v>-60</v>
      </c>
      <c r="D446" s="32">
        <v>-78</v>
      </c>
      <c r="E446" s="32">
        <v>-54</v>
      </c>
      <c r="F446" s="29">
        <v>304</v>
      </c>
      <c r="G446" s="29">
        <v>75</v>
      </c>
      <c r="H446" s="40"/>
      <c r="I446" s="41"/>
      <c r="J446" s="39"/>
    </row>
    <row r="447" spans="1:10">
      <c r="A447" s="19"/>
      <c r="B447" s="25" t="s">
        <v>10</v>
      </c>
      <c r="C447" s="19"/>
      <c r="D447" s="19"/>
      <c r="E447" s="19"/>
      <c r="F447" s="19"/>
      <c r="G447" s="19"/>
      <c r="H447" s="40"/>
      <c r="I447" s="41"/>
      <c r="J447" s="39"/>
    </row>
    <row r="448" spans="1:10" ht="45">
      <c r="A448" s="19"/>
      <c r="B448" s="9" t="s">
        <v>11</v>
      </c>
      <c r="C448" s="29">
        <v>43</v>
      </c>
      <c r="D448" s="29">
        <v>27</v>
      </c>
      <c r="E448" s="29">
        <v>23</v>
      </c>
      <c r="F448" s="29">
        <v>348</v>
      </c>
      <c r="G448" s="29">
        <v>374</v>
      </c>
      <c r="H448" s="40"/>
      <c r="I448" s="41"/>
      <c r="J448" s="39"/>
    </row>
    <row r="449" spans="1:10" ht="18">
      <c r="A449" s="19"/>
      <c r="B449" s="9" t="s">
        <v>12</v>
      </c>
      <c r="C449" s="29">
        <v>220</v>
      </c>
      <c r="D449" s="29">
        <v>113</v>
      </c>
      <c r="E449" s="29">
        <v>78</v>
      </c>
      <c r="F449" s="29">
        <v>26</v>
      </c>
      <c r="G449" s="29">
        <v>96</v>
      </c>
      <c r="H449" s="40"/>
      <c r="I449" s="41"/>
      <c r="J449" s="39"/>
    </row>
    <row r="450" spans="1:10" ht="18">
      <c r="A450" s="19"/>
      <c r="B450" s="9" t="s">
        <v>13</v>
      </c>
      <c r="C450" s="50">
        <v>119</v>
      </c>
      <c r="D450" s="50">
        <v>65</v>
      </c>
      <c r="E450" s="50">
        <v>76</v>
      </c>
      <c r="F450" s="50">
        <v>43</v>
      </c>
      <c r="G450" s="50">
        <v>32</v>
      </c>
      <c r="H450" s="40"/>
      <c r="I450" s="41"/>
      <c r="J450" s="39"/>
    </row>
    <row r="451" spans="1:10" ht="18">
      <c r="A451" s="19"/>
      <c r="B451" s="9" t="s">
        <v>14</v>
      </c>
      <c r="C451" s="50">
        <v>0</v>
      </c>
      <c r="D451" s="50">
        <v>0</v>
      </c>
      <c r="E451" s="50">
        <v>0</v>
      </c>
      <c r="F451" s="50">
        <v>0</v>
      </c>
      <c r="G451" s="50">
        <v>0</v>
      </c>
      <c r="H451" s="40"/>
      <c r="I451" s="41"/>
      <c r="J451" s="39"/>
    </row>
    <row r="452" spans="1:10" ht="18">
      <c r="A452" s="19"/>
      <c r="B452" s="25" t="s">
        <v>15</v>
      </c>
      <c r="C452" s="19"/>
      <c r="D452" s="19"/>
      <c r="E452" s="19"/>
      <c r="F452" s="19"/>
      <c r="G452" s="19"/>
      <c r="H452" s="40"/>
      <c r="I452" s="41"/>
      <c r="J452" s="39"/>
    </row>
    <row r="453" spans="1:10" ht="18">
      <c r="A453" s="19"/>
      <c r="B453" s="9" t="s">
        <v>19</v>
      </c>
      <c r="C453" s="29">
        <v>1</v>
      </c>
      <c r="D453" s="29">
        <v>0</v>
      </c>
      <c r="E453" s="29">
        <v>1</v>
      </c>
      <c r="F453" s="29">
        <v>0</v>
      </c>
      <c r="G453" s="29">
        <v>0</v>
      </c>
      <c r="H453" s="40"/>
      <c r="I453" s="41"/>
      <c r="J453" s="39"/>
    </row>
    <row r="454" spans="1:10" ht="18">
      <c r="A454" s="19"/>
      <c r="B454" s="9" t="s">
        <v>20</v>
      </c>
      <c r="C454" s="29">
        <v>4</v>
      </c>
      <c r="D454" s="29">
        <v>5</v>
      </c>
      <c r="E454" s="29">
        <v>5</v>
      </c>
      <c r="F454" s="29">
        <v>1</v>
      </c>
      <c r="G454" s="29">
        <v>1</v>
      </c>
      <c r="H454" s="40"/>
      <c r="I454" s="41"/>
      <c r="J454" s="39"/>
    </row>
    <row r="455" spans="1:10" ht="15" customHeight="1">
      <c r="A455" s="3">
        <v>32</v>
      </c>
      <c r="B455" s="56" t="s">
        <v>57</v>
      </c>
      <c r="C455" s="57"/>
      <c r="D455" s="6"/>
      <c r="E455" s="6"/>
      <c r="F455" s="6"/>
      <c r="G455" s="6"/>
      <c r="H455" s="7"/>
      <c r="I455" s="8"/>
      <c r="J455" s="6"/>
    </row>
    <row r="456" spans="1:10" ht="36">
      <c r="A456" s="19"/>
      <c r="B456" s="20" t="s">
        <v>6</v>
      </c>
      <c r="C456" s="19"/>
      <c r="D456" s="19"/>
      <c r="E456" s="19"/>
      <c r="F456" s="19"/>
      <c r="G456" s="19"/>
      <c r="H456" s="21"/>
      <c r="I456" s="22"/>
      <c r="J456" s="19"/>
    </row>
    <row r="457" spans="1:10">
      <c r="A457" s="19"/>
      <c r="B457" s="9" t="s">
        <v>7</v>
      </c>
      <c r="C457" s="10">
        <v>17753</v>
      </c>
      <c r="D457" s="10">
        <v>28785</v>
      </c>
      <c r="E457" s="10">
        <v>27377</v>
      </c>
      <c r="F457" s="10">
        <v>36737</v>
      </c>
      <c r="G457" s="10">
        <v>31333</v>
      </c>
      <c r="H457" s="11">
        <v>27813</v>
      </c>
      <c r="I457" s="12"/>
      <c r="J457" s="10">
        <v>37919</v>
      </c>
    </row>
    <row r="458" spans="1:10" ht="27">
      <c r="A458" s="19"/>
      <c r="B458" s="9" t="s">
        <v>8</v>
      </c>
      <c r="C458" s="13">
        <v>-13685</v>
      </c>
      <c r="D458" s="13">
        <v>-23768</v>
      </c>
      <c r="E458" s="13">
        <v>-23361</v>
      </c>
      <c r="F458" s="13">
        <v>-20693</v>
      </c>
      <c r="G458" s="13">
        <v>-26880</v>
      </c>
      <c r="H458" s="23">
        <v>-28247</v>
      </c>
      <c r="I458" s="24"/>
      <c r="J458" s="13">
        <v>-38045</v>
      </c>
    </row>
    <row r="459" spans="1:10" ht="18">
      <c r="A459" s="19"/>
      <c r="B459" s="9" t="s">
        <v>9</v>
      </c>
      <c r="C459" s="32">
        <v>-124</v>
      </c>
      <c r="D459" s="32">
        <v>-312</v>
      </c>
      <c r="E459" s="32">
        <v>-107</v>
      </c>
      <c r="F459" s="32">
        <v>-98</v>
      </c>
      <c r="G459" s="32">
        <v>-141</v>
      </c>
      <c r="H459" s="33">
        <v>-251</v>
      </c>
      <c r="I459" s="34"/>
      <c r="J459" s="13">
        <v>-1513</v>
      </c>
    </row>
    <row r="460" spans="1:10" ht="27">
      <c r="A460" s="19"/>
      <c r="B460" s="9" t="s">
        <v>23</v>
      </c>
      <c r="C460" s="10">
        <v>1193</v>
      </c>
      <c r="D460" s="29">
        <v>975</v>
      </c>
      <c r="E460" s="26">
        <v>3079</v>
      </c>
      <c r="F460" s="26">
        <v>2582</v>
      </c>
      <c r="G460" s="26">
        <v>1767</v>
      </c>
      <c r="H460" s="11">
        <v>50413</v>
      </c>
      <c r="I460" s="12"/>
      <c r="J460" s="32">
        <v>-572</v>
      </c>
    </row>
    <row r="461" spans="1:10">
      <c r="A461" s="19"/>
      <c r="B461" s="25" t="s">
        <v>10</v>
      </c>
      <c r="C461" s="19"/>
      <c r="D461" s="19"/>
      <c r="E461" s="19"/>
      <c r="F461" s="19"/>
      <c r="G461" s="19"/>
      <c r="H461" s="21"/>
      <c r="I461" s="22"/>
      <c r="J461" s="19"/>
    </row>
    <row r="462" spans="1:10" ht="45">
      <c r="A462" s="19"/>
      <c r="B462" s="9" t="s">
        <v>11</v>
      </c>
      <c r="C462" s="10">
        <v>14371</v>
      </c>
      <c r="D462" s="10">
        <v>12505</v>
      </c>
      <c r="E462" s="10">
        <v>19190</v>
      </c>
      <c r="F462" s="10">
        <v>20183</v>
      </c>
      <c r="G462" s="10">
        <v>54675</v>
      </c>
      <c r="H462" s="11">
        <v>72123</v>
      </c>
      <c r="I462" s="12"/>
      <c r="J462" s="10">
        <v>84473</v>
      </c>
    </row>
    <row r="463" spans="1:10" ht="18">
      <c r="A463" s="19"/>
      <c r="B463" s="9" t="s">
        <v>12</v>
      </c>
      <c r="C463" s="10">
        <v>25618</v>
      </c>
      <c r="D463" s="10">
        <v>19602</v>
      </c>
      <c r="E463" s="10">
        <v>16687</v>
      </c>
      <c r="F463" s="10">
        <v>21351</v>
      </c>
      <c r="G463" s="10">
        <v>20282</v>
      </c>
      <c r="H463" s="11">
        <v>31056</v>
      </c>
      <c r="I463" s="12"/>
      <c r="J463" s="10">
        <v>28608</v>
      </c>
    </row>
    <row r="464" spans="1:10" ht="18">
      <c r="A464" s="19"/>
      <c r="B464" s="9" t="s">
        <v>13</v>
      </c>
      <c r="C464" s="46">
        <v>11031</v>
      </c>
      <c r="D464" s="46">
        <v>5553</v>
      </c>
      <c r="E464" s="49">
        <v>3598</v>
      </c>
      <c r="F464" s="49">
        <v>9539</v>
      </c>
      <c r="G464" s="46">
        <v>20760</v>
      </c>
      <c r="H464" s="47">
        <v>25624</v>
      </c>
      <c r="I464" s="48"/>
      <c r="J464" s="46">
        <v>27052</v>
      </c>
    </row>
    <row r="465" spans="1:10" ht="18">
      <c r="A465" s="19"/>
      <c r="B465" s="9" t="s">
        <v>14</v>
      </c>
      <c r="C465" s="50">
        <v>595</v>
      </c>
      <c r="D465" s="50">
        <v>0</v>
      </c>
      <c r="E465" s="50">
        <v>469</v>
      </c>
      <c r="F465" s="50">
        <v>172</v>
      </c>
      <c r="G465" s="46">
        <v>21660</v>
      </c>
      <c r="H465" s="47">
        <v>26385</v>
      </c>
      <c r="I465" s="48"/>
      <c r="J465" s="46">
        <v>28060</v>
      </c>
    </row>
    <row r="466" spans="1:10" ht="18">
      <c r="A466" s="19"/>
      <c r="B466" s="25" t="s">
        <v>15</v>
      </c>
      <c r="C466" s="19"/>
      <c r="D466" s="19"/>
      <c r="E466" s="19"/>
      <c r="F466" s="19"/>
      <c r="G466" s="19"/>
      <c r="H466" s="21"/>
      <c r="I466" s="22"/>
      <c r="J466" s="19"/>
    </row>
    <row r="467" spans="1:10" ht="18">
      <c r="A467" s="19"/>
      <c r="B467" s="9" t="s">
        <v>19</v>
      </c>
      <c r="C467" s="29">
        <v>0</v>
      </c>
      <c r="D467" s="29">
        <v>0</v>
      </c>
      <c r="E467" s="26">
        <v>6117</v>
      </c>
      <c r="F467" s="26">
        <v>1039</v>
      </c>
      <c r="G467" s="10">
        <v>35414</v>
      </c>
      <c r="H467" s="27">
        <v>7106</v>
      </c>
      <c r="I467" s="28"/>
      <c r="J467" s="26">
        <v>3285</v>
      </c>
    </row>
    <row r="468" spans="1:10" ht="18">
      <c r="A468" s="19"/>
      <c r="B468" s="9" t="s">
        <v>20</v>
      </c>
      <c r="C468" s="29">
        <v>461</v>
      </c>
      <c r="D468" s="29">
        <v>318</v>
      </c>
      <c r="E468" s="29">
        <v>287</v>
      </c>
      <c r="F468" s="29">
        <v>297</v>
      </c>
      <c r="G468" s="29">
        <v>362</v>
      </c>
      <c r="H468" s="30">
        <v>356</v>
      </c>
      <c r="I468" s="31"/>
      <c r="J468" s="29">
        <v>332</v>
      </c>
    </row>
    <row r="469" spans="1:10">
      <c r="A469" s="1" t="s">
        <v>58</v>
      </c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" customHeight="1">
      <c r="A470" s="3">
        <v>33</v>
      </c>
      <c r="B470" s="56" t="s">
        <v>59</v>
      </c>
      <c r="C470" s="57"/>
      <c r="D470" s="6"/>
      <c r="E470" s="6"/>
      <c r="F470" s="6"/>
      <c r="G470" s="6"/>
      <c r="H470" s="7"/>
      <c r="I470" s="8"/>
      <c r="J470" s="6"/>
    </row>
    <row r="471" spans="1:10" ht="36">
      <c r="A471" s="19"/>
      <c r="B471" s="20" t="s">
        <v>6</v>
      </c>
      <c r="C471" s="19"/>
      <c r="D471" s="19"/>
      <c r="E471" s="19"/>
      <c r="F471" s="19"/>
      <c r="G471" s="19"/>
      <c r="H471" s="21"/>
      <c r="I471" s="22"/>
      <c r="J471" s="19"/>
    </row>
    <row r="472" spans="1:10">
      <c r="A472" s="19"/>
      <c r="B472" s="9" t="s">
        <v>7</v>
      </c>
      <c r="C472" s="10">
        <v>813307</v>
      </c>
      <c r="D472" s="10">
        <v>1118789</v>
      </c>
      <c r="E472" s="10">
        <v>1450789</v>
      </c>
      <c r="F472" s="10">
        <v>1517693</v>
      </c>
      <c r="G472" s="10">
        <v>1602747</v>
      </c>
      <c r="H472" s="11">
        <v>1949255</v>
      </c>
      <c r="I472" s="12"/>
      <c r="J472" s="10">
        <v>1884337</v>
      </c>
    </row>
    <row r="473" spans="1:10" ht="27">
      <c r="A473" s="19"/>
      <c r="B473" s="9" t="s">
        <v>8</v>
      </c>
      <c r="C473" s="13">
        <v>-469421</v>
      </c>
      <c r="D473" s="13">
        <v>-520893</v>
      </c>
      <c r="E473" s="13">
        <v>-518193</v>
      </c>
      <c r="F473" s="13">
        <v>-544059</v>
      </c>
      <c r="G473" s="13">
        <v>-663291</v>
      </c>
      <c r="H473" s="23">
        <v>-714862</v>
      </c>
      <c r="I473" s="24"/>
      <c r="J473" s="13">
        <v>-822722</v>
      </c>
    </row>
    <row r="474" spans="1:10" ht="18">
      <c r="A474" s="19"/>
      <c r="B474" s="9" t="s">
        <v>9</v>
      </c>
      <c r="C474" s="13">
        <v>-171380</v>
      </c>
      <c r="D474" s="13">
        <v>-419551</v>
      </c>
      <c r="E474" s="13">
        <v>-635622</v>
      </c>
      <c r="F474" s="13">
        <v>-646800</v>
      </c>
      <c r="G474" s="13">
        <v>-642856</v>
      </c>
      <c r="H474" s="23">
        <v>-943107</v>
      </c>
      <c r="I474" s="24"/>
      <c r="J474" s="13">
        <v>-811916</v>
      </c>
    </row>
    <row r="475" spans="1:10" ht="27">
      <c r="A475" s="19"/>
      <c r="B475" s="9" t="s">
        <v>23</v>
      </c>
      <c r="C475" s="10">
        <v>104934</v>
      </c>
      <c r="D475" s="10">
        <v>138602</v>
      </c>
      <c r="E475" s="10">
        <v>163203</v>
      </c>
      <c r="F475" s="10">
        <v>195461</v>
      </c>
      <c r="G475" s="10">
        <v>198274</v>
      </c>
      <c r="H475" s="11">
        <v>221320</v>
      </c>
      <c r="I475" s="12"/>
      <c r="J475" s="10">
        <v>261750</v>
      </c>
    </row>
    <row r="476" spans="1:10">
      <c r="A476" s="19"/>
      <c r="B476" s="25" t="s">
        <v>10</v>
      </c>
      <c r="C476" s="19"/>
      <c r="D476" s="19"/>
      <c r="E476" s="19"/>
      <c r="F476" s="19"/>
      <c r="G476" s="19"/>
      <c r="H476" s="21"/>
      <c r="I476" s="22"/>
      <c r="J476" s="19"/>
    </row>
    <row r="477" spans="1:10" ht="45">
      <c r="A477" s="19"/>
      <c r="B477" s="9" t="s">
        <v>11</v>
      </c>
      <c r="C477" s="10">
        <v>230005</v>
      </c>
      <c r="D477" s="10">
        <v>235590</v>
      </c>
      <c r="E477" s="10">
        <v>237006</v>
      </c>
      <c r="F477" s="10">
        <v>241031</v>
      </c>
      <c r="G477" s="10">
        <v>248633</v>
      </c>
      <c r="H477" s="11">
        <v>256561</v>
      </c>
      <c r="I477" s="12"/>
      <c r="J477" s="10">
        <v>303777</v>
      </c>
    </row>
    <row r="478" spans="1:10" ht="18">
      <c r="A478" s="19"/>
      <c r="B478" s="9" t="s">
        <v>12</v>
      </c>
      <c r="C478" s="46">
        <v>5232208</v>
      </c>
      <c r="D478" s="46">
        <v>6796242</v>
      </c>
      <c r="E478" s="46">
        <v>7463994</v>
      </c>
      <c r="F478" s="46">
        <v>8300691</v>
      </c>
      <c r="G478" s="46">
        <v>9713551</v>
      </c>
      <c r="H478" s="47">
        <v>10072917</v>
      </c>
      <c r="I478" s="48"/>
      <c r="J478" s="46">
        <v>11860384</v>
      </c>
    </row>
    <row r="479" spans="1:10" ht="18">
      <c r="A479" s="19"/>
      <c r="B479" s="9" t="s">
        <v>13</v>
      </c>
      <c r="C479" s="46">
        <v>11503843</v>
      </c>
      <c r="D479" s="46">
        <v>13290654</v>
      </c>
      <c r="E479" s="46">
        <v>14821958</v>
      </c>
      <c r="F479" s="46">
        <v>16722168</v>
      </c>
      <c r="G479" s="46">
        <v>19186904</v>
      </c>
      <c r="H479" s="47">
        <v>20241882</v>
      </c>
      <c r="I479" s="48"/>
      <c r="J479" s="46">
        <v>23065974</v>
      </c>
    </row>
    <row r="480" spans="1:10" ht="18">
      <c r="A480" s="19"/>
      <c r="B480" s="9" t="s">
        <v>14</v>
      </c>
      <c r="C480" s="10">
        <v>4454743</v>
      </c>
      <c r="D480" s="10">
        <v>4576002</v>
      </c>
      <c r="E480" s="10">
        <v>5021385</v>
      </c>
      <c r="F480" s="10">
        <v>5289141</v>
      </c>
      <c r="G480" s="10">
        <v>5291084</v>
      </c>
      <c r="H480" s="11">
        <v>6631823</v>
      </c>
      <c r="I480" s="12"/>
      <c r="J480" s="10">
        <v>7989641</v>
      </c>
    </row>
    <row r="481" spans="1:10" ht="18">
      <c r="A481" s="19"/>
      <c r="B481" s="25" t="s">
        <v>15</v>
      </c>
      <c r="C481" s="19"/>
      <c r="D481" s="19"/>
      <c r="E481" s="19"/>
      <c r="F481" s="19"/>
      <c r="G481" s="19"/>
      <c r="H481" s="21"/>
      <c r="I481" s="22"/>
      <c r="J481" s="19"/>
    </row>
    <row r="482" spans="1:10" ht="18">
      <c r="A482" s="19"/>
      <c r="B482" s="9" t="s">
        <v>19</v>
      </c>
      <c r="C482" s="39"/>
      <c r="D482" s="39"/>
      <c r="E482" s="39"/>
      <c r="F482" s="39"/>
      <c r="G482" s="39"/>
      <c r="H482" s="40"/>
      <c r="I482" s="41"/>
      <c r="J482" s="39"/>
    </row>
    <row r="483" spans="1:10" ht="18">
      <c r="A483" s="19"/>
      <c r="B483" s="9" t="s">
        <v>20</v>
      </c>
      <c r="C483" s="10">
        <v>8812</v>
      </c>
      <c r="D483" s="10">
        <v>8739</v>
      </c>
      <c r="E483" s="26">
        <v>8631</v>
      </c>
      <c r="F483" s="26">
        <v>8876</v>
      </c>
      <c r="G483" s="26">
        <v>9205</v>
      </c>
      <c r="H483" s="27">
        <v>9277</v>
      </c>
      <c r="I483" s="28"/>
      <c r="J483" s="26">
        <v>9538</v>
      </c>
    </row>
    <row r="484" spans="1:10">
      <c r="A484" s="56" t="s">
        <v>5</v>
      </c>
      <c r="B484" s="57"/>
      <c r="C484" s="3">
        <v>2009</v>
      </c>
      <c r="D484" s="3">
        <v>2010</v>
      </c>
      <c r="E484" s="3">
        <v>2011</v>
      </c>
      <c r="F484" s="3">
        <v>2012</v>
      </c>
      <c r="G484" s="3">
        <v>2013</v>
      </c>
      <c r="H484" s="17">
        <v>2014</v>
      </c>
      <c r="I484" s="18"/>
      <c r="J484" s="3">
        <v>2015</v>
      </c>
    </row>
    <row r="485" spans="1:10">
      <c r="A485" s="1" t="s">
        <v>60</v>
      </c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36">
      <c r="A486" s="19"/>
      <c r="B486" s="20" t="s">
        <v>6</v>
      </c>
      <c r="C486" s="19"/>
      <c r="D486" s="19"/>
      <c r="E486" s="19"/>
      <c r="F486" s="19"/>
      <c r="G486" s="19"/>
      <c r="H486" s="21"/>
      <c r="I486" s="22"/>
      <c r="J486" s="19"/>
    </row>
    <row r="487" spans="1:10">
      <c r="A487" s="19"/>
      <c r="B487" s="9" t="s">
        <v>7</v>
      </c>
      <c r="C487" s="10">
        <v>11200859</v>
      </c>
      <c r="D487" s="10">
        <v>12945842</v>
      </c>
      <c r="E487" s="10">
        <v>16661268</v>
      </c>
      <c r="F487" s="10">
        <v>14878937</v>
      </c>
      <c r="G487" s="10">
        <v>15473327</v>
      </c>
      <c r="H487" s="11">
        <v>16304909</v>
      </c>
      <c r="I487" s="12"/>
      <c r="J487" s="10">
        <v>14683118</v>
      </c>
    </row>
    <row r="488" spans="1:10" ht="27">
      <c r="A488" s="19"/>
      <c r="B488" s="9" t="s">
        <v>8</v>
      </c>
      <c r="C488" s="13">
        <v>-8443405</v>
      </c>
      <c r="D488" s="13">
        <v>-9340081</v>
      </c>
      <c r="E488" s="13">
        <v>-13527762</v>
      </c>
      <c r="F488" s="13">
        <v>-13287868</v>
      </c>
      <c r="G488" s="13">
        <v>-13620130</v>
      </c>
      <c r="H488" s="23">
        <v>-14581824</v>
      </c>
      <c r="I488" s="24"/>
      <c r="J488" s="13">
        <v>-14382989</v>
      </c>
    </row>
    <row r="489" spans="1:10" ht="18">
      <c r="A489" s="19"/>
      <c r="B489" s="9" t="s">
        <v>9</v>
      </c>
      <c r="C489" s="13">
        <v>-301399</v>
      </c>
      <c r="D489" s="13">
        <v>-348466</v>
      </c>
      <c r="E489" s="13">
        <v>-347474</v>
      </c>
      <c r="F489" s="13">
        <v>-393201</v>
      </c>
      <c r="G489" s="13">
        <v>-367803</v>
      </c>
      <c r="H489" s="23">
        <v>-497784</v>
      </c>
      <c r="I489" s="24"/>
      <c r="J489" s="13">
        <v>-620986</v>
      </c>
    </row>
    <row r="490" spans="1:10" ht="27">
      <c r="A490" s="19"/>
      <c r="B490" s="9" t="s">
        <v>23</v>
      </c>
      <c r="C490" s="10">
        <v>2324265</v>
      </c>
      <c r="D490" s="10">
        <v>2727173</v>
      </c>
      <c r="E490" s="10">
        <v>2627581</v>
      </c>
      <c r="F490" s="10">
        <v>2879857</v>
      </c>
      <c r="G490" s="10">
        <v>1482622</v>
      </c>
      <c r="H490" s="11">
        <v>1072533</v>
      </c>
      <c r="I490" s="12"/>
      <c r="J490" s="13">
        <v>-2308411</v>
      </c>
    </row>
    <row r="491" spans="1:10">
      <c r="A491" s="19"/>
      <c r="B491" s="25" t="s">
        <v>10</v>
      </c>
      <c r="C491" s="19"/>
      <c r="D491" s="19"/>
      <c r="E491" s="19"/>
      <c r="F491" s="19"/>
      <c r="G491" s="19"/>
      <c r="H491" s="21"/>
      <c r="I491" s="22"/>
      <c r="J491" s="19"/>
    </row>
    <row r="492" spans="1:10" ht="45">
      <c r="A492" s="19"/>
      <c r="B492" s="9" t="s">
        <v>11</v>
      </c>
      <c r="C492" s="10">
        <v>10572819</v>
      </c>
      <c r="D492" s="10">
        <v>11724584</v>
      </c>
      <c r="E492" s="10">
        <v>13277822</v>
      </c>
      <c r="F492" s="10">
        <v>14359752</v>
      </c>
      <c r="G492" s="10">
        <v>17184891</v>
      </c>
      <c r="H492" s="11">
        <v>20788710</v>
      </c>
      <c r="I492" s="12"/>
      <c r="J492" s="10">
        <v>24457960</v>
      </c>
    </row>
    <row r="493" spans="1:10" ht="18">
      <c r="A493" s="19"/>
      <c r="B493" s="9" t="s">
        <v>12</v>
      </c>
      <c r="C493" s="10">
        <v>4487144</v>
      </c>
      <c r="D493" s="10">
        <v>4935821</v>
      </c>
      <c r="E493" s="10">
        <v>5797584</v>
      </c>
      <c r="F493" s="10">
        <v>5884091</v>
      </c>
      <c r="G493" s="10">
        <v>5724629</v>
      </c>
      <c r="H493" s="11">
        <v>6518634</v>
      </c>
      <c r="I493" s="12"/>
      <c r="J493" s="10">
        <v>6661705</v>
      </c>
    </row>
    <row r="494" spans="1:10" ht="18">
      <c r="A494" s="19"/>
      <c r="B494" s="9" t="s">
        <v>13</v>
      </c>
      <c r="C494" s="46">
        <v>3126056</v>
      </c>
      <c r="D494" s="46">
        <v>4067250</v>
      </c>
      <c r="E494" s="46">
        <v>4358091</v>
      </c>
      <c r="F494" s="46">
        <v>4085594</v>
      </c>
      <c r="G494" s="46">
        <v>3975118</v>
      </c>
      <c r="H494" s="47">
        <v>3832976</v>
      </c>
      <c r="I494" s="48"/>
      <c r="J494" s="46">
        <v>4281014</v>
      </c>
    </row>
    <row r="495" spans="1:10" ht="18">
      <c r="A495" s="19"/>
      <c r="B495" s="9" t="s">
        <v>14</v>
      </c>
      <c r="C495" s="46">
        <v>8428279</v>
      </c>
      <c r="D495" s="46">
        <v>9083282</v>
      </c>
      <c r="E495" s="46">
        <v>9994748</v>
      </c>
      <c r="F495" s="46">
        <v>12025400</v>
      </c>
      <c r="G495" s="46">
        <v>14211959</v>
      </c>
      <c r="H495" s="47">
        <v>18409667</v>
      </c>
      <c r="I495" s="48"/>
      <c r="J495" s="46">
        <v>20946306</v>
      </c>
    </row>
    <row r="496" spans="1:10" ht="18">
      <c r="A496" s="19"/>
      <c r="B496" s="25" t="s">
        <v>15</v>
      </c>
      <c r="C496" s="19"/>
      <c r="D496" s="19"/>
      <c r="E496" s="19"/>
      <c r="F496" s="19"/>
      <c r="G496" s="19"/>
      <c r="H496" s="21"/>
      <c r="I496" s="22"/>
      <c r="J496" s="19"/>
    </row>
    <row r="497" spans="1:10" ht="18">
      <c r="A497" s="19"/>
      <c r="B497" s="9" t="s">
        <v>19</v>
      </c>
      <c r="C497" s="10">
        <v>1279276</v>
      </c>
      <c r="D497" s="10">
        <v>1255596</v>
      </c>
      <c r="E497" s="10">
        <v>1247071</v>
      </c>
      <c r="F497" s="10">
        <v>1947089</v>
      </c>
      <c r="G497" s="10">
        <v>2575538</v>
      </c>
      <c r="H497" s="11">
        <v>2353274</v>
      </c>
      <c r="I497" s="12"/>
      <c r="J497" s="10">
        <v>2714247</v>
      </c>
    </row>
    <row r="498" spans="1:10" ht="18">
      <c r="A498" s="19"/>
      <c r="B498" s="9" t="s">
        <v>20</v>
      </c>
      <c r="C498" s="10">
        <v>43178</v>
      </c>
      <c r="D498" s="10">
        <v>40080</v>
      </c>
      <c r="E498" s="10">
        <v>39320</v>
      </c>
      <c r="F498" s="10">
        <v>40292</v>
      </c>
      <c r="G498" s="10">
        <v>40250</v>
      </c>
      <c r="H498" s="11">
        <v>39677</v>
      </c>
      <c r="I498" s="12"/>
      <c r="J498" s="10">
        <v>41153</v>
      </c>
    </row>
    <row r="499" spans="1:10">
      <c r="I499" s="2"/>
      <c r="J499" s="2"/>
    </row>
    <row r="500" spans="1:10">
      <c r="A500" s="2" t="s">
        <v>61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1" t="s">
        <v>62</v>
      </c>
      <c r="B501" s="2"/>
      <c r="C501" s="2"/>
      <c r="D501" s="2"/>
      <c r="E501" s="2"/>
      <c r="F501" s="2"/>
      <c r="G501" s="2"/>
      <c r="H501" s="2"/>
      <c r="I501" s="2"/>
      <c r="J501" s="2"/>
    </row>
    <row r="502" spans="1:10">
      <c r="A502" s="1" t="s">
        <v>63</v>
      </c>
      <c r="B502" s="2"/>
      <c r="C502" s="2"/>
      <c r="D502" s="2"/>
      <c r="E502" s="2"/>
      <c r="F502" s="2"/>
      <c r="G502" s="2"/>
      <c r="H502" s="2"/>
      <c r="I502" s="2"/>
      <c r="J502" s="2"/>
    </row>
    <row r="503" spans="1:10">
      <c r="A503" s="42" t="s">
        <v>64</v>
      </c>
      <c r="B503" s="2"/>
      <c r="C503" s="2"/>
      <c r="D503" s="2"/>
      <c r="E503" s="2"/>
      <c r="F503" s="2"/>
      <c r="G503" s="2"/>
      <c r="H503" s="2"/>
      <c r="I503" s="2"/>
      <c r="J503" s="2"/>
    </row>
    <row r="504" spans="1:10">
      <c r="A504" s="43" t="s">
        <v>65</v>
      </c>
      <c r="B504" s="2"/>
      <c r="C504" s="2"/>
      <c r="D504" s="2"/>
      <c r="E504" s="2"/>
      <c r="F504" s="2"/>
      <c r="G504" s="2"/>
      <c r="H504" s="2"/>
      <c r="I504" s="2"/>
      <c r="J504" s="2"/>
    </row>
    <row r="505" spans="1:10">
      <c r="A505" s="2" t="s">
        <v>66</v>
      </c>
      <c r="B505" s="2"/>
      <c r="C505" s="2"/>
      <c r="D505" s="2"/>
      <c r="E505" s="2"/>
      <c r="F505" s="2"/>
      <c r="G505" s="2"/>
      <c r="H505" s="2"/>
      <c r="I505" s="2"/>
      <c r="J505" s="2"/>
    </row>
    <row r="506" spans="1:10">
      <c r="A506" s="43" t="s">
        <v>67</v>
      </c>
      <c r="B506" s="2"/>
      <c r="C506" s="2"/>
      <c r="D506" s="2"/>
      <c r="E506" s="2"/>
      <c r="F506" s="2"/>
      <c r="G506" s="2"/>
      <c r="H506" s="2"/>
      <c r="I506" s="2"/>
      <c r="J506" s="2"/>
    </row>
    <row r="507" spans="1:10">
      <c r="A507" s="43" t="s">
        <v>68</v>
      </c>
      <c r="B507" s="2"/>
      <c r="C507" s="2"/>
      <c r="D507" s="2"/>
      <c r="E507" s="2"/>
      <c r="F507" s="2"/>
      <c r="G507" s="2"/>
      <c r="H507" s="2"/>
      <c r="I507" s="2"/>
      <c r="J507" s="2"/>
    </row>
    <row r="508" spans="1:10">
      <c r="A508" s="2" t="s">
        <v>69</v>
      </c>
      <c r="B508" s="2"/>
      <c r="C508" s="2"/>
      <c r="D508" s="2"/>
      <c r="E508" s="2"/>
      <c r="F508" s="2"/>
      <c r="G508" s="2"/>
      <c r="H508" s="2"/>
    </row>
    <row r="510" spans="1:10">
      <c r="A510" t="s">
        <v>70</v>
      </c>
    </row>
  </sheetData>
  <mergeCells count="489">
    <mergeCell ref="H498:I498"/>
    <mergeCell ref="H492:I492"/>
    <mergeCell ref="H493:I493"/>
    <mergeCell ref="H494:I494"/>
    <mergeCell ref="H495:I495"/>
    <mergeCell ref="H496:I496"/>
    <mergeCell ref="H497:I497"/>
    <mergeCell ref="H486:I486"/>
    <mergeCell ref="H487:I487"/>
    <mergeCell ref="H488:I488"/>
    <mergeCell ref="H489:I489"/>
    <mergeCell ref="H490:I490"/>
    <mergeCell ref="H491:I491"/>
    <mergeCell ref="H480:I480"/>
    <mergeCell ref="H481:I481"/>
    <mergeCell ref="H482:I482"/>
    <mergeCell ref="H483:I483"/>
    <mergeCell ref="H484:I484"/>
    <mergeCell ref="H474:I474"/>
    <mergeCell ref="H475:I475"/>
    <mergeCell ref="H476:I476"/>
    <mergeCell ref="H477:I477"/>
    <mergeCell ref="H478:I478"/>
    <mergeCell ref="H479:I479"/>
    <mergeCell ref="H468:I468"/>
    <mergeCell ref="H470:I470"/>
    <mergeCell ref="H471:I471"/>
    <mergeCell ref="H472:I472"/>
    <mergeCell ref="H473:I473"/>
    <mergeCell ref="H462:I462"/>
    <mergeCell ref="H463:I463"/>
    <mergeCell ref="H464:I464"/>
    <mergeCell ref="H465:I465"/>
    <mergeCell ref="H466:I466"/>
    <mergeCell ref="H467:I467"/>
    <mergeCell ref="H456:I456"/>
    <mergeCell ref="H457:I457"/>
    <mergeCell ref="H458:I458"/>
    <mergeCell ref="H459:I459"/>
    <mergeCell ref="H460:I460"/>
    <mergeCell ref="H461:I461"/>
    <mergeCell ref="H450:I450"/>
    <mergeCell ref="H451:I451"/>
    <mergeCell ref="H452:I452"/>
    <mergeCell ref="H453:I453"/>
    <mergeCell ref="H454:I454"/>
    <mergeCell ref="H455:I455"/>
    <mergeCell ref="H444:I444"/>
    <mergeCell ref="H445:I445"/>
    <mergeCell ref="H446:I446"/>
    <mergeCell ref="H447:I447"/>
    <mergeCell ref="H448:I448"/>
    <mergeCell ref="H449:I449"/>
    <mergeCell ref="H440:I440"/>
    <mergeCell ref="H441:I441"/>
    <mergeCell ref="H442:I442"/>
    <mergeCell ref="H443:I443"/>
    <mergeCell ref="H434:I434"/>
    <mergeCell ref="H435:I435"/>
    <mergeCell ref="H436:I436"/>
    <mergeCell ref="H437:I437"/>
    <mergeCell ref="H438:I438"/>
    <mergeCell ref="H439:I439"/>
    <mergeCell ref="H428:I428"/>
    <mergeCell ref="H429:I429"/>
    <mergeCell ref="H430:I430"/>
    <mergeCell ref="H431:I431"/>
    <mergeCell ref="H432:I432"/>
    <mergeCell ref="H433:I433"/>
    <mergeCell ref="H423:I423"/>
    <mergeCell ref="H424:I424"/>
    <mergeCell ref="H425:I425"/>
    <mergeCell ref="H426:I426"/>
    <mergeCell ref="H427:I427"/>
    <mergeCell ref="H417:I417"/>
    <mergeCell ref="H418:I418"/>
    <mergeCell ref="H419:I419"/>
    <mergeCell ref="H420:I420"/>
    <mergeCell ref="H421:I421"/>
    <mergeCell ref="H422:I422"/>
    <mergeCell ref="H412:I412"/>
    <mergeCell ref="H413:I413"/>
    <mergeCell ref="H414:I414"/>
    <mergeCell ref="H415:I415"/>
    <mergeCell ref="H416:I416"/>
    <mergeCell ref="H406:I406"/>
    <mergeCell ref="H407:I407"/>
    <mergeCell ref="H408:I408"/>
    <mergeCell ref="H409:I409"/>
    <mergeCell ref="H410:I410"/>
    <mergeCell ref="H411:I411"/>
    <mergeCell ref="H400:I400"/>
    <mergeCell ref="H401:I401"/>
    <mergeCell ref="H402:I402"/>
    <mergeCell ref="H403:I403"/>
    <mergeCell ref="H404:I404"/>
    <mergeCell ref="H405:I405"/>
    <mergeCell ref="H396:I396"/>
    <mergeCell ref="H397:I397"/>
    <mergeCell ref="H398:I398"/>
    <mergeCell ref="H399:I399"/>
    <mergeCell ref="H390:I390"/>
    <mergeCell ref="H391:I391"/>
    <mergeCell ref="H392:I392"/>
    <mergeCell ref="H393:I393"/>
    <mergeCell ref="H394:I394"/>
    <mergeCell ref="H395:I395"/>
    <mergeCell ref="H384:I384"/>
    <mergeCell ref="H385:I385"/>
    <mergeCell ref="H386:I386"/>
    <mergeCell ref="H387:I387"/>
    <mergeCell ref="H388:I388"/>
    <mergeCell ref="H389:I389"/>
    <mergeCell ref="H379:I379"/>
    <mergeCell ref="H380:I380"/>
    <mergeCell ref="H381:I381"/>
    <mergeCell ref="H382:I382"/>
    <mergeCell ref="H383:I383"/>
    <mergeCell ref="H373:I373"/>
    <mergeCell ref="H374:I374"/>
    <mergeCell ref="H375:I375"/>
    <mergeCell ref="H376:I376"/>
    <mergeCell ref="H377:I377"/>
    <mergeCell ref="H378:I378"/>
    <mergeCell ref="H368:I368"/>
    <mergeCell ref="H369:I369"/>
    <mergeCell ref="H370:I370"/>
    <mergeCell ref="H371:I371"/>
    <mergeCell ref="H372:I372"/>
    <mergeCell ref="H362:I362"/>
    <mergeCell ref="H363:I363"/>
    <mergeCell ref="H364:I364"/>
    <mergeCell ref="H365:I365"/>
    <mergeCell ref="H366:I366"/>
    <mergeCell ref="H367:I367"/>
    <mergeCell ref="H356:I356"/>
    <mergeCell ref="H357:I357"/>
    <mergeCell ref="H358:I358"/>
    <mergeCell ref="H359:I359"/>
    <mergeCell ref="H360:I360"/>
    <mergeCell ref="H361:I361"/>
    <mergeCell ref="H350:I350"/>
    <mergeCell ref="H351:I351"/>
    <mergeCell ref="H352:I352"/>
    <mergeCell ref="H353:I353"/>
    <mergeCell ref="H355:I355"/>
    <mergeCell ref="H344:I344"/>
    <mergeCell ref="H345:I345"/>
    <mergeCell ref="H346:I346"/>
    <mergeCell ref="H347:I347"/>
    <mergeCell ref="H348:I348"/>
    <mergeCell ref="H349:I349"/>
    <mergeCell ref="H339:I339"/>
    <mergeCell ref="H340:I340"/>
    <mergeCell ref="H341:I341"/>
    <mergeCell ref="H342:I342"/>
    <mergeCell ref="H343:I343"/>
    <mergeCell ref="H333:I333"/>
    <mergeCell ref="H334:I334"/>
    <mergeCell ref="H335:I335"/>
    <mergeCell ref="H336:I336"/>
    <mergeCell ref="H337:I337"/>
    <mergeCell ref="H338:I338"/>
    <mergeCell ref="H327:I327"/>
    <mergeCell ref="H328:I328"/>
    <mergeCell ref="H329:I329"/>
    <mergeCell ref="H330:I330"/>
    <mergeCell ref="H331:I331"/>
    <mergeCell ref="H332:I332"/>
    <mergeCell ref="H321:I321"/>
    <mergeCell ref="H322:I322"/>
    <mergeCell ref="H323:I323"/>
    <mergeCell ref="H325:I325"/>
    <mergeCell ref="H326:I326"/>
    <mergeCell ref="H315:I315"/>
    <mergeCell ref="H316:I316"/>
    <mergeCell ref="H317:I317"/>
    <mergeCell ref="H318:I318"/>
    <mergeCell ref="H319:I319"/>
    <mergeCell ref="H320:I320"/>
    <mergeCell ref="H310:I310"/>
    <mergeCell ref="H311:I311"/>
    <mergeCell ref="H312:I312"/>
    <mergeCell ref="H313:I313"/>
    <mergeCell ref="H314:I314"/>
    <mergeCell ref="H305:I305"/>
    <mergeCell ref="H306:I306"/>
    <mergeCell ref="H307:I307"/>
    <mergeCell ref="H308:I308"/>
    <mergeCell ref="H309:I309"/>
    <mergeCell ref="H299:I299"/>
    <mergeCell ref="H300:I300"/>
    <mergeCell ref="H301:I301"/>
    <mergeCell ref="H302:I302"/>
    <mergeCell ref="H303:I303"/>
    <mergeCell ref="H304:I304"/>
    <mergeCell ref="H294:I294"/>
    <mergeCell ref="H295:I295"/>
    <mergeCell ref="H296:I296"/>
    <mergeCell ref="H297:I297"/>
    <mergeCell ref="H298:I298"/>
    <mergeCell ref="H288:I288"/>
    <mergeCell ref="H289:I289"/>
    <mergeCell ref="H290:I290"/>
    <mergeCell ref="H291:I291"/>
    <mergeCell ref="H292:I292"/>
    <mergeCell ref="H293:I293"/>
    <mergeCell ref="H282:I282"/>
    <mergeCell ref="H283:I283"/>
    <mergeCell ref="H284:I284"/>
    <mergeCell ref="H285:I285"/>
    <mergeCell ref="H286:I286"/>
    <mergeCell ref="H287:I287"/>
    <mergeCell ref="H275:I275"/>
    <mergeCell ref="H276:I276"/>
    <mergeCell ref="H277:I277"/>
    <mergeCell ref="H278:I278"/>
    <mergeCell ref="H279:I279"/>
    <mergeCell ref="H281:I281"/>
    <mergeCell ref="H269:I269"/>
    <mergeCell ref="H270:I270"/>
    <mergeCell ref="H271:I271"/>
    <mergeCell ref="H272:I272"/>
    <mergeCell ref="H273:I273"/>
    <mergeCell ref="H274:I274"/>
    <mergeCell ref="H265:I265"/>
    <mergeCell ref="H266:I266"/>
    <mergeCell ref="H267:I267"/>
    <mergeCell ref="H268:I268"/>
    <mergeCell ref="H259:I259"/>
    <mergeCell ref="H260:I260"/>
    <mergeCell ref="H261:I261"/>
    <mergeCell ref="H262:I262"/>
    <mergeCell ref="H263:I263"/>
    <mergeCell ref="H264:I264"/>
    <mergeCell ref="H253:I253"/>
    <mergeCell ref="H254:I254"/>
    <mergeCell ref="H255:I255"/>
    <mergeCell ref="H256:I256"/>
    <mergeCell ref="H257:I257"/>
    <mergeCell ref="H258:I258"/>
    <mergeCell ref="H248:I248"/>
    <mergeCell ref="H249:I249"/>
    <mergeCell ref="H250:I250"/>
    <mergeCell ref="H251:I251"/>
    <mergeCell ref="H252:I252"/>
    <mergeCell ref="H242:I242"/>
    <mergeCell ref="H243:I243"/>
    <mergeCell ref="H244:I244"/>
    <mergeCell ref="H245:I245"/>
    <mergeCell ref="H246:I246"/>
    <mergeCell ref="H247:I247"/>
    <mergeCell ref="H237:I237"/>
    <mergeCell ref="H238:I238"/>
    <mergeCell ref="H239:I239"/>
    <mergeCell ref="H240:I240"/>
    <mergeCell ref="H241:I241"/>
    <mergeCell ref="H230:I230"/>
    <mergeCell ref="H231:I231"/>
    <mergeCell ref="H232:I232"/>
    <mergeCell ref="H233:I233"/>
    <mergeCell ref="H234:I234"/>
    <mergeCell ref="H235:I235"/>
    <mergeCell ref="H224:I224"/>
    <mergeCell ref="H225:I225"/>
    <mergeCell ref="H226:I226"/>
    <mergeCell ref="H227:I227"/>
    <mergeCell ref="H228:I228"/>
    <mergeCell ref="H229:I229"/>
    <mergeCell ref="H220:I220"/>
    <mergeCell ref="H221:I221"/>
    <mergeCell ref="H222:I222"/>
    <mergeCell ref="H223:I223"/>
    <mergeCell ref="H214:I214"/>
    <mergeCell ref="H215:I215"/>
    <mergeCell ref="H216:I216"/>
    <mergeCell ref="H217:I217"/>
    <mergeCell ref="H218:I218"/>
    <mergeCell ref="H219:I219"/>
    <mergeCell ref="H208:I208"/>
    <mergeCell ref="H209:I209"/>
    <mergeCell ref="H210:I210"/>
    <mergeCell ref="H211:I211"/>
    <mergeCell ref="H212:I212"/>
    <mergeCell ref="H213:I213"/>
    <mergeCell ref="H203:I203"/>
    <mergeCell ref="H204:I204"/>
    <mergeCell ref="H205:I205"/>
    <mergeCell ref="H206:I206"/>
    <mergeCell ref="H207:I207"/>
    <mergeCell ref="H197:I197"/>
    <mergeCell ref="H198:I198"/>
    <mergeCell ref="H199:I199"/>
    <mergeCell ref="H200:I200"/>
    <mergeCell ref="H201:I201"/>
    <mergeCell ref="H202:I202"/>
    <mergeCell ref="H192:I192"/>
    <mergeCell ref="H193:I193"/>
    <mergeCell ref="H194:I194"/>
    <mergeCell ref="H195:I195"/>
    <mergeCell ref="H196:I196"/>
    <mergeCell ref="H186:I186"/>
    <mergeCell ref="H187:I187"/>
    <mergeCell ref="H188:I188"/>
    <mergeCell ref="H189:I189"/>
    <mergeCell ref="H190:I190"/>
    <mergeCell ref="H191:I191"/>
    <mergeCell ref="H180:I180"/>
    <mergeCell ref="H181:I181"/>
    <mergeCell ref="H182:I182"/>
    <mergeCell ref="H183:I183"/>
    <mergeCell ref="H184:I184"/>
    <mergeCell ref="H185:I185"/>
    <mergeCell ref="H175:I175"/>
    <mergeCell ref="H176:I176"/>
    <mergeCell ref="H177:I177"/>
    <mergeCell ref="H178:I178"/>
    <mergeCell ref="H179:I179"/>
    <mergeCell ref="H169:I169"/>
    <mergeCell ref="H170:I170"/>
    <mergeCell ref="H171:I171"/>
    <mergeCell ref="H172:I172"/>
    <mergeCell ref="H173:I173"/>
    <mergeCell ref="H174:I174"/>
    <mergeCell ref="H164:I164"/>
    <mergeCell ref="H165:I165"/>
    <mergeCell ref="H166:I166"/>
    <mergeCell ref="H167:I167"/>
    <mergeCell ref="H168:I168"/>
    <mergeCell ref="H158:I158"/>
    <mergeCell ref="H159:I159"/>
    <mergeCell ref="H160:I160"/>
    <mergeCell ref="H161:I161"/>
    <mergeCell ref="H162:I162"/>
    <mergeCell ref="H163:I163"/>
    <mergeCell ref="H152:I152"/>
    <mergeCell ref="H153:I153"/>
    <mergeCell ref="H154:I154"/>
    <mergeCell ref="H155:I155"/>
    <mergeCell ref="H156:I156"/>
    <mergeCell ref="H157:I157"/>
    <mergeCell ref="H147:I147"/>
    <mergeCell ref="H148:I148"/>
    <mergeCell ref="H149:I149"/>
    <mergeCell ref="H150:I150"/>
    <mergeCell ref="H151:I151"/>
    <mergeCell ref="H141:I141"/>
    <mergeCell ref="H142:I142"/>
    <mergeCell ref="H143:I143"/>
    <mergeCell ref="H144:I144"/>
    <mergeCell ref="H145:I145"/>
    <mergeCell ref="H146:I146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25:I125"/>
    <mergeCell ref="H126:I126"/>
    <mergeCell ref="H127:I127"/>
    <mergeCell ref="H128:I128"/>
    <mergeCell ref="H129:I129"/>
    <mergeCell ref="H130:I130"/>
    <mergeCell ref="H120:I120"/>
    <mergeCell ref="H121:I121"/>
    <mergeCell ref="H122:I122"/>
    <mergeCell ref="H123:I123"/>
    <mergeCell ref="H124:I124"/>
    <mergeCell ref="H114:I114"/>
    <mergeCell ref="H115:I115"/>
    <mergeCell ref="H116:I116"/>
    <mergeCell ref="H117:I117"/>
    <mergeCell ref="H118:I118"/>
    <mergeCell ref="H119:I119"/>
    <mergeCell ref="H108:I108"/>
    <mergeCell ref="H109:I109"/>
    <mergeCell ref="H110:I110"/>
    <mergeCell ref="H111:I111"/>
    <mergeCell ref="H112:I112"/>
    <mergeCell ref="H113:I113"/>
    <mergeCell ref="H102:I102"/>
    <mergeCell ref="H103:I103"/>
    <mergeCell ref="H104:I104"/>
    <mergeCell ref="H105:I105"/>
    <mergeCell ref="H106:I106"/>
    <mergeCell ref="H107:I107"/>
    <mergeCell ref="H96:I96"/>
    <mergeCell ref="H97:I97"/>
    <mergeCell ref="H98:I98"/>
    <mergeCell ref="H99:I99"/>
    <mergeCell ref="H100:I100"/>
    <mergeCell ref="H101:I101"/>
    <mergeCell ref="H91:I91"/>
    <mergeCell ref="H93:I93"/>
    <mergeCell ref="H94:I94"/>
    <mergeCell ref="H95:I95"/>
    <mergeCell ref="H85:I85"/>
    <mergeCell ref="H86:I86"/>
    <mergeCell ref="H87:I87"/>
    <mergeCell ref="H88:I88"/>
    <mergeCell ref="H89:I89"/>
    <mergeCell ref="H90:I90"/>
    <mergeCell ref="H79:I79"/>
    <mergeCell ref="H80:I80"/>
    <mergeCell ref="H81:I81"/>
    <mergeCell ref="H82:I82"/>
    <mergeCell ref="H83:I83"/>
    <mergeCell ref="H84:I84"/>
    <mergeCell ref="H74:I74"/>
    <mergeCell ref="H75:I75"/>
    <mergeCell ref="H76:I76"/>
    <mergeCell ref="H77:I77"/>
    <mergeCell ref="H78:I78"/>
    <mergeCell ref="H68:I68"/>
    <mergeCell ref="H69:I69"/>
    <mergeCell ref="H70:I70"/>
    <mergeCell ref="H71:I71"/>
    <mergeCell ref="H72:I72"/>
    <mergeCell ref="H73:I73"/>
    <mergeCell ref="H63:I63"/>
    <mergeCell ref="H64:I64"/>
    <mergeCell ref="H65:I65"/>
    <mergeCell ref="H66:I66"/>
    <mergeCell ref="H67:I67"/>
    <mergeCell ref="H56:I56"/>
    <mergeCell ref="H57:I57"/>
    <mergeCell ref="H58:I58"/>
    <mergeCell ref="H59:I59"/>
    <mergeCell ref="H60:I60"/>
    <mergeCell ref="H61:I61"/>
    <mergeCell ref="H50:I5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45:I45"/>
    <mergeCell ref="H34:I34"/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23:I23"/>
    <mergeCell ref="H24:I24"/>
    <mergeCell ref="H25:I25"/>
    <mergeCell ref="H26:I26"/>
    <mergeCell ref="H27:I27"/>
    <mergeCell ref="H28:I28"/>
    <mergeCell ref="H18:I18"/>
    <mergeCell ref="H19:I19"/>
    <mergeCell ref="H20:I20"/>
    <mergeCell ref="H21:I21"/>
    <mergeCell ref="H22:I22"/>
    <mergeCell ref="H12:I12"/>
    <mergeCell ref="H13:I13"/>
    <mergeCell ref="H14:I14"/>
    <mergeCell ref="H15:I15"/>
    <mergeCell ref="H16:I16"/>
    <mergeCell ref="H17:I17"/>
    <mergeCell ref="H6:I6"/>
    <mergeCell ref="H7:I7"/>
    <mergeCell ref="H8:I8"/>
    <mergeCell ref="H9:I9"/>
    <mergeCell ref="H10:I10"/>
    <mergeCell ref="H11:I11"/>
    <mergeCell ref="A3:B3"/>
    <mergeCell ref="H3:I3"/>
    <mergeCell ref="B5:C5"/>
    <mergeCell ref="H5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Resumen Nicaragua</vt:lpstr>
      <vt:lpstr>Datos Nicaragua</vt:lpstr>
      <vt:lpstr>Resumen Bolivia</vt:lpstr>
      <vt:lpstr>Datos Bolivia</vt:lpstr>
      <vt:lpstr>Resumen Mexico</vt:lpstr>
      <vt:lpstr>Data Mexico</vt:lpstr>
      <vt:lpstr>Resumen Chile</vt:lpstr>
      <vt:lpstr>Data Chile</vt:lpstr>
      <vt:lpstr>'Data Mexico'!Print_Titles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2017-01-18T17:46:51Z</dcterms:created>
  <dcterms:modified xsi:type="dcterms:W3CDTF">2017-01-19T18:43:02Z</dcterms:modified>
</cp:coreProperties>
</file>