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99" i="1"/>
  <c r="N100"/>
  <c r="N101"/>
  <c r="N102"/>
  <c r="N103"/>
  <c r="N104"/>
  <c r="N105"/>
  <c r="N106"/>
  <c r="N107"/>
  <c r="N108"/>
  <c r="N109"/>
  <c r="N110"/>
  <c r="N111"/>
  <c r="N112"/>
  <c r="N113"/>
  <c r="N98"/>
  <c r="Q243"/>
  <c r="Q244"/>
  <c r="Q245"/>
  <c r="Q246"/>
  <c r="Q247"/>
  <c r="Q248"/>
  <c r="Q249"/>
  <c r="Q250"/>
  <c r="Q251"/>
  <c r="Q252"/>
  <c r="Q253"/>
  <c r="Q254"/>
  <c r="Q255"/>
  <c r="Q256"/>
  <c r="Q242"/>
  <c r="P243"/>
  <c r="P244"/>
  <c r="P245"/>
  <c r="P246"/>
  <c r="P247"/>
  <c r="P248"/>
  <c r="P249"/>
  <c r="P250"/>
  <c r="P251"/>
  <c r="P252"/>
  <c r="P253"/>
  <c r="P254"/>
  <c r="P255"/>
  <c r="P256"/>
  <c r="P257"/>
  <c r="P242"/>
  <c r="N239"/>
  <c r="N240"/>
  <c r="N241"/>
  <c r="N238"/>
  <c r="M235"/>
  <c r="M236"/>
  <c r="M237"/>
  <c r="M238"/>
  <c r="M239"/>
  <c r="M240"/>
  <c r="M241"/>
  <c r="M234"/>
  <c r="K239"/>
  <c r="K240"/>
  <c r="K241"/>
  <c r="K238"/>
  <c r="Q166"/>
  <c r="Q167"/>
  <c r="Q168"/>
  <c r="Q169"/>
  <c r="Q170"/>
  <c r="Q171"/>
  <c r="Q172"/>
  <c r="Q173"/>
  <c r="Q174"/>
  <c r="Q175"/>
  <c r="Q176"/>
  <c r="Q177"/>
  <c r="Q165"/>
  <c r="P166"/>
  <c r="P167"/>
  <c r="P168"/>
  <c r="P169"/>
  <c r="P170"/>
  <c r="P171"/>
  <c r="P172"/>
  <c r="P173"/>
  <c r="P174"/>
  <c r="P175"/>
  <c r="P176"/>
  <c r="P177"/>
  <c r="P165"/>
  <c r="N177"/>
  <c r="N176"/>
  <c r="M177"/>
  <c r="M176"/>
  <c r="K177"/>
  <c r="K176"/>
  <c r="J177"/>
  <c r="J176"/>
  <c r="Q147"/>
  <c r="Q148"/>
  <c r="Q149"/>
  <c r="Q150"/>
  <c r="Q151"/>
  <c r="Q152"/>
  <c r="Q153"/>
  <c r="Q154"/>
  <c r="Q155"/>
  <c r="Q156"/>
  <c r="Q157"/>
  <c r="Q158"/>
  <c r="Q159"/>
  <c r="Q160"/>
  <c r="Q161"/>
  <c r="Q146"/>
  <c r="P147"/>
  <c r="P148"/>
  <c r="P149"/>
  <c r="P150"/>
  <c r="P151"/>
  <c r="P152"/>
  <c r="P153"/>
  <c r="P154"/>
  <c r="P155"/>
  <c r="P156"/>
  <c r="P157"/>
  <c r="P158"/>
  <c r="P159"/>
  <c r="P160"/>
  <c r="P161"/>
  <c r="P146"/>
  <c r="N147"/>
  <c r="N148"/>
  <c r="N149"/>
  <c r="N150"/>
  <c r="N151"/>
  <c r="N152"/>
  <c r="N153"/>
  <c r="N154"/>
  <c r="N155"/>
  <c r="N156"/>
  <c r="N157"/>
  <c r="N158"/>
  <c r="N159"/>
  <c r="N160"/>
  <c r="N161"/>
  <c r="N146"/>
  <c r="M147"/>
  <c r="M148"/>
  <c r="M149"/>
  <c r="M150"/>
  <c r="M151"/>
  <c r="M152"/>
  <c r="M153"/>
  <c r="M154"/>
  <c r="M155"/>
  <c r="M156"/>
  <c r="M157"/>
  <c r="M158"/>
  <c r="M159"/>
  <c r="M160"/>
  <c r="M161"/>
  <c r="M146"/>
  <c r="K147"/>
  <c r="K148"/>
  <c r="K149"/>
  <c r="K150"/>
  <c r="K151"/>
  <c r="K152"/>
  <c r="K153"/>
  <c r="K154"/>
  <c r="K155"/>
  <c r="K156"/>
  <c r="K157"/>
  <c r="K158"/>
  <c r="K159"/>
  <c r="K160"/>
  <c r="K161"/>
  <c r="K146"/>
  <c r="J147"/>
  <c r="J148"/>
  <c r="J149"/>
  <c r="J150"/>
  <c r="J151"/>
  <c r="J152"/>
  <c r="J153"/>
  <c r="J154"/>
  <c r="J155"/>
  <c r="J156"/>
  <c r="J157"/>
  <c r="J158"/>
  <c r="J159"/>
  <c r="J160"/>
  <c r="J161"/>
  <c r="J146"/>
  <c r="Q131"/>
  <c r="Q132"/>
  <c r="Q133"/>
  <c r="Q134"/>
  <c r="Q135"/>
  <c r="Q136"/>
  <c r="Q137"/>
  <c r="Q138"/>
  <c r="Q139"/>
  <c r="Q140"/>
  <c r="Q141"/>
  <c r="Q142"/>
  <c r="Q143"/>
  <c r="Q144"/>
  <c r="Q145"/>
  <c r="Q130"/>
  <c r="P131"/>
  <c r="P132"/>
  <c r="P133"/>
  <c r="P134"/>
  <c r="P135"/>
  <c r="P136"/>
  <c r="P137"/>
  <c r="P138"/>
  <c r="P139"/>
  <c r="P140"/>
  <c r="P141"/>
  <c r="P142"/>
  <c r="P143"/>
  <c r="P144"/>
  <c r="P145"/>
  <c r="P130"/>
  <c r="N131"/>
  <c r="N132"/>
  <c r="N133"/>
  <c r="N134"/>
  <c r="N135"/>
  <c r="N136"/>
  <c r="N137"/>
  <c r="N138"/>
  <c r="N139"/>
  <c r="N140"/>
  <c r="N141"/>
  <c r="N142"/>
  <c r="N143"/>
  <c r="N144"/>
  <c r="N145"/>
  <c r="N130"/>
  <c r="M131"/>
  <c r="M132"/>
  <c r="M133"/>
  <c r="M134"/>
  <c r="M135"/>
  <c r="M136"/>
  <c r="M137"/>
  <c r="M138"/>
  <c r="M139"/>
  <c r="M140"/>
  <c r="M141"/>
  <c r="M142"/>
  <c r="M143"/>
  <c r="M144"/>
  <c r="M145"/>
  <c r="M130"/>
  <c r="K131"/>
  <c r="K132"/>
  <c r="K133"/>
  <c r="K134"/>
  <c r="K135"/>
  <c r="K136"/>
  <c r="K137"/>
  <c r="K138"/>
  <c r="K139"/>
  <c r="K140"/>
  <c r="K141"/>
  <c r="K142"/>
  <c r="K143"/>
  <c r="K144"/>
  <c r="K145"/>
  <c r="K130"/>
  <c r="Q123"/>
  <c r="Q124"/>
  <c r="Q125"/>
  <c r="Q126"/>
  <c r="Q127"/>
  <c r="Q128"/>
  <c r="Q129"/>
  <c r="Q122"/>
  <c r="P123"/>
  <c r="P124"/>
  <c r="P125"/>
  <c r="P126"/>
  <c r="P127"/>
  <c r="P128"/>
  <c r="P129"/>
  <c r="P122"/>
  <c r="Q99"/>
  <c r="Q100"/>
  <c r="Q101"/>
  <c r="Q102"/>
  <c r="Q103"/>
  <c r="Q104"/>
  <c r="Q105"/>
  <c r="Q106"/>
  <c r="Q107"/>
  <c r="Q108"/>
  <c r="Q109"/>
  <c r="Q110"/>
  <c r="Q111"/>
  <c r="Q112"/>
  <c r="Q113"/>
  <c r="Q98"/>
  <c r="P99"/>
  <c r="P100"/>
  <c r="P101"/>
  <c r="P102"/>
  <c r="P103"/>
  <c r="P104"/>
  <c r="P105"/>
  <c r="P106"/>
  <c r="P107"/>
  <c r="P108"/>
  <c r="P109"/>
  <c r="P110"/>
  <c r="P111"/>
  <c r="P112"/>
  <c r="P113"/>
  <c r="P98"/>
  <c r="M99"/>
  <c r="M100"/>
  <c r="M101"/>
  <c r="M102"/>
  <c r="M103"/>
  <c r="M104"/>
  <c r="M105"/>
  <c r="M106"/>
  <c r="M107"/>
  <c r="M108"/>
  <c r="M109"/>
  <c r="M110"/>
  <c r="M111"/>
  <c r="M112"/>
  <c r="M113"/>
  <c r="M98"/>
  <c r="K98"/>
  <c r="J99"/>
  <c r="J100"/>
  <c r="J101"/>
  <c r="J102"/>
  <c r="J103"/>
  <c r="J104"/>
  <c r="J105"/>
  <c r="J106"/>
  <c r="J107"/>
  <c r="J108"/>
  <c r="J109"/>
  <c r="J110"/>
  <c r="J111"/>
  <c r="J112"/>
  <c r="J113"/>
  <c r="J98"/>
  <c r="K100"/>
  <c r="M85"/>
  <c r="K86"/>
  <c r="K87"/>
  <c r="K88"/>
  <c r="K89"/>
  <c r="K90"/>
  <c r="K91"/>
  <c r="K92"/>
  <c r="K93"/>
  <c r="K94"/>
  <c r="K95"/>
  <c r="K96"/>
  <c r="K97"/>
  <c r="K85"/>
  <c r="J86"/>
  <c r="J87"/>
  <c r="J88"/>
  <c r="J89"/>
  <c r="J90"/>
  <c r="J91"/>
  <c r="J92"/>
  <c r="J93"/>
  <c r="J94"/>
  <c r="J95"/>
  <c r="J96"/>
  <c r="J97"/>
  <c r="J85"/>
  <c r="Q259"/>
  <c r="Q260"/>
  <c r="Q261"/>
  <c r="Q262"/>
  <c r="Q263"/>
  <c r="Q264"/>
  <c r="Q265"/>
  <c r="Q266"/>
  <c r="Q267"/>
  <c r="Q268"/>
  <c r="Q269"/>
  <c r="Q270"/>
  <c r="Q271"/>
  <c r="Q272"/>
  <c r="Q258"/>
  <c r="P259"/>
  <c r="P260"/>
  <c r="P261"/>
  <c r="P262"/>
  <c r="P263"/>
  <c r="P264"/>
  <c r="P265"/>
  <c r="P266"/>
  <c r="P267"/>
  <c r="P268"/>
  <c r="P269"/>
  <c r="P270"/>
  <c r="P271"/>
  <c r="P272"/>
  <c r="P273"/>
  <c r="P258"/>
  <c r="Q72"/>
  <c r="Q73"/>
  <c r="Q74"/>
  <c r="Q75"/>
  <c r="Q76"/>
  <c r="Q77"/>
  <c r="Q78"/>
  <c r="Q79"/>
  <c r="Q80"/>
  <c r="Q81"/>
  <c r="Q71"/>
  <c r="P72"/>
  <c r="P73"/>
  <c r="P74"/>
  <c r="P75"/>
  <c r="P76"/>
  <c r="P77"/>
  <c r="P78"/>
  <c r="P79"/>
  <c r="P80"/>
  <c r="P81"/>
  <c r="P71"/>
  <c r="P51"/>
  <c r="P52"/>
  <c r="P53"/>
  <c r="P54"/>
  <c r="P55"/>
  <c r="P56"/>
  <c r="P57"/>
  <c r="P58"/>
  <c r="P59"/>
  <c r="P60"/>
  <c r="P61"/>
  <c r="P62"/>
  <c r="P63"/>
  <c r="P64"/>
  <c r="P65"/>
  <c r="P50"/>
  <c r="K51"/>
  <c r="K52"/>
  <c r="K53"/>
  <c r="K54"/>
  <c r="K55"/>
  <c r="K56"/>
  <c r="K57"/>
  <c r="K58"/>
  <c r="K59"/>
  <c r="K60"/>
  <c r="K61"/>
  <c r="K62"/>
  <c r="K63"/>
  <c r="K64"/>
  <c r="K65"/>
  <c r="K50"/>
  <c r="J51"/>
  <c r="J52"/>
  <c r="J53"/>
  <c r="J54"/>
  <c r="J55"/>
  <c r="J56"/>
  <c r="J57"/>
  <c r="J58"/>
  <c r="J59"/>
  <c r="J60"/>
  <c r="J61"/>
  <c r="J62"/>
  <c r="J63"/>
  <c r="J64"/>
  <c r="J65"/>
  <c r="J50"/>
  <c r="Q19"/>
  <c r="Q20"/>
  <c r="Q21"/>
  <c r="Q22"/>
  <c r="Q23"/>
  <c r="Q24"/>
  <c r="Q25"/>
  <c r="Q26"/>
  <c r="Q27"/>
  <c r="Q28"/>
  <c r="Q29"/>
  <c r="Q30"/>
  <c r="Q31"/>
  <c r="Q32"/>
  <c r="Q33"/>
  <c r="Q18"/>
  <c r="P19"/>
  <c r="P20"/>
  <c r="P21"/>
  <c r="P22"/>
  <c r="P23"/>
  <c r="P24"/>
  <c r="P25"/>
  <c r="P26"/>
  <c r="P27"/>
  <c r="P28"/>
  <c r="P29"/>
  <c r="P30"/>
  <c r="P31"/>
  <c r="P32"/>
  <c r="P33"/>
  <c r="P18"/>
  <c r="N19"/>
  <c r="N20"/>
  <c r="N21"/>
  <c r="N22"/>
  <c r="N23"/>
  <c r="N24"/>
  <c r="N25"/>
  <c r="N26"/>
  <c r="N27"/>
  <c r="N28"/>
  <c r="N29"/>
  <c r="N30"/>
  <c r="N31"/>
  <c r="N32"/>
  <c r="N33"/>
  <c r="N18"/>
  <c r="M19"/>
  <c r="M20"/>
  <c r="M21"/>
  <c r="M22"/>
  <c r="M23"/>
  <c r="M24"/>
  <c r="M25"/>
  <c r="M26"/>
  <c r="M27"/>
  <c r="M28"/>
  <c r="M29"/>
  <c r="M30"/>
  <c r="M31"/>
  <c r="M32"/>
  <c r="M33"/>
  <c r="M18"/>
  <c r="K19"/>
  <c r="K20"/>
  <c r="K21"/>
  <c r="K22"/>
  <c r="K23"/>
  <c r="K24"/>
  <c r="K25"/>
  <c r="K26"/>
  <c r="K27"/>
  <c r="K28"/>
  <c r="K29"/>
  <c r="K30"/>
  <c r="K31"/>
  <c r="K32"/>
  <c r="K33"/>
  <c r="K18"/>
  <c r="J19"/>
  <c r="J20"/>
  <c r="J21"/>
  <c r="J22"/>
  <c r="J23"/>
  <c r="J24"/>
  <c r="J25"/>
  <c r="J26"/>
  <c r="J27"/>
  <c r="J28"/>
  <c r="J29"/>
  <c r="J30"/>
  <c r="J31"/>
  <c r="J32"/>
  <c r="J33"/>
  <c r="J18"/>
  <c r="E18"/>
  <c r="O18" s="1"/>
  <c r="E19"/>
  <c r="O19" s="1"/>
  <c r="E20"/>
  <c r="O20" s="1"/>
  <c r="E21"/>
  <c r="O21" s="1"/>
  <c r="E22"/>
  <c r="O22" s="1"/>
  <c r="E23"/>
  <c r="O23" s="1"/>
  <c r="E24"/>
  <c r="O24" s="1"/>
  <c r="E25"/>
  <c r="O25" s="1"/>
  <c r="E26"/>
  <c r="L26" s="1"/>
  <c r="E27"/>
  <c r="O27" s="1"/>
  <c r="E28"/>
  <c r="O28" s="1"/>
  <c r="E29"/>
  <c r="O29" s="1"/>
  <c r="E30"/>
  <c r="O30" s="1"/>
  <c r="E31"/>
  <c r="O31" s="1"/>
  <c r="E32"/>
  <c r="O32" s="1"/>
  <c r="E33"/>
  <c r="O33" s="1"/>
  <c r="I257"/>
  <c r="Q257" s="1"/>
  <c r="E241"/>
  <c r="O241" s="1"/>
  <c r="J238"/>
  <c r="J235"/>
  <c r="M225"/>
  <c r="N225"/>
  <c r="K225"/>
  <c r="J225"/>
  <c r="E225"/>
  <c r="L225" s="1"/>
  <c r="M224"/>
  <c r="N224"/>
  <c r="K224"/>
  <c r="J224"/>
  <c r="E224"/>
  <c r="O224" s="1"/>
  <c r="M223"/>
  <c r="J223"/>
  <c r="M222"/>
  <c r="J222"/>
  <c r="M221"/>
  <c r="J221"/>
  <c r="Q209"/>
  <c r="P209"/>
  <c r="Q208"/>
  <c r="P208"/>
  <c r="Q207"/>
  <c r="P207"/>
  <c r="Q206"/>
  <c r="P206"/>
  <c r="Q205"/>
  <c r="P205"/>
  <c r="Q204"/>
  <c r="P204"/>
  <c r="Q203"/>
  <c r="P203"/>
  <c r="Q202"/>
  <c r="P202"/>
  <c r="Q201"/>
  <c r="P201"/>
  <c r="Q200"/>
  <c r="P200"/>
  <c r="Q199"/>
  <c r="P199"/>
  <c r="Q198"/>
  <c r="P198"/>
  <c r="Q197"/>
  <c r="P197"/>
  <c r="Q196"/>
  <c r="P196"/>
  <c r="Q195"/>
  <c r="P195"/>
  <c r="P193"/>
  <c r="I193"/>
  <c r="Q193" s="1"/>
  <c r="Q192"/>
  <c r="P192"/>
  <c r="Q191"/>
  <c r="P191"/>
  <c r="Q190"/>
  <c r="P190"/>
  <c r="Q189"/>
  <c r="P189"/>
  <c r="Q188"/>
  <c r="P188"/>
  <c r="E177"/>
  <c r="O177" s="1"/>
  <c r="E176"/>
  <c r="O176" s="1"/>
  <c r="E161"/>
  <c r="O161" s="1"/>
  <c r="E160"/>
  <c r="O160" s="1"/>
  <c r="E159"/>
  <c r="O159" s="1"/>
  <c r="E158"/>
  <c r="O158" s="1"/>
  <c r="E157"/>
  <c r="O157" s="1"/>
  <c r="E156"/>
  <c r="O156" s="1"/>
  <c r="E155"/>
  <c r="O155" s="1"/>
  <c r="E154"/>
  <c r="O154" s="1"/>
  <c r="E153"/>
  <c r="O153" s="1"/>
  <c r="E152"/>
  <c r="O152" s="1"/>
  <c r="E151"/>
  <c r="O151" s="1"/>
  <c r="E150"/>
  <c r="O150" s="1"/>
  <c r="E149"/>
  <c r="O149" s="1"/>
  <c r="E148"/>
  <c r="O148" s="1"/>
  <c r="E147"/>
  <c r="O147" s="1"/>
  <c r="E146"/>
  <c r="O146" s="1"/>
  <c r="J145"/>
  <c r="E145"/>
  <c r="O145" s="1"/>
  <c r="J144"/>
  <c r="E144"/>
  <c r="O144" s="1"/>
  <c r="J143"/>
  <c r="E143"/>
  <c r="O143" s="1"/>
  <c r="J142"/>
  <c r="E142"/>
  <c r="O142" s="1"/>
  <c r="J141"/>
  <c r="E141"/>
  <c r="O141" s="1"/>
  <c r="J140"/>
  <c r="E140"/>
  <c r="O140" s="1"/>
  <c r="J139"/>
  <c r="E139"/>
  <c r="O139" s="1"/>
  <c r="J138"/>
  <c r="E138"/>
  <c r="O138" s="1"/>
  <c r="J137"/>
  <c r="E137"/>
  <c r="O137" s="1"/>
  <c r="J136"/>
  <c r="E136"/>
  <c r="O136" s="1"/>
  <c r="J135"/>
  <c r="E135"/>
  <c r="O135" s="1"/>
  <c r="J134"/>
  <c r="E134"/>
  <c r="O134" s="1"/>
  <c r="J133"/>
  <c r="E133"/>
  <c r="O133" s="1"/>
  <c r="J132"/>
  <c r="E132"/>
  <c r="O132" s="1"/>
  <c r="J131"/>
  <c r="E131"/>
  <c r="O131" s="1"/>
  <c r="J130"/>
  <c r="E130"/>
  <c r="O130" s="1"/>
  <c r="K113"/>
  <c r="E113"/>
  <c r="L113" s="1"/>
  <c r="K112"/>
  <c r="E112"/>
  <c r="L112" s="1"/>
  <c r="K111"/>
  <c r="E111"/>
  <c r="L111" s="1"/>
  <c r="K110"/>
  <c r="E110"/>
  <c r="O110" s="1"/>
  <c r="K109"/>
  <c r="E109"/>
  <c r="L109" s="1"/>
  <c r="K108"/>
  <c r="E108"/>
  <c r="L108" s="1"/>
  <c r="K107"/>
  <c r="E107"/>
  <c r="L107" s="1"/>
  <c r="K106"/>
  <c r="E106"/>
  <c r="O106" s="1"/>
  <c r="K105"/>
  <c r="E105"/>
  <c r="L105" s="1"/>
  <c r="K104"/>
  <c r="E104"/>
  <c r="L104" s="1"/>
  <c r="K103"/>
  <c r="E103"/>
  <c r="L103" s="1"/>
  <c r="K102"/>
  <c r="E102"/>
  <c r="O102" s="1"/>
  <c r="K101"/>
  <c r="E101"/>
  <c r="L101" s="1"/>
  <c r="E100"/>
  <c r="L100" s="1"/>
  <c r="K99"/>
  <c r="E99"/>
  <c r="L99" s="1"/>
  <c r="E98"/>
  <c r="O98" s="1"/>
  <c r="M97"/>
  <c r="N97"/>
  <c r="E97"/>
  <c r="O97" s="1"/>
  <c r="M96"/>
  <c r="N96"/>
  <c r="E96"/>
  <c r="L96" s="1"/>
  <c r="M95"/>
  <c r="N95"/>
  <c r="E95"/>
  <c r="O95" s="1"/>
  <c r="M94"/>
  <c r="N94"/>
  <c r="E94"/>
  <c r="O94" s="1"/>
  <c r="M93"/>
  <c r="N93"/>
  <c r="E93"/>
  <c r="L93" s="1"/>
  <c r="M92"/>
  <c r="N92"/>
  <c r="E92"/>
  <c r="L92" s="1"/>
  <c r="M91"/>
  <c r="N91"/>
  <c r="E91"/>
  <c r="O91" s="1"/>
  <c r="M90"/>
  <c r="N90"/>
  <c r="E90"/>
  <c r="O90" s="1"/>
  <c r="M89"/>
  <c r="N89"/>
  <c r="E89"/>
  <c r="O89" s="1"/>
  <c r="M88"/>
  <c r="N88"/>
  <c r="E88"/>
  <c r="L88" s="1"/>
  <c r="M87"/>
  <c r="N87"/>
  <c r="E87"/>
  <c r="O87" s="1"/>
  <c r="M86"/>
  <c r="N86"/>
  <c r="E86"/>
  <c r="O86" s="1"/>
  <c r="N85"/>
  <c r="E85"/>
  <c r="L85" s="1"/>
  <c r="N84"/>
  <c r="N83"/>
  <c r="N82"/>
  <c r="Q65"/>
  <c r="M65"/>
  <c r="N65"/>
  <c r="E65"/>
  <c r="O65" s="1"/>
  <c r="Q64"/>
  <c r="M64"/>
  <c r="N64"/>
  <c r="E64"/>
  <c r="L64" s="1"/>
  <c r="Q63"/>
  <c r="M63"/>
  <c r="N63"/>
  <c r="E63"/>
  <c r="O63" s="1"/>
  <c r="Q62"/>
  <c r="M62"/>
  <c r="N62"/>
  <c r="E62"/>
  <c r="O62" s="1"/>
  <c r="Q61"/>
  <c r="M61"/>
  <c r="N61"/>
  <c r="E61"/>
  <c r="O61" s="1"/>
  <c r="Q60"/>
  <c r="M60"/>
  <c r="N60"/>
  <c r="E60"/>
  <c r="L60" s="1"/>
  <c r="Q59"/>
  <c r="M59"/>
  <c r="N59"/>
  <c r="E59"/>
  <c r="L59" s="1"/>
  <c r="Q58"/>
  <c r="M58"/>
  <c r="N58"/>
  <c r="E58"/>
  <c r="O58" s="1"/>
  <c r="Q57"/>
  <c r="M57"/>
  <c r="N57"/>
  <c r="E57"/>
  <c r="O57" s="1"/>
  <c r="Q56"/>
  <c r="M56"/>
  <c r="N56"/>
  <c r="E56"/>
  <c r="L56" s="1"/>
  <c r="Q55"/>
  <c r="M55"/>
  <c r="N55"/>
  <c r="E55"/>
  <c r="O55" s="1"/>
  <c r="Q54"/>
  <c r="M54"/>
  <c r="N54"/>
  <c r="E54"/>
  <c r="O54" s="1"/>
  <c r="Q53"/>
  <c r="M53"/>
  <c r="N53"/>
  <c r="E53"/>
  <c r="O53" s="1"/>
  <c r="Q52"/>
  <c r="M52"/>
  <c r="N52"/>
  <c r="E52"/>
  <c r="L52" s="1"/>
  <c r="Q51"/>
  <c r="M51"/>
  <c r="N51"/>
  <c r="E51"/>
  <c r="O51" s="1"/>
  <c r="Q50"/>
  <c r="M50"/>
  <c r="N50"/>
  <c r="E50"/>
  <c r="O50" s="1"/>
  <c r="I49"/>
  <c r="N49" s="1"/>
  <c r="Q48"/>
  <c r="P48"/>
  <c r="D48"/>
  <c r="N48" s="1"/>
  <c r="Q47"/>
  <c r="P47"/>
  <c r="D47"/>
  <c r="N47" s="1"/>
  <c r="Q46"/>
  <c r="P46"/>
  <c r="D46"/>
  <c r="Q45"/>
  <c r="P45"/>
  <c r="D45"/>
  <c r="Q44"/>
  <c r="P44"/>
  <c r="D44"/>
  <c r="Q43"/>
  <c r="P43"/>
  <c r="D43"/>
  <c r="Q42"/>
  <c r="P42"/>
  <c r="D42"/>
  <c r="Q41"/>
  <c r="P41"/>
  <c r="D41"/>
  <c r="Q40"/>
  <c r="P40"/>
  <c r="D40"/>
  <c r="Q39"/>
  <c r="P39"/>
  <c r="D39"/>
  <c r="Q38"/>
  <c r="P38"/>
  <c r="D38"/>
  <c r="Q37"/>
  <c r="P37"/>
  <c r="D37"/>
  <c r="D36"/>
  <c r="D35"/>
  <c r="D34"/>
  <c r="I17"/>
  <c r="N17" s="1"/>
  <c r="K17"/>
  <c r="I16"/>
  <c r="N16" s="1"/>
  <c r="K16"/>
  <c r="N15"/>
  <c r="K15"/>
  <c r="N14"/>
  <c r="K14"/>
  <c r="N13"/>
  <c r="K13"/>
  <c r="L241" l="1"/>
  <c r="L177"/>
  <c r="L176"/>
  <c r="L132"/>
  <c r="L159"/>
  <c r="L155"/>
  <c r="L151"/>
  <c r="L147"/>
  <c r="L136"/>
  <c r="L160"/>
  <c r="L156"/>
  <c r="L152"/>
  <c r="L148"/>
  <c r="L140"/>
  <c r="L161"/>
  <c r="L157"/>
  <c r="L153"/>
  <c r="L149"/>
  <c r="L144"/>
  <c r="L146"/>
  <c r="L158"/>
  <c r="L154"/>
  <c r="L150"/>
  <c r="L143"/>
  <c r="L139"/>
  <c r="L135"/>
  <c r="L131"/>
  <c r="L145"/>
  <c r="L141"/>
  <c r="L137"/>
  <c r="L133"/>
  <c r="L130"/>
  <c r="L142"/>
  <c r="L138"/>
  <c r="L134"/>
  <c r="L98"/>
  <c r="L110"/>
  <c r="L106"/>
  <c r="L102"/>
  <c r="O111"/>
  <c r="O107"/>
  <c r="O103"/>
  <c r="O99"/>
  <c r="O112"/>
  <c r="O108"/>
  <c r="O104"/>
  <c r="O100"/>
  <c r="O113"/>
  <c r="O109"/>
  <c r="O105"/>
  <c r="O101"/>
  <c r="L97"/>
  <c r="L89"/>
  <c r="L94"/>
  <c r="L90"/>
  <c r="L86"/>
  <c r="L95"/>
  <c r="L91"/>
  <c r="L87"/>
  <c r="L63"/>
  <c r="L55"/>
  <c r="L51"/>
  <c r="L65"/>
  <c r="L61"/>
  <c r="L57"/>
  <c r="L53"/>
  <c r="L50"/>
  <c r="L62"/>
  <c r="L58"/>
  <c r="L54"/>
  <c r="L30"/>
  <c r="O26"/>
  <c r="L18"/>
  <c r="L22"/>
  <c r="L31"/>
  <c r="L27"/>
  <c r="L23"/>
  <c r="L19"/>
  <c r="L32"/>
  <c r="L28"/>
  <c r="L24"/>
  <c r="L20"/>
  <c r="L33"/>
  <c r="L29"/>
  <c r="L25"/>
  <c r="L21"/>
  <c r="O52"/>
  <c r="O225"/>
  <c r="E238"/>
  <c r="O96"/>
  <c r="O64"/>
  <c r="O85"/>
  <c r="O88"/>
  <c r="J241"/>
  <c r="J237"/>
  <c r="J239"/>
  <c r="O92"/>
  <c r="O59"/>
  <c r="O93"/>
  <c r="O56"/>
  <c r="J234"/>
  <c r="J236"/>
  <c r="E239"/>
  <c r="J240"/>
  <c r="O60"/>
  <c r="E240"/>
  <c r="L224"/>
  <c r="O240" l="1"/>
  <c r="L240"/>
  <c r="O239"/>
  <c r="L239"/>
  <c r="O238"/>
  <c r="L238"/>
</calcChain>
</file>

<file path=xl/sharedStrings.xml><?xml version="1.0" encoding="utf-8"?>
<sst xmlns="http://schemas.openxmlformats.org/spreadsheetml/2006/main" count="295" uniqueCount="40">
  <si>
    <t>country</t>
  </si>
  <si>
    <t>year</t>
  </si>
  <si>
    <t>gdp</t>
  </si>
  <si>
    <t>gdpgrowth</t>
  </si>
  <si>
    <t>govrevenue</t>
  </si>
  <si>
    <t>barbados</t>
  </si>
  <si>
    <t>bolivia</t>
  </si>
  <si>
    <t>brasil</t>
  </si>
  <si>
    <t>chile</t>
  </si>
  <si>
    <t>colombia</t>
  </si>
  <si>
    <t>ecuador</t>
  </si>
  <si>
    <t>elsalvador</t>
  </si>
  <si>
    <t>honduras</t>
  </si>
  <si>
    <t>mexico</t>
  </si>
  <si>
    <t>nicaragua</t>
  </si>
  <si>
    <t>panama</t>
  </si>
  <si>
    <t>paraguay</t>
  </si>
  <si>
    <t>peru</t>
  </si>
  <si>
    <t>repdominicana</t>
  </si>
  <si>
    <t>trinidad</t>
  </si>
  <si>
    <t>uruguay</t>
  </si>
  <si>
    <t>costarica</t>
  </si>
  <si>
    <t>trans_from_gov</t>
  </si>
  <si>
    <t>trans_to_gov</t>
  </si>
  <si>
    <t>trans_net</t>
  </si>
  <si>
    <t>net_income</t>
  </si>
  <si>
    <t>trans_from_gov_to_gdp</t>
  </si>
  <si>
    <t>trans_to_gov_to_gdp</t>
  </si>
  <si>
    <t>trans_net_to_gdp</t>
  </si>
  <si>
    <t>trans_from_gov_to_govrev</t>
  </si>
  <si>
    <t>trans_to_gov_to_govrev</t>
  </si>
  <si>
    <t>trans_net_to_govrev</t>
  </si>
  <si>
    <t>net_income_to_gdp</t>
  </si>
  <si>
    <t>net_income_to_govrev</t>
  </si>
  <si>
    <t>copper_price</t>
  </si>
  <si>
    <t>wti_price</t>
  </si>
  <si>
    <t>naturalgas_price</t>
  </si>
  <si>
    <t>* Toda la información esta en moneda local</t>
  </si>
  <si>
    <t>*Chile no incluye Banco Estado</t>
  </si>
  <si>
    <t>*Brasil incluye empresas financieras (sin Banco Central)</t>
  </si>
</sst>
</file>

<file path=xl/styles.xml><?xml version="1.0" encoding="utf-8"?>
<styleSheet xmlns="http://schemas.openxmlformats.org/spreadsheetml/2006/main">
  <numFmts count="4">
    <numFmt numFmtId="164" formatCode="#,##0.000"/>
    <numFmt numFmtId="166" formatCode="0.000"/>
    <numFmt numFmtId="167" formatCode="#,##0.0\ _€;\-#,##0.0\ _€"/>
    <numFmt numFmtId="168" formatCode="#,##0.0_);\(#,##0.0\)"/>
  </numFmts>
  <fonts count="7"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1">
    <xf numFmtId="0" fontId="0" fillId="0" borderId="0" xfId="0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 wrapText="1"/>
    </xf>
    <xf numFmtId="166" fontId="1" fillId="3" borderId="5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1" applyFont="1" applyFill="1" applyBorder="1" applyAlignment="1">
      <alignment horizontal="center"/>
    </xf>
    <xf numFmtId="164" fontId="1" fillId="3" borderId="5" xfId="2" applyNumberFormat="1" applyFont="1" applyFill="1" applyBorder="1" applyAlignment="1">
      <alignment horizontal="center"/>
    </xf>
    <xf numFmtId="3" fontId="1" fillId="3" borderId="5" xfId="0" applyNumberFormat="1" applyFont="1" applyFill="1" applyBorder="1" applyAlignment="1">
      <alignment horizontal="center"/>
    </xf>
    <xf numFmtId="164" fontId="1" fillId="3" borderId="5" xfId="1" applyNumberFormat="1" applyFont="1" applyFill="1" applyBorder="1" applyAlignment="1">
      <alignment horizontal="center"/>
    </xf>
    <xf numFmtId="164" fontId="1" fillId="3" borderId="5" xfId="1" applyNumberFormat="1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/>
    </xf>
    <xf numFmtId="3" fontId="1" fillId="3" borderId="5" xfId="0" applyNumberFormat="1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168" fontId="1" fillId="3" borderId="5" xfId="0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4" fontId="1" fillId="3" borderId="5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166" fontId="1" fillId="3" borderId="8" xfId="0" applyNumberFormat="1" applyFont="1" applyFill="1" applyBorder="1" applyAlignment="1">
      <alignment horizontal="center"/>
    </xf>
    <xf numFmtId="167" fontId="1" fillId="3" borderId="5" xfId="1" applyNumberFormat="1" applyFont="1" applyFill="1" applyBorder="1" applyAlignment="1">
      <alignment horizontal="center" wrapText="1"/>
    </xf>
    <xf numFmtId="168" fontId="1" fillId="3" borderId="5" xfId="1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/>
    </xf>
    <xf numFmtId="10" fontId="1" fillId="3" borderId="5" xfId="0" applyNumberFormat="1" applyFont="1" applyFill="1" applyBorder="1" applyAlignment="1">
      <alignment horizontal="center"/>
    </xf>
    <xf numFmtId="10" fontId="1" fillId="3" borderId="8" xfId="0" applyNumberFormat="1" applyFont="1" applyFill="1" applyBorder="1" applyAlignment="1">
      <alignment horizontal="center"/>
    </xf>
  </cellXfs>
  <cellStyles count="3">
    <cellStyle name="Normal" xfId="0" builtinId="0"/>
    <cellStyle name="Normal 12" xfId="1"/>
    <cellStyle name="Normal 2" xfId="2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6" formatCode="0.000"/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T273" totalsRowShown="0" headerRowDxfId="8" dataDxfId="9" headerRowBorderDxfId="23" tableBorderDxfId="24" totalsRowBorderDxfId="22">
  <autoFilter ref="A1:T273"/>
  <tableColumns count="20">
    <tableColumn id="1" name="country" dataDxfId="21"/>
    <tableColumn id="2" name="year" dataDxfId="20"/>
    <tableColumn id="3" name="trans_from_gov" dataDxfId="19"/>
    <tableColumn id="4" name="trans_to_gov" dataDxfId="18"/>
    <tableColumn id="5" name="trans_net" dataDxfId="17"/>
    <tableColumn id="6" name="net_income" dataDxfId="16"/>
    <tableColumn id="7" name="gdp" dataDxfId="15"/>
    <tableColumn id="8" name="gdpgrowth" dataDxfId="14"/>
    <tableColumn id="9" name="govrevenue" dataDxfId="13"/>
    <tableColumn id="10" name="trans_from_gov_to_gdp" dataDxfId="7"/>
    <tableColumn id="11" name="trans_to_gov_to_gdp" dataDxfId="6"/>
    <tableColumn id="12" name="trans_net_to_gdp" dataDxfId="5"/>
    <tableColumn id="13" name="trans_from_gov_to_govrev" dataDxfId="4"/>
    <tableColumn id="14" name="trans_to_gov_to_govrev" dataDxfId="3"/>
    <tableColumn id="15" name="trans_net_to_govrev" dataDxfId="2"/>
    <tableColumn id="16" name="net_income_to_gdp" dataDxfId="1">
      <calculatedColumnFormula>Sheet1!$F2*1000000/Sheet1!$G2</calculatedColumnFormula>
    </tableColumn>
    <tableColumn id="17" name="net_income_to_govrev" dataDxfId="0"/>
    <tableColumn id="18" name="wti_price" dataDxfId="12"/>
    <tableColumn id="19" name="copper_price" dataDxfId="11"/>
    <tableColumn id="20" name="naturalgas_price" dataDxf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78"/>
  <sheetViews>
    <sheetView tabSelected="1" topLeftCell="A253" workbookViewId="0">
      <selection activeCell="A279" sqref="A279"/>
    </sheetView>
  </sheetViews>
  <sheetFormatPr defaultRowHeight="15"/>
  <cols>
    <col min="1" max="1" width="12.85546875" bestFit="1" customWidth="1"/>
    <col min="3" max="3" width="18.7109375" bestFit="1" customWidth="1"/>
    <col min="4" max="5" width="19.42578125" bestFit="1" customWidth="1"/>
    <col min="6" max="6" width="18.5703125" bestFit="1" customWidth="1"/>
    <col min="7" max="7" width="12.140625" bestFit="1" customWidth="1"/>
    <col min="8" max="8" width="14.28515625" bestFit="1" customWidth="1"/>
    <col min="9" max="9" width="16.85546875" bestFit="1" customWidth="1"/>
    <col min="10" max="10" width="25.42578125" bestFit="1" customWidth="1"/>
    <col min="11" max="11" width="23.140625" bestFit="1" customWidth="1"/>
    <col min="12" max="12" width="20.140625" bestFit="1" customWidth="1"/>
    <col min="13" max="13" width="28" bestFit="1" customWidth="1"/>
    <col min="14" max="14" width="25.5703125" bestFit="1" customWidth="1"/>
    <col min="15" max="15" width="22.7109375" bestFit="1" customWidth="1"/>
    <col min="16" max="16" width="22" bestFit="1" customWidth="1"/>
    <col min="17" max="17" width="24.42578125" bestFit="1" customWidth="1"/>
    <col min="18" max="18" width="13.140625" bestFit="1" customWidth="1"/>
    <col min="19" max="19" width="16.42578125" bestFit="1" customWidth="1"/>
    <col min="20" max="20" width="19.5703125" bestFit="1" customWidth="1"/>
  </cols>
  <sheetData>
    <row r="1" spans="1:20" ht="45.75" customHeight="1">
      <c r="A1" s="24" t="s">
        <v>0</v>
      </c>
      <c r="B1" s="25" t="s">
        <v>1</v>
      </c>
      <c r="C1" s="25" t="s">
        <v>22</v>
      </c>
      <c r="D1" s="25" t="s">
        <v>23</v>
      </c>
      <c r="E1" s="25" t="s">
        <v>24</v>
      </c>
      <c r="F1" s="25" t="s">
        <v>25</v>
      </c>
      <c r="G1" s="25" t="s">
        <v>2</v>
      </c>
      <c r="H1" s="25" t="s">
        <v>3</v>
      </c>
      <c r="I1" s="25" t="s">
        <v>4</v>
      </c>
      <c r="J1" s="25" t="s">
        <v>26</v>
      </c>
      <c r="K1" s="25" t="s">
        <v>27</v>
      </c>
      <c r="L1" s="25" t="s">
        <v>28</v>
      </c>
      <c r="M1" s="25" t="s">
        <v>29</v>
      </c>
      <c r="N1" s="25" t="s">
        <v>30</v>
      </c>
      <c r="O1" s="25" t="s">
        <v>31</v>
      </c>
      <c r="P1" s="25" t="s">
        <v>32</v>
      </c>
      <c r="Q1" s="25" t="s">
        <v>33</v>
      </c>
      <c r="R1" s="26" t="s">
        <v>35</v>
      </c>
      <c r="S1" s="26" t="s">
        <v>34</v>
      </c>
      <c r="T1" s="27" t="s">
        <v>36</v>
      </c>
    </row>
    <row r="2" spans="1:20">
      <c r="A2" s="1" t="s">
        <v>5</v>
      </c>
      <c r="B2" s="2">
        <v>2000</v>
      </c>
      <c r="C2" s="3"/>
      <c r="D2" s="3"/>
      <c r="E2" s="4"/>
      <c r="F2" s="4"/>
      <c r="G2" s="2">
        <v>6243239615.9537497</v>
      </c>
      <c r="H2" s="2">
        <v>4.4530595138306808</v>
      </c>
      <c r="I2" s="2"/>
      <c r="J2" s="29"/>
      <c r="K2" s="29"/>
      <c r="L2" s="29"/>
      <c r="M2" s="29"/>
      <c r="N2" s="29"/>
      <c r="O2" s="29"/>
      <c r="P2" s="29"/>
      <c r="Q2" s="29"/>
      <c r="R2" s="2">
        <v>30.38</v>
      </c>
      <c r="S2" s="5">
        <v>82.293999999999997</v>
      </c>
      <c r="T2" s="6">
        <v>4.3099999999999996</v>
      </c>
    </row>
    <row r="3" spans="1:20">
      <c r="A3" s="1" t="s">
        <v>5</v>
      </c>
      <c r="B3" s="2">
        <v>2001</v>
      </c>
      <c r="C3" s="3"/>
      <c r="D3" s="3"/>
      <c r="E3" s="4"/>
      <c r="F3" s="4"/>
      <c r="G3" s="2">
        <v>6233264825.967041</v>
      </c>
      <c r="H3" s="2">
        <v>-2.3673387501253984</v>
      </c>
      <c r="I3" s="2"/>
      <c r="J3" s="29"/>
      <c r="K3" s="29"/>
      <c r="L3" s="29"/>
      <c r="M3" s="29"/>
      <c r="N3" s="29"/>
      <c r="O3" s="29"/>
      <c r="P3" s="29"/>
      <c r="Q3" s="29"/>
      <c r="R3" s="2">
        <v>25.98</v>
      </c>
      <c r="S3" s="5">
        <v>71.566000000000003</v>
      </c>
      <c r="T3" s="6">
        <v>3.96</v>
      </c>
    </row>
    <row r="4" spans="1:20">
      <c r="A4" s="1" t="s">
        <v>5</v>
      </c>
      <c r="B4" s="2">
        <v>2002</v>
      </c>
      <c r="C4" s="22"/>
      <c r="D4" s="22"/>
      <c r="E4" s="22"/>
      <c r="F4" s="7"/>
      <c r="G4" s="2">
        <v>6339225196.6666794</v>
      </c>
      <c r="H4" s="2">
        <v>0.7911229836638114</v>
      </c>
      <c r="I4" s="2"/>
      <c r="J4" s="29"/>
      <c r="K4" s="29"/>
      <c r="L4" s="29"/>
      <c r="M4" s="29"/>
      <c r="N4" s="29"/>
      <c r="O4" s="29"/>
      <c r="P4" s="29"/>
      <c r="Q4" s="29"/>
      <c r="R4" s="2">
        <v>26.18</v>
      </c>
      <c r="S4" s="5">
        <v>70.647000000000006</v>
      </c>
      <c r="T4" s="6">
        <v>3.38</v>
      </c>
    </row>
    <row r="5" spans="1:20">
      <c r="A5" s="1" t="s">
        <v>5</v>
      </c>
      <c r="B5" s="2">
        <v>2003</v>
      </c>
      <c r="C5" s="3"/>
      <c r="D5" s="3"/>
      <c r="E5" s="4"/>
      <c r="F5" s="4"/>
      <c r="G5" s="2">
        <v>6549713142.3320694</v>
      </c>
      <c r="H5" s="2">
        <v>2.1712538226299642</v>
      </c>
      <c r="I5" s="2">
        <v>1818418000</v>
      </c>
      <c r="J5" s="29"/>
      <c r="K5" s="29"/>
      <c r="L5" s="29"/>
      <c r="M5" s="29"/>
      <c r="N5" s="29"/>
      <c r="O5" s="29"/>
      <c r="P5" s="29"/>
      <c r="Q5" s="29"/>
      <c r="R5" s="2">
        <v>31.08</v>
      </c>
      <c r="S5" s="5">
        <v>80.733999999999995</v>
      </c>
      <c r="T5" s="6">
        <v>5.47</v>
      </c>
    </row>
    <row r="6" spans="1:20">
      <c r="A6" s="1" t="s">
        <v>5</v>
      </c>
      <c r="B6" s="2">
        <v>2004</v>
      </c>
      <c r="C6" s="3"/>
      <c r="D6" s="3"/>
      <c r="E6" s="4"/>
      <c r="F6" s="4"/>
      <c r="G6" s="2">
        <v>7028741382.5112705</v>
      </c>
      <c r="H6" s="2">
        <v>1.406764441783892</v>
      </c>
      <c r="I6" s="2">
        <v>1971500000</v>
      </c>
      <c r="J6" s="29"/>
      <c r="K6" s="29"/>
      <c r="L6" s="29"/>
      <c r="M6" s="29"/>
      <c r="N6" s="29"/>
      <c r="O6" s="29"/>
      <c r="P6" s="29"/>
      <c r="Q6" s="29"/>
      <c r="R6" s="2">
        <v>41.51</v>
      </c>
      <c r="S6" s="5">
        <v>130.10599999999999</v>
      </c>
      <c r="T6" s="6">
        <v>5.89</v>
      </c>
    </row>
    <row r="7" spans="1:20">
      <c r="A7" s="1" t="s">
        <v>5</v>
      </c>
      <c r="B7" s="2">
        <v>2005</v>
      </c>
      <c r="C7" s="3"/>
      <c r="D7" s="3"/>
      <c r="E7" s="8"/>
      <c r="F7" s="8"/>
      <c r="G7" s="2">
        <v>7794934467.7151403</v>
      </c>
      <c r="H7" s="2">
        <v>3.9649744195198906</v>
      </c>
      <c r="I7" s="2">
        <v>2137389818.9400001</v>
      </c>
      <c r="J7" s="29"/>
      <c r="K7" s="29"/>
      <c r="L7" s="29"/>
      <c r="M7" s="29"/>
      <c r="N7" s="29"/>
      <c r="O7" s="29"/>
      <c r="P7" s="29"/>
      <c r="Q7" s="29"/>
      <c r="R7" s="2">
        <v>56.64</v>
      </c>
      <c r="S7" s="5">
        <v>167.08699999999999</v>
      </c>
      <c r="T7" s="6">
        <v>8.69</v>
      </c>
    </row>
    <row r="8" spans="1:20">
      <c r="A8" s="1" t="s">
        <v>5</v>
      </c>
      <c r="B8" s="2">
        <v>2006</v>
      </c>
      <c r="C8" s="3"/>
      <c r="D8" s="3"/>
      <c r="E8" s="8"/>
      <c r="F8" s="8"/>
      <c r="G8" s="2">
        <v>8606551144.8039513</v>
      </c>
      <c r="H8" s="2">
        <v>5.668590896186231</v>
      </c>
      <c r="I8" s="2">
        <v>2221145657.7399998</v>
      </c>
      <c r="J8" s="29"/>
      <c r="K8" s="29"/>
      <c r="L8" s="29"/>
      <c r="M8" s="29"/>
      <c r="N8" s="29"/>
      <c r="O8" s="29"/>
      <c r="P8" s="29"/>
      <c r="Q8" s="29"/>
      <c r="R8" s="2">
        <v>66.05</v>
      </c>
      <c r="S8" s="5">
        <v>305.29500000000002</v>
      </c>
      <c r="T8" s="6">
        <v>6.73</v>
      </c>
    </row>
    <row r="9" spans="1:20">
      <c r="A9" s="1" t="s">
        <v>5</v>
      </c>
      <c r="B9" s="2">
        <v>2007</v>
      </c>
      <c r="C9" s="3"/>
      <c r="D9" s="3"/>
      <c r="E9" s="8"/>
      <c r="F9" s="8"/>
      <c r="G9" s="2">
        <v>9092230776.8143101</v>
      </c>
      <c r="H9" s="2">
        <v>1.7642844348916213</v>
      </c>
      <c r="I9" s="2">
        <v>2529372113.8099999</v>
      </c>
      <c r="J9" s="29"/>
      <c r="K9" s="29"/>
      <c r="L9" s="29"/>
      <c r="M9" s="29"/>
      <c r="N9" s="29"/>
      <c r="O9" s="29"/>
      <c r="P9" s="29"/>
      <c r="Q9" s="29"/>
      <c r="R9" s="2">
        <v>72.34</v>
      </c>
      <c r="S9" s="5">
        <v>323.24599999999998</v>
      </c>
      <c r="T9" s="6">
        <v>6.97</v>
      </c>
    </row>
    <row r="10" spans="1:20">
      <c r="A10" s="1" t="s">
        <v>5</v>
      </c>
      <c r="B10" s="2">
        <v>2008</v>
      </c>
      <c r="C10" s="3"/>
      <c r="D10" s="3"/>
      <c r="E10" s="8"/>
      <c r="F10" s="8"/>
      <c r="G10" s="2">
        <v>9190529332.7246304</v>
      </c>
      <c r="H10" s="2">
        <v>0.39602217724193167</v>
      </c>
      <c r="I10" s="2">
        <v>2614944013</v>
      </c>
      <c r="J10" s="29"/>
      <c r="K10" s="29"/>
      <c r="L10" s="29"/>
      <c r="M10" s="29"/>
      <c r="N10" s="29"/>
      <c r="O10" s="29"/>
      <c r="P10" s="29"/>
      <c r="Q10" s="29"/>
      <c r="R10" s="2">
        <v>99.67</v>
      </c>
      <c r="S10" s="5">
        <v>315.31599999999997</v>
      </c>
      <c r="T10" s="6">
        <v>8.86</v>
      </c>
    </row>
    <row r="11" spans="1:20">
      <c r="A11" s="1" t="s">
        <v>5</v>
      </c>
      <c r="B11" s="2">
        <v>2009</v>
      </c>
      <c r="C11" s="3"/>
      <c r="D11" s="3"/>
      <c r="E11" s="8"/>
      <c r="F11" s="8"/>
      <c r="G11" s="2">
        <v>9202400725.2092514</v>
      </c>
      <c r="H11" s="2">
        <v>-4.0322580645161281</v>
      </c>
      <c r="I11" s="2">
        <v>2496171944</v>
      </c>
      <c r="J11" s="29"/>
      <c r="K11" s="29"/>
      <c r="L11" s="29"/>
      <c r="M11" s="29"/>
      <c r="N11" s="29"/>
      <c r="O11" s="29"/>
      <c r="P11" s="29"/>
      <c r="Q11" s="29"/>
      <c r="R11" s="2">
        <v>61.95</v>
      </c>
      <c r="S11" s="5">
        <v>234.21700000000001</v>
      </c>
      <c r="T11" s="6">
        <v>3.94</v>
      </c>
    </row>
    <row r="12" spans="1:20">
      <c r="A12" s="1" t="s">
        <v>5</v>
      </c>
      <c r="B12" s="2">
        <v>2010</v>
      </c>
      <c r="C12" s="3"/>
      <c r="D12" s="3"/>
      <c r="E12" s="8"/>
      <c r="F12" s="8"/>
      <c r="G12" s="2">
        <v>8893659445.4518108</v>
      </c>
      <c r="H12" s="2">
        <v>0.25575447570331278</v>
      </c>
      <c r="I12" s="2">
        <v>2407592738</v>
      </c>
      <c r="J12" s="29"/>
      <c r="K12" s="29"/>
      <c r="L12" s="29"/>
      <c r="M12" s="29"/>
      <c r="N12" s="29"/>
      <c r="O12" s="29"/>
      <c r="P12" s="29"/>
      <c r="Q12" s="29"/>
      <c r="R12" s="2">
        <v>79.48</v>
      </c>
      <c r="S12" s="5">
        <v>341.97800000000001</v>
      </c>
      <c r="T12" s="6">
        <v>4.37</v>
      </c>
    </row>
    <row r="13" spans="1:20">
      <c r="A13" s="1" t="s">
        <v>5</v>
      </c>
      <c r="B13" s="2">
        <v>2011</v>
      </c>
      <c r="C13" s="3"/>
      <c r="D13" s="3">
        <v>1563080</v>
      </c>
      <c r="E13" s="8"/>
      <c r="F13" s="8"/>
      <c r="G13" s="2">
        <v>8717840195.1090889</v>
      </c>
      <c r="H13" s="2">
        <v>0.75619533527697058</v>
      </c>
      <c r="I13" s="2">
        <v>2580976806</v>
      </c>
      <c r="J13" s="29"/>
      <c r="K13" s="29">
        <f>D13/G13</f>
        <v>1.7929670251089533E-4</v>
      </c>
      <c r="L13" s="29"/>
      <c r="M13" s="29"/>
      <c r="N13" s="29">
        <f>D13/I13</f>
        <v>6.0561567092207332E-4</v>
      </c>
      <c r="O13" s="29"/>
      <c r="P13" s="29"/>
      <c r="Q13" s="29"/>
      <c r="R13" s="2">
        <v>94.88</v>
      </c>
      <c r="S13" s="5">
        <v>399.65600000000001</v>
      </c>
      <c r="T13" s="6">
        <v>4</v>
      </c>
    </row>
    <row r="14" spans="1:20">
      <c r="A14" s="1" t="s">
        <v>5</v>
      </c>
      <c r="B14" s="2">
        <v>2012</v>
      </c>
      <c r="C14" s="3"/>
      <c r="D14" s="3">
        <v>13425070</v>
      </c>
      <c r="E14" s="8"/>
      <c r="F14" s="8"/>
      <c r="G14" s="2">
        <v>8664282134.5325203</v>
      </c>
      <c r="H14" s="2">
        <v>0.2983994936251122</v>
      </c>
      <c r="I14" s="2">
        <v>2392082247</v>
      </c>
      <c r="J14" s="29"/>
      <c r="K14" s="29">
        <f>D14/G14</f>
        <v>1.549472857825439E-3</v>
      </c>
      <c r="L14" s="29"/>
      <c r="M14" s="29"/>
      <c r="N14" s="29">
        <f>D14/I14</f>
        <v>5.6122944839530012E-3</v>
      </c>
      <c r="O14" s="29"/>
      <c r="P14" s="29"/>
      <c r="Q14" s="29"/>
      <c r="R14" s="2">
        <v>94.05</v>
      </c>
      <c r="S14" s="5">
        <v>360.59300000000002</v>
      </c>
      <c r="T14" s="6">
        <v>2.75</v>
      </c>
    </row>
    <row r="15" spans="1:20">
      <c r="A15" s="1" t="s">
        <v>5</v>
      </c>
      <c r="B15" s="2">
        <v>2013</v>
      </c>
      <c r="C15" s="3"/>
      <c r="D15" s="3">
        <v>1203401</v>
      </c>
      <c r="E15" s="8"/>
      <c r="F15" s="8"/>
      <c r="G15" s="2">
        <v>8742393245.2864189</v>
      </c>
      <c r="H15" s="2">
        <v>-7.2124053371808827E-2</v>
      </c>
      <c r="I15" s="2">
        <v>2312203746</v>
      </c>
      <c r="J15" s="29"/>
      <c r="K15" s="29">
        <f>D15/G15</f>
        <v>1.3765120902663926E-4</v>
      </c>
      <c r="L15" s="29"/>
      <c r="M15" s="29"/>
      <c r="N15" s="29">
        <f>D15/I15</f>
        <v>5.2045629719345678E-4</v>
      </c>
      <c r="O15" s="29"/>
      <c r="P15" s="29"/>
      <c r="Q15" s="29"/>
      <c r="R15" s="2">
        <v>97.98</v>
      </c>
      <c r="S15" s="5">
        <v>332.12</v>
      </c>
      <c r="T15" s="6">
        <v>3.73</v>
      </c>
    </row>
    <row r="16" spans="1:20">
      <c r="A16" s="1" t="s">
        <v>5</v>
      </c>
      <c r="B16" s="2">
        <v>2014</v>
      </c>
      <c r="C16" s="3"/>
      <c r="D16" s="3">
        <v>24262606</v>
      </c>
      <c r="E16" s="8"/>
      <c r="F16" s="8"/>
      <c r="G16" s="2">
        <v>8705468626.2107105</v>
      </c>
      <c r="H16" s="2">
        <v>0.19848430169614062</v>
      </c>
      <c r="I16" s="9">
        <f>2265170*1000</f>
        <v>2265170000</v>
      </c>
      <c r="J16" s="29"/>
      <c r="K16" s="29">
        <f>D16/G16</f>
        <v>2.7870534076648501E-3</v>
      </c>
      <c r="L16" s="29"/>
      <c r="M16" s="29"/>
      <c r="N16" s="29">
        <f>D16/I16</f>
        <v>1.0711163400539474E-2</v>
      </c>
      <c r="O16" s="29"/>
      <c r="P16" s="29"/>
      <c r="Q16" s="29"/>
      <c r="R16" s="2">
        <v>93.17</v>
      </c>
      <c r="S16" s="5">
        <v>311.255</v>
      </c>
      <c r="T16" s="6">
        <v>4.37</v>
      </c>
    </row>
    <row r="17" spans="1:20">
      <c r="A17" s="1" t="s">
        <v>5</v>
      </c>
      <c r="B17" s="2">
        <v>2015</v>
      </c>
      <c r="C17" s="3"/>
      <c r="D17" s="3">
        <v>300000</v>
      </c>
      <c r="E17" s="8"/>
      <c r="F17" s="8"/>
      <c r="G17" s="2">
        <v>8770500000</v>
      </c>
      <c r="H17" s="2">
        <v>0.88240590671708219</v>
      </c>
      <c r="I17" s="9">
        <f>2458435*1000</f>
        <v>2458435000</v>
      </c>
      <c r="J17" s="29"/>
      <c r="K17" s="29">
        <f>D17/G17</f>
        <v>3.4205575508807936E-5</v>
      </c>
      <c r="L17" s="29"/>
      <c r="M17" s="29"/>
      <c r="N17" s="29">
        <f>D17/I17</f>
        <v>1.2202885168816748E-4</v>
      </c>
      <c r="O17" s="29"/>
      <c r="P17" s="29"/>
      <c r="Q17" s="29"/>
      <c r="R17" s="2">
        <v>48.66</v>
      </c>
      <c r="S17" s="5">
        <v>249.226</v>
      </c>
      <c r="T17" s="6">
        <v>2.62</v>
      </c>
    </row>
    <row r="18" spans="1:20">
      <c r="A18" s="1" t="s">
        <v>6</v>
      </c>
      <c r="B18" s="2">
        <v>2000</v>
      </c>
      <c r="C18" s="22">
        <v>218570799</v>
      </c>
      <c r="D18" s="10">
        <v>147787741.08999953</v>
      </c>
      <c r="E18" s="3">
        <f>D18-C18</f>
        <v>-70783057.910000473</v>
      </c>
      <c r="F18" s="23">
        <v>99411560.089999512</v>
      </c>
      <c r="G18" s="2">
        <v>51928492000</v>
      </c>
      <c r="H18" s="2">
        <v>2.507810808994833</v>
      </c>
      <c r="I18" s="2">
        <v>9244300000</v>
      </c>
      <c r="J18" s="29">
        <f>C18/G18</f>
        <v>4.2090727186916959E-3</v>
      </c>
      <c r="K18" s="29">
        <f>D18/G18</f>
        <v>2.8459856120990291E-3</v>
      </c>
      <c r="L18" s="29">
        <f>E18/G18</f>
        <v>-1.3630871065926674E-3</v>
      </c>
      <c r="M18" s="29">
        <f>C18/I18</f>
        <v>2.3643845288448016E-2</v>
      </c>
      <c r="N18" s="29">
        <f>D18/I18</f>
        <v>1.5986904480598804E-2</v>
      </c>
      <c r="O18" s="29">
        <f>E18/I18</f>
        <v>-7.6569408078492121E-3</v>
      </c>
      <c r="P18" s="29">
        <f>F18/G18</f>
        <v>1.9143933563485632E-3</v>
      </c>
      <c r="Q18" s="29">
        <f>F18/I18</f>
        <v>1.0753822365133055E-2</v>
      </c>
      <c r="R18" s="2">
        <v>30.38</v>
      </c>
      <c r="S18" s="5">
        <v>82.293999999999997</v>
      </c>
      <c r="T18" s="6">
        <v>4.3099999999999996</v>
      </c>
    </row>
    <row r="19" spans="1:20">
      <c r="A19" s="1" t="s">
        <v>6</v>
      </c>
      <c r="B19" s="2">
        <v>2001</v>
      </c>
      <c r="C19" s="22">
        <v>173750135</v>
      </c>
      <c r="D19" s="10">
        <v>257704088.8642005</v>
      </c>
      <c r="E19" s="3">
        <f>D19-C19</f>
        <v>83953953.864200503</v>
      </c>
      <c r="F19" s="23">
        <v>233225492.86420053</v>
      </c>
      <c r="G19" s="2">
        <v>53790327000</v>
      </c>
      <c r="H19" s="2">
        <v>1.6837991272182506</v>
      </c>
      <c r="I19" s="2">
        <v>9095040000</v>
      </c>
      <c r="J19" s="29">
        <f>C19/G19</f>
        <v>3.2301371768942771E-3</v>
      </c>
      <c r="K19" s="29">
        <f>D19/G19</f>
        <v>4.7909002089576531E-3</v>
      </c>
      <c r="L19" s="29">
        <f>E19/G19</f>
        <v>1.5607630320633764E-3</v>
      </c>
      <c r="M19" s="29">
        <f>C19/I19</f>
        <v>1.9103834067799592E-2</v>
      </c>
      <c r="N19" s="29">
        <f>D19/I19</f>
        <v>2.8334574544389084E-2</v>
      </c>
      <c r="O19" s="29">
        <f>E19/I19</f>
        <v>9.230740476589493E-3</v>
      </c>
      <c r="P19" s="29">
        <f>F19/G19</f>
        <v>4.3358258979202813E-3</v>
      </c>
      <c r="Q19" s="29">
        <f>F19/I19</f>
        <v>2.5643151966808341E-2</v>
      </c>
      <c r="R19" s="2">
        <v>25.98</v>
      </c>
      <c r="S19" s="5">
        <v>71.566000000000003</v>
      </c>
      <c r="T19" s="6">
        <v>3.96</v>
      </c>
    </row>
    <row r="20" spans="1:20">
      <c r="A20" s="1" t="s">
        <v>6</v>
      </c>
      <c r="B20" s="2">
        <v>2002</v>
      </c>
      <c r="C20" s="22">
        <v>92262015</v>
      </c>
      <c r="D20" s="10">
        <v>98348814.750000209</v>
      </c>
      <c r="E20" s="3">
        <f>D20-C20</f>
        <v>6086799.7500002086</v>
      </c>
      <c r="F20" s="23">
        <v>36092827.750000194</v>
      </c>
      <c r="G20" s="2">
        <v>56682329000</v>
      </c>
      <c r="H20" s="2">
        <v>2.4855657378382858</v>
      </c>
      <c r="I20" s="2">
        <v>10416540714.810001</v>
      </c>
      <c r="J20" s="29">
        <f>C20/G20</f>
        <v>1.6277033182599114E-3</v>
      </c>
      <c r="K20" s="29">
        <f>D20/G20</f>
        <v>1.7350877510696537E-3</v>
      </c>
      <c r="L20" s="29">
        <f>E20/G20</f>
        <v>1.0738443280974232E-4</v>
      </c>
      <c r="M20" s="29">
        <f>C20/I20</f>
        <v>8.8572605364873151E-3</v>
      </c>
      <c r="N20" s="29">
        <f>D20/I20</f>
        <v>9.4416003779613789E-3</v>
      </c>
      <c r="O20" s="29">
        <f>E20/I20</f>
        <v>5.8433984147406395E-4</v>
      </c>
      <c r="P20" s="29">
        <f>F20/G20</f>
        <v>6.3675625872748089E-4</v>
      </c>
      <c r="Q20" s="29">
        <f>F20/I20</f>
        <v>3.4649533600616786E-3</v>
      </c>
      <c r="R20" s="2">
        <v>26.18</v>
      </c>
      <c r="S20" s="5">
        <v>70.647000000000006</v>
      </c>
      <c r="T20" s="6">
        <v>3.38</v>
      </c>
    </row>
    <row r="21" spans="1:20">
      <c r="A21" s="1" t="s">
        <v>6</v>
      </c>
      <c r="B21" s="2">
        <v>2003</v>
      </c>
      <c r="C21" s="11">
        <v>66683435</v>
      </c>
      <c r="D21" s="10">
        <v>0</v>
      </c>
      <c r="E21" s="3">
        <f>D21-C21</f>
        <v>-66683435</v>
      </c>
      <c r="F21" s="23">
        <v>-100667100.54999885</v>
      </c>
      <c r="G21" s="2">
        <v>61904449000</v>
      </c>
      <c r="H21" s="2">
        <v>2.711339837006733</v>
      </c>
      <c r="I21" s="2">
        <v>11635395868.719999</v>
      </c>
      <c r="J21" s="29">
        <f>C21/G21</f>
        <v>1.0771993948286334E-3</v>
      </c>
      <c r="K21" s="29">
        <f>D21/G21</f>
        <v>0</v>
      </c>
      <c r="L21" s="29">
        <f>E21/G21</f>
        <v>-1.0771993948286334E-3</v>
      </c>
      <c r="M21" s="29">
        <f>C21/I21</f>
        <v>5.7310843354516474E-3</v>
      </c>
      <c r="N21" s="29">
        <f>D21/I21</f>
        <v>0</v>
      </c>
      <c r="O21" s="29">
        <f>E21/I21</f>
        <v>-5.7310843354516474E-3</v>
      </c>
      <c r="P21" s="29">
        <f>F21/G21</f>
        <v>-1.6261690746976658E-3</v>
      </c>
      <c r="Q21" s="29">
        <f>F21/I21</f>
        <v>-8.6517985022432388E-3</v>
      </c>
      <c r="R21" s="2">
        <v>31.08</v>
      </c>
      <c r="S21" s="5">
        <v>80.733999999999995</v>
      </c>
      <c r="T21" s="6">
        <v>5.47</v>
      </c>
    </row>
    <row r="22" spans="1:20">
      <c r="A22" s="1" t="s">
        <v>6</v>
      </c>
      <c r="B22" s="2">
        <v>2004</v>
      </c>
      <c r="C22" s="11">
        <v>93137654.000000015</v>
      </c>
      <c r="D22" s="10">
        <v>142701694.60000005</v>
      </c>
      <c r="E22" s="3">
        <f>D22-C22</f>
        <v>49564040.600000039</v>
      </c>
      <c r="F22" s="23">
        <v>87796460.600000039</v>
      </c>
      <c r="G22" s="2">
        <v>69626113000</v>
      </c>
      <c r="H22" s="2">
        <v>4.1732955891624783</v>
      </c>
      <c r="I22" s="2">
        <v>14094000000</v>
      </c>
      <c r="J22" s="29">
        <f>C22/G22</f>
        <v>1.3376828030023738E-3</v>
      </c>
      <c r="K22" s="29">
        <f>D22/G22</f>
        <v>2.0495427426775936E-3</v>
      </c>
      <c r="L22" s="29">
        <f>E22/G22</f>
        <v>7.1185993967521981E-4</v>
      </c>
      <c r="M22" s="29">
        <f>C22/I22</f>
        <v>6.6083194267064008E-3</v>
      </c>
      <c r="N22" s="29">
        <f>D22/I22</f>
        <v>1.0124996069249329E-2</v>
      </c>
      <c r="O22" s="29">
        <f>E22/I22</f>
        <v>3.5166766425429288E-3</v>
      </c>
      <c r="P22" s="29">
        <f>F22/G22</f>
        <v>1.2609703000367124E-3</v>
      </c>
      <c r="Q22" s="29">
        <f>F22/I22</f>
        <v>6.2293501206187058E-3</v>
      </c>
      <c r="R22" s="2">
        <v>41.51</v>
      </c>
      <c r="S22" s="5">
        <v>130.10599999999999</v>
      </c>
      <c r="T22" s="6">
        <v>5.89</v>
      </c>
    </row>
    <row r="23" spans="1:20">
      <c r="A23" s="1" t="s">
        <v>6</v>
      </c>
      <c r="B23" s="2">
        <v>2005</v>
      </c>
      <c r="C23" s="11">
        <v>71628548.999999985</v>
      </c>
      <c r="D23" s="10">
        <v>92100749.549999669</v>
      </c>
      <c r="E23" s="3">
        <f>D23-C23</f>
        <v>20472200.549999684</v>
      </c>
      <c r="F23" s="23">
        <v>43059240.549999684</v>
      </c>
      <c r="G23" s="2">
        <v>77023816999.999985</v>
      </c>
      <c r="H23" s="2">
        <v>4.4214331268797906</v>
      </c>
      <c r="I23" s="2">
        <v>17694210367.110001</v>
      </c>
      <c r="J23" s="29">
        <f>C23/G23</f>
        <v>9.2995325069387307E-4</v>
      </c>
      <c r="K23" s="29">
        <f>D23/G23</f>
        <v>1.1957437729942634E-3</v>
      </c>
      <c r="L23" s="29">
        <f>E23/G23</f>
        <v>2.657905223003904E-4</v>
      </c>
      <c r="M23" s="29">
        <f>C23/I23</f>
        <v>4.0481348143765229E-3</v>
      </c>
      <c r="N23" s="29">
        <f>D23/I23</f>
        <v>5.2051347666351106E-3</v>
      </c>
      <c r="O23" s="29">
        <f>E23/I23</f>
        <v>1.1569999522585881E-3</v>
      </c>
      <c r="P23" s="29">
        <f>F23/G23</f>
        <v>5.5903799924638493E-4</v>
      </c>
      <c r="Q23" s="29">
        <f>F23/I23</f>
        <v>2.4335214545678852E-3</v>
      </c>
      <c r="R23" s="2">
        <v>56.64</v>
      </c>
      <c r="S23" s="5">
        <v>167.08699999999999</v>
      </c>
      <c r="T23" s="6">
        <v>8.69</v>
      </c>
    </row>
    <row r="24" spans="1:20">
      <c r="A24" s="1" t="s">
        <v>6</v>
      </c>
      <c r="B24" s="2">
        <v>2006</v>
      </c>
      <c r="C24" s="11">
        <v>294834310</v>
      </c>
      <c r="D24" s="10">
        <v>1036164201.5863001</v>
      </c>
      <c r="E24" s="3">
        <f>D24-C24</f>
        <v>741329891.58630013</v>
      </c>
      <c r="F24" s="23">
        <v>946976715.58630013</v>
      </c>
      <c r="G24" s="2">
        <v>91747795000</v>
      </c>
      <c r="H24" s="2">
        <v>4.7970088235606738</v>
      </c>
      <c r="I24" s="2">
        <v>21289078629.730995</v>
      </c>
      <c r="J24" s="29">
        <f>C24/G24</f>
        <v>3.2135301998266006E-3</v>
      </c>
      <c r="K24" s="29">
        <f>D24/G24</f>
        <v>1.129361421259552E-2</v>
      </c>
      <c r="L24" s="29">
        <f>E24/G24</f>
        <v>8.0800840127689191E-3</v>
      </c>
      <c r="M24" s="29">
        <f>C24/I24</f>
        <v>1.3849087371411783E-2</v>
      </c>
      <c r="N24" s="29">
        <f>D24/I24</f>
        <v>4.8671162317905955E-2</v>
      </c>
      <c r="O24" s="29">
        <f>E24/I24</f>
        <v>3.4822074946494169E-2</v>
      </c>
      <c r="P24" s="29">
        <f>F24/G24</f>
        <v>1.0321520158455036E-2</v>
      </c>
      <c r="Q24" s="29">
        <f>F24/I24</f>
        <v>4.4481808351433852E-2</v>
      </c>
      <c r="R24" s="2">
        <v>66.05</v>
      </c>
      <c r="S24" s="5">
        <v>305.29500000000002</v>
      </c>
      <c r="T24" s="6">
        <v>6.73</v>
      </c>
    </row>
    <row r="25" spans="1:20">
      <c r="A25" s="1" t="s">
        <v>6</v>
      </c>
      <c r="B25" s="2">
        <v>2007</v>
      </c>
      <c r="C25" s="11">
        <v>597592932</v>
      </c>
      <c r="D25" s="10">
        <v>5789055879.420001</v>
      </c>
      <c r="E25" s="3">
        <f>D25-C25</f>
        <v>5191462947.420001</v>
      </c>
      <c r="F25" s="23">
        <v>-547589221.57999766</v>
      </c>
      <c r="G25" s="2">
        <v>103009000000</v>
      </c>
      <c r="H25" s="2">
        <v>4.5642849247433475</v>
      </c>
      <c r="I25" s="2">
        <v>23965710532.4254</v>
      </c>
      <c r="J25" s="29">
        <f>C25/G25</f>
        <v>5.8013662107194519E-3</v>
      </c>
      <c r="K25" s="29">
        <f>D25/G25</f>
        <v>5.6199515376520508E-2</v>
      </c>
      <c r="L25" s="29">
        <f>E25/G25</f>
        <v>5.0398149165801057E-2</v>
      </c>
      <c r="M25" s="29">
        <f>C25/I25</f>
        <v>2.493533130142175E-2</v>
      </c>
      <c r="N25" s="29">
        <f>D25/I25</f>
        <v>0.24155577910312562</v>
      </c>
      <c r="O25" s="29">
        <f>E25/I25</f>
        <v>0.21662044780170386</v>
      </c>
      <c r="P25" s="29">
        <f>F25/G25</f>
        <v>-5.3159357102777203E-3</v>
      </c>
      <c r="Q25" s="29">
        <f>F25/I25</f>
        <v>-2.2848862371057772E-2</v>
      </c>
      <c r="R25" s="2">
        <v>72.34</v>
      </c>
      <c r="S25" s="5">
        <v>323.24599999999998</v>
      </c>
      <c r="T25" s="6">
        <v>6.97</v>
      </c>
    </row>
    <row r="26" spans="1:20">
      <c r="A26" s="1" t="s">
        <v>6</v>
      </c>
      <c r="B26" s="2">
        <v>2008</v>
      </c>
      <c r="C26" s="11">
        <v>4586140512</v>
      </c>
      <c r="D26" s="10">
        <v>14436701353.230003</v>
      </c>
      <c r="E26" s="3">
        <f>D26-C26</f>
        <v>9850560841.2300034</v>
      </c>
      <c r="F26" s="23">
        <v>3928008805.2300014</v>
      </c>
      <c r="G26" s="2">
        <v>120694000000.00002</v>
      </c>
      <c r="H26" s="2">
        <v>6.1492076847566892</v>
      </c>
      <c r="I26" s="2">
        <v>39513562063.599998</v>
      </c>
      <c r="J26" s="29">
        <f>C26/G26</f>
        <v>3.7998082025618503E-2</v>
      </c>
      <c r="K26" s="29">
        <f>D26/G26</f>
        <v>0.11961407653429335</v>
      </c>
      <c r="L26" s="29">
        <f>E26/G26</f>
        <v>8.161599450867485E-2</v>
      </c>
      <c r="M26" s="29">
        <f>C26/I26</f>
        <v>0.1160649729482315</v>
      </c>
      <c r="N26" s="29">
        <f>D26/I26</f>
        <v>0.36536066604152434</v>
      </c>
      <c r="O26" s="29">
        <f>E26/I26</f>
        <v>0.24929569309329283</v>
      </c>
      <c r="P26" s="29">
        <f>F26/G26</f>
        <v>3.2545187045172098E-2</v>
      </c>
      <c r="Q26" s="29">
        <f>F26/I26</f>
        <v>9.9409129425172577E-2</v>
      </c>
      <c r="R26" s="2">
        <v>99.67</v>
      </c>
      <c r="S26" s="5">
        <v>315.31599999999997</v>
      </c>
      <c r="T26" s="6">
        <v>8.86</v>
      </c>
    </row>
    <row r="27" spans="1:20">
      <c r="A27" s="1" t="s">
        <v>6</v>
      </c>
      <c r="B27" s="2">
        <v>2009</v>
      </c>
      <c r="C27" s="11">
        <v>1761950483.0000002</v>
      </c>
      <c r="D27" s="10">
        <v>13929740693.639999</v>
      </c>
      <c r="E27" s="3">
        <f>D27-C27</f>
        <v>12167790210.639999</v>
      </c>
      <c r="F27" s="23">
        <v>2544718315.6399989</v>
      </c>
      <c r="G27" s="2">
        <v>121727000000</v>
      </c>
      <c r="H27" s="2">
        <v>3.3555717022260438</v>
      </c>
      <c r="I27" s="2">
        <v>39969842583.910004</v>
      </c>
      <c r="J27" s="29">
        <f>C27/G27</f>
        <v>1.4474606972980524E-2</v>
      </c>
      <c r="K27" s="29">
        <f>D27/G27</f>
        <v>0.1144342725413425</v>
      </c>
      <c r="L27" s="29">
        <f>E27/G27</f>
        <v>9.9959665568361986E-2</v>
      </c>
      <c r="M27" s="29">
        <f>C27/I27</f>
        <v>4.4081997053180277E-2</v>
      </c>
      <c r="N27" s="29">
        <f>D27/I27</f>
        <v>0.34850626855476946</v>
      </c>
      <c r="O27" s="29">
        <f>E27/I27</f>
        <v>0.30442427150158918</v>
      </c>
      <c r="P27" s="29">
        <f>F27/G27</f>
        <v>2.0905126353561648E-2</v>
      </c>
      <c r="Q27" s="29">
        <f>F27/I27</f>
        <v>6.3665957910586921E-2</v>
      </c>
      <c r="R27" s="2">
        <v>61.95</v>
      </c>
      <c r="S27" s="5">
        <v>234.21700000000001</v>
      </c>
      <c r="T27" s="6">
        <v>3.94</v>
      </c>
    </row>
    <row r="28" spans="1:20">
      <c r="A28" s="1" t="s">
        <v>6</v>
      </c>
      <c r="B28" s="2">
        <v>2010</v>
      </c>
      <c r="C28" s="11">
        <v>1322790440.0000002</v>
      </c>
      <c r="D28" s="10">
        <v>13608121156.000011</v>
      </c>
      <c r="E28" s="3">
        <f>D28-C28</f>
        <v>12285330716.000011</v>
      </c>
      <c r="F28" s="23">
        <v>2450672869.0000129</v>
      </c>
      <c r="G28" s="2">
        <v>137876000000</v>
      </c>
      <c r="H28" s="2">
        <v>4.1285869495750092</v>
      </c>
      <c r="I28" s="2">
        <v>42418857238.999992</v>
      </c>
      <c r="J28" s="29">
        <f>C28/G28</f>
        <v>9.5940587194290536E-3</v>
      </c>
      <c r="K28" s="29">
        <f>D28/G28</f>
        <v>9.8698258986335635E-2</v>
      </c>
      <c r="L28" s="29">
        <f>E28/G28</f>
        <v>8.9104200266906575E-2</v>
      </c>
      <c r="M28" s="29">
        <f>C28/I28</f>
        <v>3.1184018761915719E-2</v>
      </c>
      <c r="N28" s="29">
        <f>D28/I28</f>
        <v>0.32080357750629535</v>
      </c>
      <c r="O28" s="29">
        <f>E28/I28</f>
        <v>0.28961955874437961</v>
      </c>
      <c r="P28" s="29">
        <f>F28/G28</f>
        <v>1.7774470313905343E-2</v>
      </c>
      <c r="Q28" s="29">
        <f>F28/I28</f>
        <v>5.7773194011149803E-2</v>
      </c>
      <c r="R28" s="2">
        <v>79.48</v>
      </c>
      <c r="S28" s="5">
        <v>341.97800000000001</v>
      </c>
      <c r="T28" s="6">
        <v>4.37</v>
      </c>
    </row>
    <row r="29" spans="1:20">
      <c r="A29" s="1" t="s">
        <v>6</v>
      </c>
      <c r="B29" s="2">
        <v>2011</v>
      </c>
      <c r="C29" s="11">
        <v>3557110201.0000005</v>
      </c>
      <c r="D29" s="10">
        <v>19782657540.880001</v>
      </c>
      <c r="E29" s="3">
        <f>D29-C29</f>
        <v>16225547339.880001</v>
      </c>
      <c r="F29" s="23">
        <v>3290092050.8800044</v>
      </c>
      <c r="G29" s="2">
        <v>166232000000</v>
      </c>
      <c r="H29" s="2">
        <v>5.2016203277481168</v>
      </c>
      <c r="I29" s="2">
        <v>54450266398.360001</v>
      </c>
      <c r="J29" s="29">
        <f>C29/G29</f>
        <v>2.1398468411617501E-2</v>
      </c>
      <c r="K29" s="29">
        <f>D29/G29</f>
        <v>0.11900631371143944</v>
      </c>
      <c r="L29" s="29">
        <f>E29/G29</f>
        <v>9.7607845299821944E-2</v>
      </c>
      <c r="M29" s="29">
        <f>C29/I29</f>
        <v>6.5327691419837353E-2</v>
      </c>
      <c r="N29" s="29">
        <f>D29/I29</f>
        <v>0.36331608363767048</v>
      </c>
      <c r="O29" s="29">
        <f>E29/I29</f>
        <v>0.29798839221783313</v>
      </c>
      <c r="P29" s="29">
        <f>F29/G29</f>
        <v>1.9792170285384308E-2</v>
      </c>
      <c r="Q29" s="29">
        <f>F29/I29</f>
        <v>6.042380080952367E-2</v>
      </c>
      <c r="R29" s="2">
        <v>94.88</v>
      </c>
      <c r="S29" s="5">
        <v>399.65600000000001</v>
      </c>
      <c r="T29" s="6">
        <v>4</v>
      </c>
    </row>
    <row r="30" spans="1:20">
      <c r="A30" s="1" t="s">
        <v>6</v>
      </c>
      <c r="B30" s="2">
        <v>2012</v>
      </c>
      <c r="C30" s="11">
        <v>6024006392.000001</v>
      </c>
      <c r="D30" s="10">
        <v>22943788416.328606</v>
      </c>
      <c r="E30" s="3">
        <f>D30-C30</f>
        <v>16919782024.328606</v>
      </c>
      <c r="F30" s="23">
        <v>-132070382.67139433</v>
      </c>
      <c r="G30" s="2">
        <v>187154000000</v>
      </c>
      <c r="H30" s="2">
        <v>5.1223709926781567</v>
      </c>
      <c r="I30" s="2">
        <v>65594616285.120003</v>
      </c>
      <c r="J30" s="29">
        <f>C30/G30</f>
        <v>3.2187430629321313E-2</v>
      </c>
      <c r="K30" s="29">
        <f>D30/G30</f>
        <v>0.12259309668149548</v>
      </c>
      <c r="L30" s="29">
        <f>E30/G30</f>
        <v>9.0405666052174177E-2</v>
      </c>
      <c r="M30" s="29">
        <f>C30/I30</f>
        <v>9.183690267834578E-2</v>
      </c>
      <c r="N30" s="29">
        <f>D30/I30</f>
        <v>0.34978157836306079</v>
      </c>
      <c r="O30" s="29">
        <f>E30/I30</f>
        <v>0.25794467568471502</v>
      </c>
      <c r="P30" s="29">
        <f>F30/G30</f>
        <v>-7.0567758461691622E-4</v>
      </c>
      <c r="Q30" s="29">
        <f>F30/I30</f>
        <v>-2.0134332686286972E-3</v>
      </c>
      <c r="R30" s="2">
        <v>94.05</v>
      </c>
      <c r="S30" s="5">
        <v>360.59300000000002</v>
      </c>
      <c r="T30" s="6">
        <v>2.75</v>
      </c>
    </row>
    <row r="31" spans="1:20">
      <c r="A31" s="1" t="s">
        <v>6</v>
      </c>
      <c r="B31" s="2">
        <v>2013</v>
      </c>
      <c r="C31" s="11">
        <v>6767487069</v>
      </c>
      <c r="D31" s="10">
        <v>27622353429.753201</v>
      </c>
      <c r="E31" s="3">
        <f>D31-C31</f>
        <v>20854866360.753201</v>
      </c>
      <c r="F31" s="23">
        <v>-1510875737.2467976</v>
      </c>
      <c r="G31" s="2">
        <v>211856000000</v>
      </c>
      <c r="H31" s="2">
        <v>6.7985681383023007</v>
      </c>
      <c r="I31" s="2">
        <v>77826233795.546005</v>
      </c>
      <c r="J31" s="29">
        <f>C31/G31</f>
        <v>3.194380649592176E-2</v>
      </c>
      <c r="K31" s="29">
        <f>D31/G31</f>
        <v>0.13038268177324788</v>
      </c>
      <c r="L31" s="29">
        <f>E31/G31</f>
        <v>9.8438875277326116E-2</v>
      </c>
      <c r="M31" s="29">
        <f>C31/I31</f>
        <v>8.6956373692430991E-2</v>
      </c>
      <c r="N31" s="29">
        <f>D31/I31</f>
        <v>0.35492342469402688</v>
      </c>
      <c r="O31" s="29">
        <f>E31/I31</f>
        <v>0.26796705100159585</v>
      </c>
      <c r="P31" s="29">
        <f>F31/G31</f>
        <v>-7.1316164623461105E-3</v>
      </c>
      <c r="Q31" s="29">
        <f>F31/I31</f>
        <v>-1.9413450498143789E-2</v>
      </c>
      <c r="R31" s="2">
        <v>97.98</v>
      </c>
      <c r="S31" s="5">
        <v>332.12</v>
      </c>
      <c r="T31" s="6">
        <v>3.73</v>
      </c>
    </row>
    <row r="32" spans="1:20">
      <c r="A32" s="1" t="s">
        <v>6</v>
      </c>
      <c r="B32" s="2">
        <v>2014</v>
      </c>
      <c r="C32" s="11">
        <v>5149167875</v>
      </c>
      <c r="D32" s="10">
        <v>27998563104.829594</v>
      </c>
      <c r="E32" s="3">
        <f>D32-C32</f>
        <v>22849395229.829594</v>
      </c>
      <c r="F32" s="23">
        <v>-1975483432.170408</v>
      </c>
      <c r="G32" s="2">
        <v>228004000000</v>
      </c>
      <c r="H32" s="2">
        <v>5.4589861511679345</v>
      </c>
      <c r="I32" s="2">
        <v>86047583647.460007</v>
      </c>
      <c r="J32" s="29">
        <f>C32/G32</f>
        <v>2.2583673422396099E-2</v>
      </c>
      <c r="K32" s="29">
        <f>D32/G32</f>
        <v>0.12279856101134012</v>
      </c>
      <c r="L32" s="29">
        <f>E32/G32</f>
        <v>0.10021488758894402</v>
      </c>
      <c r="M32" s="29">
        <f>C32/I32</f>
        <v>5.9840935174848404E-2</v>
      </c>
      <c r="N32" s="29">
        <f>D32/I32</f>
        <v>0.32538465251436571</v>
      </c>
      <c r="O32" s="29">
        <f>E32/I32</f>
        <v>0.26554371733951732</v>
      </c>
      <c r="P32" s="29">
        <f>F32/G32</f>
        <v>-8.6642490139225981E-3</v>
      </c>
      <c r="Q32" s="29">
        <f>F32/I32</f>
        <v>-2.295803494336382E-2</v>
      </c>
      <c r="R32" s="2">
        <v>93.17</v>
      </c>
      <c r="S32" s="5">
        <v>311.255</v>
      </c>
      <c r="T32" s="6">
        <v>4.37</v>
      </c>
    </row>
    <row r="33" spans="1:20">
      <c r="A33" s="1" t="s">
        <v>6</v>
      </c>
      <c r="B33" s="2">
        <v>2015</v>
      </c>
      <c r="C33" s="11">
        <v>3410409691.0000005</v>
      </c>
      <c r="D33" s="10">
        <v>16982611079.792204</v>
      </c>
      <c r="E33" s="3">
        <f>D33-C33</f>
        <v>13572201388.792204</v>
      </c>
      <c r="F33" s="23">
        <v>-5503144263.2077999</v>
      </c>
      <c r="G33" s="2">
        <v>228014000000</v>
      </c>
      <c r="H33" s="2">
        <v>4.848723760717462</v>
      </c>
      <c r="I33" s="2">
        <v>82317013139.220001</v>
      </c>
      <c r="J33" s="29">
        <f>C33/G33</f>
        <v>1.4957018827791277E-2</v>
      </c>
      <c r="K33" s="29">
        <f>D33/G33</f>
        <v>7.448056294697783E-2</v>
      </c>
      <c r="L33" s="29">
        <f>E33/G33</f>
        <v>5.9523544119186561E-2</v>
      </c>
      <c r="M33" s="29">
        <f>C33/I33</f>
        <v>4.1430192386014891E-2</v>
      </c>
      <c r="N33" s="29">
        <f>D33/I33</f>
        <v>0.20630742579386455</v>
      </c>
      <c r="O33" s="29">
        <f>E33/I33</f>
        <v>0.16487723340784965</v>
      </c>
      <c r="P33" s="29">
        <f>F33/G33</f>
        <v>-2.4135115664861807E-2</v>
      </c>
      <c r="Q33" s="29">
        <f>F33/I33</f>
        <v>-6.6853060544124904E-2</v>
      </c>
      <c r="R33" s="2">
        <v>48.66</v>
      </c>
      <c r="S33" s="5">
        <v>249.226</v>
      </c>
      <c r="T33" s="6">
        <v>2.62</v>
      </c>
    </row>
    <row r="34" spans="1:20">
      <c r="A34" s="1" t="s">
        <v>7</v>
      </c>
      <c r="B34" s="2">
        <v>2000</v>
      </c>
      <c r="C34" s="2"/>
      <c r="D34" s="2">
        <f>Sheet1!$I34*Sheet1!$N34</f>
        <v>1641348990.9964421</v>
      </c>
      <c r="E34" s="2"/>
      <c r="F34" s="2"/>
      <c r="G34" s="2">
        <v>1199093000000</v>
      </c>
      <c r="H34" s="2">
        <v>4.1125649096987189</v>
      </c>
      <c r="I34" s="2">
        <v>234478427285.20599</v>
      </c>
      <c r="J34" s="29"/>
      <c r="K34" s="29"/>
      <c r="L34" s="29"/>
      <c r="M34" s="29"/>
      <c r="N34" s="29">
        <v>7.0000000000000001E-3</v>
      </c>
      <c r="O34" s="29"/>
      <c r="P34" s="29"/>
      <c r="Q34" s="29"/>
      <c r="R34" s="2">
        <v>30.38</v>
      </c>
      <c r="S34" s="5">
        <v>82.293999999999997</v>
      </c>
      <c r="T34" s="6">
        <v>4.3099999999999996</v>
      </c>
    </row>
    <row r="35" spans="1:20">
      <c r="A35" s="1" t="s">
        <v>7</v>
      </c>
      <c r="B35" s="2">
        <v>2001</v>
      </c>
      <c r="C35" s="2"/>
      <c r="D35" s="2">
        <f>Sheet1!$I35*Sheet1!$N35</f>
        <v>3238303663.7828245</v>
      </c>
      <c r="E35" s="2"/>
      <c r="F35" s="2"/>
      <c r="G35" s="2">
        <v>1315756000000</v>
      </c>
      <c r="H35" s="2">
        <v>1.6578179674137061</v>
      </c>
      <c r="I35" s="2">
        <v>269858638648.5687</v>
      </c>
      <c r="J35" s="29"/>
      <c r="K35" s="29"/>
      <c r="L35" s="29"/>
      <c r="M35" s="29"/>
      <c r="N35" s="29">
        <v>1.2E-2</v>
      </c>
      <c r="O35" s="29"/>
      <c r="P35" s="29"/>
      <c r="Q35" s="29"/>
      <c r="R35" s="2">
        <v>25.98</v>
      </c>
      <c r="S35" s="5">
        <v>71.566000000000003</v>
      </c>
      <c r="T35" s="6">
        <v>3.96</v>
      </c>
    </row>
    <row r="36" spans="1:20">
      <c r="A36" s="1" t="s">
        <v>7</v>
      </c>
      <c r="B36" s="2">
        <v>2002</v>
      </c>
      <c r="C36" s="2"/>
      <c r="D36" s="2">
        <f>Sheet1!$I36*Sheet1!$N36</f>
        <v>3194955303.1121416</v>
      </c>
      <c r="E36" s="2"/>
      <c r="F36" s="2"/>
      <c r="G36" s="2">
        <v>1488788000000</v>
      </c>
      <c r="H36" s="2">
        <v>3.0531609209546247</v>
      </c>
      <c r="I36" s="2">
        <v>319495530311.21417</v>
      </c>
      <c r="J36" s="29"/>
      <c r="K36" s="29"/>
      <c r="L36" s="29"/>
      <c r="M36" s="29"/>
      <c r="N36" s="29">
        <v>0.01</v>
      </c>
      <c r="O36" s="29"/>
      <c r="P36" s="29"/>
      <c r="Q36" s="29"/>
      <c r="R36" s="2">
        <v>26.18</v>
      </c>
      <c r="S36" s="5">
        <v>70.647000000000006</v>
      </c>
      <c r="T36" s="6">
        <v>3.38</v>
      </c>
    </row>
    <row r="37" spans="1:20">
      <c r="A37" s="1" t="s">
        <v>7</v>
      </c>
      <c r="B37" s="2">
        <v>2003</v>
      </c>
      <c r="C37" s="2"/>
      <c r="D37" s="2">
        <f>Sheet1!$I37*Sheet1!$N37</f>
        <v>3911276970.4087377</v>
      </c>
      <c r="E37" s="2"/>
      <c r="F37" s="2">
        <v>13517000000</v>
      </c>
      <c r="G37" s="2">
        <v>1717951000000</v>
      </c>
      <c r="H37" s="2">
        <v>1.1403190426983514</v>
      </c>
      <c r="I37" s="2">
        <v>355570633673.52161</v>
      </c>
      <c r="J37" s="29"/>
      <c r="K37" s="29"/>
      <c r="L37" s="29"/>
      <c r="M37" s="29"/>
      <c r="N37" s="29">
        <v>1.0999999999999999E-2</v>
      </c>
      <c r="O37" s="29"/>
      <c r="P37" s="29">
        <f>F37/G37</f>
        <v>7.8680940259646514E-3</v>
      </c>
      <c r="Q37" s="29">
        <f>F37/I37</f>
        <v>3.8014950392138008E-2</v>
      </c>
      <c r="R37" s="2">
        <v>31.08</v>
      </c>
      <c r="S37" s="5">
        <v>80.733999999999995</v>
      </c>
      <c r="T37" s="6">
        <v>5.47</v>
      </c>
    </row>
    <row r="38" spans="1:20">
      <c r="A38" s="1" t="s">
        <v>7</v>
      </c>
      <c r="B38" s="2">
        <v>2004</v>
      </c>
      <c r="C38" s="2"/>
      <c r="D38" s="2">
        <f>Sheet1!$I38*Sheet1!$N38</f>
        <v>4182188854.4528518</v>
      </c>
      <c r="E38" s="2"/>
      <c r="F38" s="2">
        <v>16467000000</v>
      </c>
      <c r="G38" s="2">
        <v>1957750000000</v>
      </c>
      <c r="H38" s="2">
        <v>5.7608807278555929</v>
      </c>
      <c r="I38" s="2">
        <v>418218885445.28516</v>
      </c>
      <c r="J38" s="29"/>
      <c r="K38" s="29"/>
      <c r="L38" s="29"/>
      <c r="M38" s="29"/>
      <c r="N38" s="29">
        <v>0.01</v>
      </c>
      <c r="O38" s="29"/>
      <c r="P38" s="29">
        <f>F38/G38</f>
        <v>8.4111863108159886E-3</v>
      </c>
      <c r="Q38" s="29">
        <f>F38/I38</f>
        <v>3.9374118608888953E-2</v>
      </c>
      <c r="R38" s="2">
        <v>41.51</v>
      </c>
      <c r="S38" s="5">
        <v>130.10599999999999</v>
      </c>
      <c r="T38" s="6">
        <v>5.89</v>
      </c>
    </row>
    <row r="39" spans="1:20">
      <c r="A39" s="1" t="s">
        <v>7</v>
      </c>
      <c r="B39" s="2">
        <v>2005</v>
      </c>
      <c r="C39" s="2"/>
      <c r="D39" s="2">
        <f>Sheet1!$I39*Sheet1!$N39</f>
        <v>4867285705.6927271</v>
      </c>
      <c r="E39" s="2"/>
      <c r="F39" s="2">
        <v>24196000000</v>
      </c>
      <c r="G39" s="2">
        <v>2170584000000.0002</v>
      </c>
      <c r="H39" s="2">
        <v>3.2020515251309405</v>
      </c>
      <c r="I39" s="2">
        <v>486728570569.27271</v>
      </c>
      <c r="J39" s="29"/>
      <c r="K39" s="29"/>
      <c r="L39" s="29"/>
      <c r="M39" s="29"/>
      <c r="N39" s="29">
        <v>0.01</v>
      </c>
      <c r="O39" s="29"/>
      <c r="P39" s="29">
        <f>F39/G39</f>
        <v>1.1147230422780227E-2</v>
      </c>
      <c r="Q39" s="29">
        <f>F39/I39</f>
        <v>4.9711484928243697E-2</v>
      </c>
      <c r="R39" s="2">
        <v>56.64</v>
      </c>
      <c r="S39" s="5">
        <v>167.08699999999999</v>
      </c>
      <c r="T39" s="6">
        <v>8.69</v>
      </c>
    </row>
    <row r="40" spans="1:20">
      <c r="A40" s="1" t="s">
        <v>7</v>
      </c>
      <c r="B40" s="2">
        <v>2006</v>
      </c>
      <c r="C40" s="2"/>
      <c r="D40" s="2">
        <f>Sheet1!$I40*Sheet1!$N40</f>
        <v>11140818084</v>
      </c>
      <c r="E40" s="2"/>
      <c r="F40" s="2">
        <v>27283000000</v>
      </c>
      <c r="G40" s="2">
        <v>2409450000000</v>
      </c>
      <c r="H40" s="2">
        <v>3.9605020306966026</v>
      </c>
      <c r="I40" s="2">
        <v>618934338000</v>
      </c>
      <c r="J40" s="29"/>
      <c r="K40" s="29"/>
      <c r="L40" s="29"/>
      <c r="M40" s="29"/>
      <c r="N40" s="29">
        <v>1.7999999999999999E-2</v>
      </c>
      <c r="O40" s="29"/>
      <c r="P40" s="29">
        <f>F40/G40</f>
        <v>1.1323331050654714E-2</v>
      </c>
      <c r="Q40" s="29">
        <f>F40/I40</f>
        <v>4.4080604879931547E-2</v>
      </c>
      <c r="R40" s="2">
        <v>66.05</v>
      </c>
      <c r="S40" s="5">
        <v>305.29500000000002</v>
      </c>
      <c r="T40" s="6">
        <v>6.73</v>
      </c>
    </row>
    <row r="41" spans="1:20">
      <c r="A41" s="1" t="s">
        <v>7</v>
      </c>
      <c r="B41" s="2">
        <v>2007</v>
      </c>
      <c r="C41" s="2"/>
      <c r="D41" s="2">
        <f>Sheet1!$I41*Sheet1!$N41</f>
        <v>7705363666</v>
      </c>
      <c r="E41" s="2"/>
      <c r="F41" s="2">
        <v>23870000000</v>
      </c>
      <c r="G41" s="2">
        <v>2720263000000.0005</v>
      </c>
      <c r="H41" s="2">
        <v>6.072283689743216</v>
      </c>
      <c r="I41" s="2">
        <v>700487606000</v>
      </c>
      <c r="J41" s="29"/>
      <c r="K41" s="29"/>
      <c r="L41" s="29"/>
      <c r="M41" s="29"/>
      <c r="N41" s="29">
        <v>1.0999999999999999E-2</v>
      </c>
      <c r="O41" s="29"/>
      <c r="P41" s="29">
        <f>F41/G41</f>
        <v>8.7748868399856912E-3</v>
      </c>
      <c r="Q41" s="29">
        <f>F41/I41</f>
        <v>3.4076263156610366E-2</v>
      </c>
      <c r="R41" s="2">
        <v>72.34</v>
      </c>
      <c r="S41" s="5">
        <v>323.24599999999998</v>
      </c>
      <c r="T41" s="6">
        <v>6.97</v>
      </c>
    </row>
    <row r="42" spans="1:20">
      <c r="A42" s="1" t="s">
        <v>7</v>
      </c>
      <c r="B42" s="2">
        <v>2008</v>
      </c>
      <c r="C42" s="2"/>
      <c r="D42" s="2">
        <f>Sheet1!$I42*Sheet1!$N42</f>
        <v>15958718488</v>
      </c>
      <c r="E42" s="2"/>
      <c r="F42" s="2">
        <v>40588000000</v>
      </c>
      <c r="G42" s="2">
        <v>3109803000000</v>
      </c>
      <c r="H42" s="2">
        <v>5.093767011810499</v>
      </c>
      <c r="I42" s="2">
        <v>839932552000</v>
      </c>
      <c r="J42" s="29"/>
      <c r="K42" s="29"/>
      <c r="L42" s="29"/>
      <c r="M42" s="29"/>
      <c r="N42" s="29">
        <v>1.9E-2</v>
      </c>
      <c r="O42" s="29"/>
      <c r="P42" s="29">
        <f>F42/G42</f>
        <v>1.3051630601681199E-2</v>
      </c>
      <c r="Q42" s="29">
        <f>F42/I42</f>
        <v>4.832292772003436E-2</v>
      </c>
      <c r="R42" s="2">
        <v>99.67</v>
      </c>
      <c r="S42" s="5">
        <v>315.31599999999997</v>
      </c>
      <c r="T42" s="6">
        <v>8.86</v>
      </c>
    </row>
    <row r="43" spans="1:20">
      <c r="A43" s="1" t="s">
        <v>7</v>
      </c>
      <c r="B43" s="2">
        <v>2009</v>
      </c>
      <c r="C43" s="2"/>
      <c r="D43" s="2">
        <f>Sheet1!$I43*Sheet1!$N43</f>
        <v>28768131179.999996</v>
      </c>
      <c r="E43" s="2"/>
      <c r="F43" s="2">
        <v>28556000000</v>
      </c>
      <c r="G43" s="2">
        <v>3333040000000</v>
      </c>
      <c r="H43" s="2">
        <v>-0.12614741452280498</v>
      </c>
      <c r="I43" s="2">
        <v>799114755000</v>
      </c>
      <c r="J43" s="29"/>
      <c r="K43" s="29"/>
      <c r="L43" s="29"/>
      <c r="M43" s="29"/>
      <c r="N43" s="29">
        <v>3.5999999999999997E-2</v>
      </c>
      <c r="O43" s="29"/>
      <c r="P43" s="29">
        <f>F43/G43</f>
        <v>8.5675539447471385E-3</v>
      </c>
      <c r="Q43" s="29">
        <f>F43/I43</f>
        <v>3.5734542281102046E-2</v>
      </c>
      <c r="R43" s="2">
        <v>61.95</v>
      </c>
      <c r="S43" s="5">
        <v>234.21700000000001</v>
      </c>
      <c r="T43" s="6">
        <v>3.94</v>
      </c>
    </row>
    <row r="44" spans="1:20">
      <c r="A44" s="1" t="s">
        <v>7</v>
      </c>
      <c r="B44" s="2">
        <v>2010</v>
      </c>
      <c r="C44" s="2"/>
      <c r="D44" s="2">
        <f>Sheet1!$I44*Sheet1!$N44</f>
        <v>27951016029.247078</v>
      </c>
      <c r="E44" s="2"/>
      <c r="F44" s="2">
        <v>39703000000</v>
      </c>
      <c r="G44" s="2">
        <v>3885847999999.9995</v>
      </c>
      <c r="H44" s="2">
        <v>7.5287973813094027</v>
      </c>
      <c r="I44" s="2">
        <v>1035222815898.0399</v>
      </c>
      <c r="J44" s="29"/>
      <c r="K44" s="29"/>
      <c r="L44" s="29"/>
      <c r="M44" s="29"/>
      <c r="N44" s="29">
        <v>2.7E-2</v>
      </c>
      <c r="O44" s="29"/>
      <c r="P44" s="29">
        <f>F44/G44</f>
        <v>1.0217332227096892E-2</v>
      </c>
      <c r="Q44" s="29">
        <f>F44/I44</f>
        <v>3.8352129986198434E-2</v>
      </c>
      <c r="R44" s="2">
        <v>79.48</v>
      </c>
      <c r="S44" s="5">
        <v>341.97800000000001</v>
      </c>
      <c r="T44" s="6">
        <v>4.37</v>
      </c>
    </row>
    <row r="45" spans="1:20">
      <c r="A45" s="1" t="s">
        <v>7</v>
      </c>
      <c r="B45" s="2">
        <v>2011</v>
      </c>
      <c r="C45" s="2"/>
      <c r="D45" s="2">
        <f>Sheet1!$I45*Sheet1!$N45</f>
        <v>23348416675.326797</v>
      </c>
      <c r="E45" s="2"/>
      <c r="F45" s="2">
        <v>34799864025</v>
      </c>
      <c r="G45" s="2">
        <v>4373658000000</v>
      </c>
      <c r="H45" s="2">
        <v>3.9102553481334326</v>
      </c>
      <c r="I45" s="2">
        <v>1167420833766.3398</v>
      </c>
      <c r="J45" s="29"/>
      <c r="K45" s="29"/>
      <c r="L45" s="29"/>
      <c r="M45" s="29"/>
      <c r="N45" s="29">
        <v>0.02</v>
      </c>
      <c r="O45" s="29"/>
      <c r="P45" s="29">
        <f>F45/G45</f>
        <v>7.9566952937335286E-3</v>
      </c>
      <c r="Q45" s="29">
        <f>F45/I45</f>
        <v>2.9809185358401116E-2</v>
      </c>
      <c r="R45" s="2">
        <v>94.88</v>
      </c>
      <c r="S45" s="5">
        <v>399.65600000000001</v>
      </c>
      <c r="T45" s="6">
        <v>4</v>
      </c>
    </row>
    <row r="46" spans="1:20">
      <c r="A46" s="1" t="s">
        <v>7</v>
      </c>
      <c r="B46" s="2">
        <v>2012</v>
      </c>
      <c r="C46" s="2"/>
      <c r="D46" s="2">
        <f>Sheet1!$I46*Sheet1!$N46</f>
        <v>33704373860.414135</v>
      </c>
      <c r="E46" s="2"/>
      <c r="F46" s="2">
        <v>16011089498</v>
      </c>
      <c r="G46" s="2">
        <v>4805912000000</v>
      </c>
      <c r="H46" s="2">
        <v>1.9154586225194237</v>
      </c>
      <c r="I46" s="2">
        <v>1296322071554.3899</v>
      </c>
      <c r="J46" s="29"/>
      <c r="K46" s="29"/>
      <c r="L46" s="29"/>
      <c r="M46" s="29"/>
      <c r="N46" s="29">
        <v>2.5999999999999999E-2</v>
      </c>
      <c r="O46" s="29"/>
      <c r="P46" s="29">
        <f>F46/G46</f>
        <v>3.3315402982826152E-3</v>
      </c>
      <c r="Q46" s="29">
        <f>F46/I46</f>
        <v>1.2351166310700452E-2</v>
      </c>
      <c r="R46" s="2">
        <v>94.05</v>
      </c>
      <c r="S46" s="5">
        <v>360.59300000000002</v>
      </c>
      <c r="T46" s="6">
        <v>2.75</v>
      </c>
    </row>
    <row r="47" spans="1:20">
      <c r="A47" s="1" t="s">
        <v>7</v>
      </c>
      <c r="B47" s="2">
        <v>2013</v>
      </c>
      <c r="C47" s="2"/>
      <c r="D47" s="12">
        <f>1000000*17141.6</f>
        <v>17141599999.999998</v>
      </c>
      <c r="E47" s="2"/>
      <c r="F47" s="2">
        <v>36234689536</v>
      </c>
      <c r="G47" s="2">
        <v>5316455000000</v>
      </c>
      <c r="H47" s="2">
        <v>3.0151405108109373</v>
      </c>
      <c r="I47" s="2">
        <v>1383897839059.6899</v>
      </c>
      <c r="J47" s="29"/>
      <c r="K47" s="29"/>
      <c r="L47" s="29"/>
      <c r="M47" s="29"/>
      <c r="N47" s="29">
        <f>Sheet1!$D47/Sheet1!$I47</f>
        <v>1.2386463448520965E-2</v>
      </c>
      <c r="O47" s="29"/>
      <c r="P47" s="29">
        <f>F47/G47</f>
        <v>6.8155734480965227E-3</v>
      </c>
      <c r="Q47" s="29">
        <f>F47/I47</f>
        <v>2.618306677942369E-2</v>
      </c>
      <c r="R47" s="2">
        <v>97.98</v>
      </c>
      <c r="S47" s="5">
        <v>332.12</v>
      </c>
      <c r="T47" s="6">
        <v>3.73</v>
      </c>
    </row>
    <row r="48" spans="1:20">
      <c r="A48" s="1" t="s">
        <v>7</v>
      </c>
      <c r="B48" s="2">
        <v>2014</v>
      </c>
      <c r="C48" s="2"/>
      <c r="D48" s="12">
        <f>1000000*18939.6</f>
        <v>18939600000</v>
      </c>
      <c r="E48" s="2"/>
      <c r="F48" s="2">
        <v>74313102115</v>
      </c>
      <c r="G48" s="2">
        <v>5687310000000</v>
      </c>
      <c r="H48" s="2">
        <v>0.10337135910000939</v>
      </c>
      <c r="I48" s="2">
        <v>1413600119977.6501</v>
      </c>
      <c r="J48" s="29"/>
      <c r="K48" s="29"/>
      <c r="L48" s="29"/>
      <c r="M48" s="29"/>
      <c r="N48" s="29">
        <f>Sheet1!$D48/Sheet1!$I48</f>
        <v>1.3398131290693047E-2</v>
      </c>
      <c r="O48" s="29"/>
      <c r="P48" s="29">
        <f>F48/G48</f>
        <v>1.3066476438773339E-2</v>
      </c>
      <c r="Q48" s="29">
        <f>F48/I48</f>
        <v>5.2570101731580873E-2</v>
      </c>
      <c r="R48" s="2">
        <v>93.17</v>
      </c>
      <c r="S48" s="5">
        <v>311.255</v>
      </c>
      <c r="T48" s="6">
        <v>4.37</v>
      </c>
    </row>
    <row r="49" spans="1:20">
      <c r="A49" s="1" t="s">
        <v>7</v>
      </c>
      <c r="B49" s="2">
        <v>2015</v>
      </c>
      <c r="C49" s="2"/>
      <c r="D49" s="2">
        <v>12075603001.420006</v>
      </c>
      <c r="E49" s="2"/>
      <c r="F49" s="2"/>
      <c r="G49" s="2">
        <v>5904332000000</v>
      </c>
      <c r="H49" s="2">
        <v>-3.8473624947110494</v>
      </c>
      <c r="I49" s="2">
        <f>1865.781*1000000000</f>
        <v>1865781000000</v>
      </c>
      <c r="J49" s="29"/>
      <c r="K49" s="29"/>
      <c r="L49" s="29"/>
      <c r="M49" s="29"/>
      <c r="N49" s="29">
        <f>Sheet1!$D49/Sheet1!$I49</f>
        <v>6.4721438375779398E-3</v>
      </c>
      <c r="O49" s="29"/>
      <c r="P49" s="29"/>
      <c r="Q49" s="29"/>
      <c r="R49" s="2">
        <v>48.66</v>
      </c>
      <c r="S49" s="5">
        <v>249.226</v>
      </c>
      <c r="T49" s="6">
        <v>2.62</v>
      </c>
    </row>
    <row r="50" spans="1:20">
      <c r="A50" s="1" t="s">
        <v>8</v>
      </c>
      <c r="B50" s="2">
        <v>2000</v>
      </c>
      <c r="C50" s="13">
        <v>33027000000</v>
      </c>
      <c r="D50" s="9">
        <v>505252000000</v>
      </c>
      <c r="E50" s="3">
        <f>D50-C50</f>
        <v>472225000000</v>
      </c>
      <c r="F50" s="9">
        <v>545791000000</v>
      </c>
      <c r="G50" s="2">
        <v>42797008135900</v>
      </c>
      <c r="H50" s="2">
        <v>4.4957929969907724</v>
      </c>
      <c r="I50" s="9">
        <v>8587503000000</v>
      </c>
      <c r="J50" s="29">
        <f>C50/G50</f>
        <v>7.7171282382927859E-4</v>
      </c>
      <c r="K50" s="29">
        <f>D50/G50</f>
        <v>1.1805778534695572E-2</v>
      </c>
      <c r="L50" s="29">
        <f>E50/G50</f>
        <v>1.1034065710866294E-2</v>
      </c>
      <c r="M50" s="29">
        <f>C50/I50</f>
        <v>3.8459375210698615E-3</v>
      </c>
      <c r="N50" s="29">
        <f>D50/I50</f>
        <v>5.8835729082132492E-2</v>
      </c>
      <c r="O50" s="29">
        <f>E50/I50</f>
        <v>5.498979156106263E-2</v>
      </c>
      <c r="P50" s="29">
        <f>F50/G50</f>
        <v>1.2753017647094977E-2</v>
      </c>
      <c r="Q50" s="29">
        <f>F50/I50</f>
        <v>6.3556426122937021E-2</v>
      </c>
      <c r="R50" s="2">
        <v>30.38</v>
      </c>
      <c r="S50" s="2">
        <v>82.293999999999997</v>
      </c>
      <c r="T50" s="6">
        <v>4.3099999999999996</v>
      </c>
    </row>
    <row r="51" spans="1:20">
      <c r="A51" s="1" t="s">
        <v>8</v>
      </c>
      <c r="B51" s="2">
        <v>2001</v>
      </c>
      <c r="C51" s="13">
        <v>40104000000</v>
      </c>
      <c r="D51" s="9">
        <v>414636000000</v>
      </c>
      <c r="E51" s="3">
        <f>D51-C51</f>
        <v>374532000000</v>
      </c>
      <c r="F51" s="9">
        <v>427069000000</v>
      </c>
      <c r="G51" s="2">
        <v>45929637206400</v>
      </c>
      <c r="H51" s="2">
        <v>3.3481803906399108</v>
      </c>
      <c r="I51" s="9">
        <v>9461215000000</v>
      </c>
      <c r="J51" s="29">
        <f>C51/G51</f>
        <v>8.7316169774604194E-4</v>
      </c>
      <c r="K51" s="29">
        <f>D51/G51</f>
        <v>9.0276349916873101E-3</v>
      </c>
      <c r="L51" s="29">
        <f>E51/G51</f>
        <v>8.1544732939412678E-3</v>
      </c>
      <c r="M51" s="29">
        <f>C51/I51</f>
        <v>4.2387790574466384E-3</v>
      </c>
      <c r="N51" s="29">
        <f>D51/I51</f>
        <v>4.3824815311775497E-2</v>
      </c>
      <c r="O51" s="29">
        <f>E51/I51</f>
        <v>3.9586036254328855E-2</v>
      </c>
      <c r="P51" s="29">
        <f>F51/G51</f>
        <v>9.2983316650385103E-3</v>
      </c>
      <c r="Q51" s="29">
        <f>F51/I51</f>
        <v>4.5138917147533375E-2</v>
      </c>
      <c r="R51" s="2">
        <v>25.98</v>
      </c>
      <c r="S51" s="2">
        <v>71.566000000000003</v>
      </c>
      <c r="T51" s="6">
        <v>3.96</v>
      </c>
    </row>
    <row r="52" spans="1:20">
      <c r="A52" s="1" t="s">
        <v>8</v>
      </c>
      <c r="B52" s="2">
        <v>2002</v>
      </c>
      <c r="C52" s="13">
        <v>78870000000</v>
      </c>
      <c r="D52" s="9">
        <v>303849000000</v>
      </c>
      <c r="E52" s="3">
        <f>D52-C52</f>
        <v>224979000000</v>
      </c>
      <c r="F52" s="9">
        <v>361511000000</v>
      </c>
      <c r="G52" s="2">
        <v>48904108573200</v>
      </c>
      <c r="H52" s="2">
        <v>2.1669086338893067</v>
      </c>
      <c r="I52" s="9">
        <v>9760444000000</v>
      </c>
      <c r="J52" s="29">
        <f>C52/G52</f>
        <v>1.6127479326598266E-3</v>
      </c>
      <c r="K52" s="29">
        <f>D52/G52</f>
        <v>6.213158952589776E-3</v>
      </c>
      <c r="L52" s="29">
        <f>E52/G52</f>
        <v>4.6004110199299496E-3</v>
      </c>
      <c r="M52" s="29">
        <f>C52/I52</f>
        <v>8.080575023021494E-3</v>
      </c>
      <c r="N52" s="29">
        <f>D52/I52</f>
        <v>3.1130653482566981E-2</v>
      </c>
      <c r="O52" s="29">
        <f>E52/I52</f>
        <v>2.3050078459545487E-2</v>
      </c>
      <c r="P52" s="29">
        <f>F52/G52</f>
        <v>7.3922418902470722E-3</v>
      </c>
      <c r="Q52" s="29">
        <f>F52/I52</f>
        <v>3.7038376532870843E-2</v>
      </c>
      <c r="R52" s="2">
        <v>26.18</v>
      </c>
      <c r="S52" s="2">
        <v>70.647000000000006</v>
      </c>
      <c r="T52" s="6">
        <v>3.38</v>
      </c>
    </row>
    <row r="53" spans="1:20">
      <c r="A53" s="1" t="s">
        <v>8</v>
      </c>
      <c r="B53" s="2">
        <v>2003</v>
      </c>
      <c r="C53" s="13">
        <v>83674000000</v>
      </c>
      <c r="D53" s="9">
        <v>566486000000</v>
      </c>
      <c r="E53" s="3">
        <f>D53-C53</f>
        <v>482812000000</v>
      </c>
      <c r="F53" s="9">
        <v>375138000000</v>
      </c>
      <c r="G53" s="2">
        <v>53818704866500</v>
      </c>
      <c r="H53" s="2">
        <v>3.9567484813774598</v>
      </c>
      <c r="I53" s="9">
        <v>10562721000000</v>
      </c>
      <c r="J53" s="29">
        <f>C53/G53</f>
        <v>1.5547382681831076E-3</v>
      </c>
      <c r="K53" s="29">
        <f>D53/G53</f>
        <v>1.0525819998924109E-2</v>
      </c>
      <c r="L53" s="29">
        <f>E53/G53</f>
        <v>8.9710817307410012E-3</v>
      </c>
      <c r="M53" s="29">
        <f>C53/I53</f>
        <v>7.9216330716299337E-3</v>
      </c>
      <c r="N53" s="29">
        <f>D53/I53</f>
        <v>5.3630688531865985E-2</v>
      </c>
      <c r="O53" s="29">
        <f>E53/I53</f>
        <v>4.5709055460236049E-2</v>
      </c>
      <c r="P53" s="29">
        <f>F53/G53</f>
        <v>6.9704018506307171E-3</v>
      </c>
      <c r="Q53" s="29">
        <f>F53/I53</f>
        <v>3.5515280579691541E-2</v>
      </c>
      <c r="R53" s="2">
        <v>31.08</v>
      </c>
      <c r="S53" s="2">
        <v>80.733999999999995</v>
      </c>
      <c r="T53" s="6">
        <v>5.47</v>
      </c>
    </row>
    <row r="54" spans="1:20">
      <c r="A54" s="1" t="s">
        <v>8</v>
      </c>
      <c r="B54" s="2">
        <v>2004</v>
      </c>
      <c r="C54" s="13">
        <v>81903000000</v>
      </c>
      <c r="D54" s="9">
        <v>1578094000000</v>
      </c>
      <c r="E54" s="3">
        <f>D54-C54</f>
        <v>1496191000000</v>
      </c>
      <c r="F54" s="9">
        <v>1702000000000</v>
      </c>
      <c r="G54" s="2">
        <v>61337435356900</v>
      </c>
      <c r="H54" s="2">
        <v>6.0410867391876337</v>
      </c>
      <c r="I54" s="9">
        <v>12828718000000</v>
      </c>
      <c r="J54" s="29">
        <f>C54/G54</f>
        <v>1.3352856949990905E-3</v>
      </c>
      <c r="K54" s="29">
        <f>D54/G54</f>
        <v>2.5728072763682584E-2</v>
      </c>
      <c r="L54" s="29">
        <f>E54/G54</f>
        <v>2.4392787068683492E-2</v>
      </c>
      <c r="M54" s="29">
        <f>C54/I54</f>
        <v>6.384347991747889E-3</v>
      </c>
      <c r="N54" s="29">
        <f>D54/I54</f>
        <v>0.12301260344174687</v>
      </c>
      <c r="O54" s="29">
        <f>E54/I54</f>
        <v>0.11662825544999898</v>
      </c>
      <c r="P54" s="29">
        <f>F54/G54</f>
        <v>2.7748144181390814E-2</v>
      </c>
      <c r="Q54" s="29">
        <f>F54/I54</f>
        <v>0.13267108997173374</v>
      </c>
      <c r="R54" s="2">
        <v>41.51</v>
      </c>
      <c r="S54" s="2">
        <v>130.10599999999999</v>
      </c>
      <c r="T54" s="6">
        <v>5.89</v>
      </c>
    </row>
    <row r="55" spans="1:20">
      <c r="A55" s="1" t="s">
        <v>8</v>
      </c>
      <c r="B55" s="2">
        <v>2005</v>
      </c>
      <c r="C55" s="13">
        <v>123749000000</v>
      </c>
      <c r="D55" s="9">
        <v>1853327000000</v>
      </c>
      <c r="E55" s="3">
        <f>D55-C55</f>
        <v>1729578000000</v>
      </c>
      <c r="F55" s="9">
        <v>2406795000000</v>
      </c>
      <c r="G55" s="2">
        <v>69637400112499.992</v>
      </c>
      <c r="H55" s="2">
        <v>5.5594525308359408</v>
      </c>
      <c r="I55" s="9">
        <v>15747071000000</v>
      </c>
      <c r="J55" s="29">
        <f>C55/G55</f>
        <v>1.7770479627338487E-3</v>
      </c>
      <c r="K55" s="29">
        <f>D55/G55</f>
        <v>2.6613960271433593E-2</v>
      </c>
      <c r="L55" s="29">
        <f>E55/G55</f>
        <v>2.4836912308699746E-2</v>
      </c>
      <c r="M55" s="29">
        <f>C55/I55</f>
        <v>7.8585408041914589E-3</v>
      </c>
      <c r="N55" s="29">
        <f>D55/I55</f>
        <v>0.11769344279961651</v>
      </c>
      <c r="O55" s="29">
        <f>E55/I55</f>
        <v>0.10983490199542506</v>
      </c>
      <c r="P55" s="29">
        <f>F55/G55</f>
        <v>3.4561815864920228E-2</v>
      </c>
      <c r="Q55" s="29">
        <f>F55/I55</f>
        <v>0.15284080448992704</v>
      </c>
      <c r="R55" s="2">
        <v>56.64</v>
      </c>
      <c r="S55" s="2">
        <v>167.08699999999999</v>
      </c>
      <c r="T55" s="6">
        <v>8.69</v>
      </c>
    </row>
    <row r="56" spans="1:20">
      <c r="A56" s="1" t="s">
        <v>8</v>
      </c>
      <c r="B56" s="2">
        <v>2006</v>
      </c>
      <c r="C56" s="13">
        <v>179692000000</v>
      </c>
      <c r="D56" s="9">
        <v>3712108000000</v>
      </c>
      <c r="E56" s="3">
        <f>D56-C56</f>
        <v>3532416000000</v>
      </c>
      <c r="F56" s="9">
        <v>3932858000000</v>
      </c>
      <c r="G56" s="2">
        <v>82018171000000</v>
      </c>
      <c r="H56" s="2">
        <v>4.4049726903152191</v>
      </c>
      <c r="I56" s="9">
        <v>20050577166700</v>
      </c>
      <c r="J56" s="29">
        <f>C56/G56</f>
        <v>2.19088035991439E-3</v>
      </c>
      <c r="K56" s="29">
        <f>D56/G56</f>
        <v>4.5259580343482667E-2</v>
      </c>
      <c r="L56" s="29">
        <f>E56/G56</f>
        <v>4.3068699983568277E-2</v>
      </c>
      <c r="M56" s="29">
        <f>C56/I56</f>
        <v>8.9619365321030511E-3</v>
      </c>
      <c r="N56" s="29">
        <f>D56/I56</f>
        <v>0.18513721421271948</v>
      </c>
      <c r="O56" s="29">
        <f>E56/I56</f>
        <v>0.17617527768061644</v>
      </c>
      <c r="P56" s="29">
        <f>F56/G56</f>
        <v>4.7951057089532026E-2</v>
      </c>
      <c r="Q56" s="29">
        <f>F56/I56</f>
        <v>0.19614687234698117</v>
      </c>
      <c r="R56" s="2">
        <v>66.05</v>
      </c>
      <c r="S56" s="2">
        <v>305.29500000000002</v>
      </c>
      <c r="T56" s="6">
        <v>6.73</v>
      </c>
    </row>
    <row r="57" spans="1:20">
      <c r="A57" s="1" t="s">
        <v>8</v>
      </c>
      <c r="B57" s="2">
        <v>2007</v>
      </c>
      <c r="C57" s="13">
        <v>103738000000</v>
      </c>
      <c r="D57" s="9">
        <v>3482407000000</v>
      </c>
      <c r="E57" s="3">
        <f>D57-C57</f>
        <v>3378669000000</v>
      </c>
      <c r="F57" s="9">
        <v>3533278000000</v>
      </c>
      <c r="G57" s="2">
        <v>90428771000000</v>
      </c>
      <c r="H57" s="2">
        <v>5.1608255998702077</v>
      </c>
      <c r="I57" s="9">
        <v>23097358000000</v>
      </c>
      <c r="J57" s="29">
        <f>C57/G57</f>
        <v>1.1471791427973737E-3</v>
      </c>
      <c r="K57" s="29">
        <f>D57/G57</f>
        <v>3.8509945026235066E-2</v>
      </c>
      <c r="L57" s="29">
        <f>E57/G57</f>
        <v>3.7362765883437697E-2</v>
      </c>
      <c r="M57" s="29">
        <f>C57/I57</f>
        <v>4.4913361952479587E-3</v>
      </c>
      <c r="N57" s="29">
        <f>D57/I57</f>
        <v>0.15077079378515931</v>
      </c>
      <c r="O57" s="29">
        <f>E57/I57</f>
        <v>0.14627945758991137</v>
      </c>
      <c r="P57" s="29">
        <f>F57/G57</f>
        <v>3.9072498287077241E-2</v>
      </c>
      <c r="Q57" s="29">
        <f>F57/I57</f>
        <v>0.15297325347773541</v>
      </c>
      <c r="R57" s="2">
        <v>72.34</v>
      </c>
      <c r="S57" s="2">
        <v>323.24599999999998</v>
      </c>
      <c r="T57" s="6">
        <v>6.97</v>
      </c>
    </row>
    <row r="58" spans="1:20">
      <c r="A58" s="1" t="s">
        <v>8</v>
      </c>
      <c r="B58" s="2">
        <v>2008</v>
      </c>
      <c r="C58" s="13">
        <v>185900000000</v>
      </c>
      <c r="D58" s="9">
        <v>3918982000000</v>
      </c>
      <c r="E58" s="3">
        <f>D58-C58</f>
        <v>3733082000000</v>
      </c>
      <c r="F58" s="9">
        <v>1945023000000</v>
      </c>
      <c r="G58" s="2">
        <v>93847932008100</v>
      </c>
      <c r="H58" s="2">
        <v>3.2924548972939931</v>
      </c>
      <c r="I58" s="9">
        <v>22710063000000</v>
      </c>
      <c r="J58" s="29">
        <f>C58/G58</f>
        <v>1.9808641066694469E-3</v>
      </c>
      <c r="K58" s="29">
        <f>D58/G58</f>
        <v>4.1758853031111577E-2</v>
      </c>
      <c r="L58" s="29">
        <f>E58/G58</f>
        <v>3.9777988924442134E-2</v>
      </c>
      <c r="M58" s="29">
        <f>C58/I58</f>
        <v>8.1857985158385518E-3</v>
      </c>
      <c r="N58" s="29">
        <f>D58/I58</f>
        <v>0.17256587971596557</v>
      </c>
      <c r="O58" s="29">
        <f>E58/I58</f>
        <v>0.16438008120012701</v>
      </c>
      <c r="P58" s="29">
        <f>F58/G58</f>
        <v>2.0725262223488583E-2</v>
      </c>
      <c r="Q58" s="29">
        <f>F58/I58</f>
        <v>8.5645865447401007E-2</v>
      </c>
      <c r="R58" s="2">
        <v>99.67</v>
      </c>
      <c r="S58" s="2">
        <v>315.31599999999997</v>
      </c>
      <c r="T58" s="6">
        <v>8.86</v>
      </c>
    </row>
    <row r="59" spans="1:20">
      <c r="A59" s="1" t="s">
        <v>8</v>
      </c>
      <c r="B59" s="2">
        <v>2009</v>
      </c>
      <c r="C59" s="13">
        <v>1028293000000</v>
      </c>
      <c r="D59" s="13">
        <v>1962967000000</v>
      </c>
      <c r="E59" s="3">
        <f>D59-C59</f>
        <v>934674000000</v>
      </c>
      <c r="F59" s="9">
        <v>1959213000000</v>
      </c>
      <c r="G59" s="2">
        <v>96443760984000</v>
      </c>
      <c r="H59" s="2">
        <v>-1.0364317789293978</v>
      </c>
      <c r="I59" s="9">
        <v>18316542000000</v>
      </c>
      <c r="J59" s="29">
        <f>C59/G59</f>
        <v>1.0662099751279854E-2</v>
      </c>
      <c r="K59" s="29">
        <f>D59/G59</f>
        <v>2.0353488706497624E-2</v>
      </c>
      <c r="L59" s="29">
        <f>E59/G59</f>
        <v>9.6913889552177699E-3</v>
      </c>
      <c r="M59" s="29">
        <f>C59/I59</f>
        <v>5.614012732315958E-2</v>
      </c>
      <c r="N59" s="29">
        <f>D59/I59</f>
        <v>0.107169082461089</v>
      </c>
      <c r="O59" s="29">
        <f>E59/I59</f>
        <v>5.1028955137929419E-2</v>
      </c>
      <c r="P59" s="29">
        <f>F59/G59</f>
        <v>2.0314564467524582E-2</v>
      </c>
      <c r="Q59" s="29">
        <f>F59/I59</f>
        <v>0.1069641311116476</v>
      </c>
      <c r="R59" s="2">
        <v>61.95</v>
      </c>
      <c r="S59" s="2">
        <v>234.21700000000001</v>
      </c>
      <c r="T59" s="6">
        <v>3.94</v>
      </c>
    </row>
    <row r="60" spans="1:20">
      <c r="A60" s="1" t="s">
        <v>8</v>
      </c>
      <c r="B60" s="2">
        <v>2010</v>
      </c>
      <c r="C60" s="13">
        <v>251057000000</v>
      </c>
      <c r="D60" s="13">
        <v>3295175000000</v>
      </c>
      <c r="E60" s="3">
        <f>D60-C60</f>
        <v>3044118000000</v>
      </c>
      <c r="F60" s="9">
        <v>2287931000000</v>
      </c>
      <c r="G60" s="2">
        <v>110998728917900</v>
      </c>
      <c r="H60" s="2">
        <v>5.7537089086437305</v>
      </c>
      <c r="I60" s="9">
        <v>23879664400000</v>
      </c>
      <c r="J60" s="29">
        <f>C60/G60</f>
        <v>2.2618006750842511E-3</v>
      </c>
      <c r="K60" s="29">
        <f>D60/G60</f>
        <v>2.9686601208174825E-2</v>
      </c>
      <c r="L60" s="29">
        <f>E60/G60</f>
        <v>2.7424800533090574E-2</v>
      </c>
      <c r="M60" s="29">
        <f>C60/I60</f>
        <v>1.051342245831562E-2</v>
      </c>
      <c r="N60" s="29">
        <f>D60/I60</f>
        <v>0.13799084211585486</v>
      </c>
      <c r="O60" s="29">
        <f>E60/I60</f>
        <v>0.12747741965753925</v>
      </c>
      <c r="P60" s="29">
        <f>F60/G60</f>
        <v>2.0612227025520839E-2</v>
      </c>
      <c r="Q60" s="29">
        <f>F60/I60</f>
        <v>9.5810852350169548E-2</v>
      </c>
      <c r="R60" s="2">
        <v>79.48</v>
      </c>
      <c r="S60" s="2">
        <v>341.97800000000001</v>
      </c>
      <c r="T60" s="6">
        <v>4.37</v>
      </c>
    </row>
    <row r="61" spans="1:20">
      <c r="A61" s="1" t="s">
        <v>8</v>
      </c>
      <c r="B61" s="2">
        <v>2011</v>
      </c>
      <c r="C61" s="13">
        <v>450072000000</v>
      </c>
      <c r="D61" s="13">
        <v>2983305000000</v>
      </c>
      <c r="E61" s="3">
        <f>D61-C61</f>
        <v>2533233000000</v>
      </c>
      <c r="F61" s="9">
        <v>2629692000000</v>
      </c>
      <c r="G61" s="2">
        <v>121319461773700</v>
      </c>
      <c r="H61" s="2">
        <v>5.8396405834600529</v>
      </c>
      <c r="I61" s="9">
        <v>27540676829000.004</v>
      </c>
      <c r="J61" s="29">
        <f>C61/G61</f>
        <v>3.7098087431308401E-3</v>
      </c>
      <c r="K61" s="29">
        <f>D61/G61</f>
        <v>2.4590489904784015E-2</v>
      </c>
      <c r="L61" s="29">
        <f>E61/G61</f>
        <v>2.0880681161653175E-2</v>
      </c>
      <c r="M61" s="29">
        <f>C61/I61</f>
        <v>1.6342082033586027E-2</v>
      </c>
      <c r="N61" s="29">
        <f>D61/I61</f>
        <v>0.10832359053930786</v>
      </c>
      <c r="O61" s="29">
        <f>E61/I61</f>
        <v>9.1981508505721829E-2</v>
      </c>
      <c r="P61" s="29">
        <f>F61/G61</f>
        <v>2.167576381854731E-2</v>
      </c>
      <c r="Q61" s="29">
        <f>F61/I61</f>
        <v>9.5483927876128513E-2</v>
      </c>
      <c r="R61" s="2">
        <v>94.88</v>
      </c>
      <c r="S61" s="2">
        <v>399.65600000000001</v>
      </c>
      <c r="T61" s="6">
        <v>4</v>
      </c>
    </row>
    <row r="62" spans="1:20">
      <c r="A62" s="1" t="s">
        <v>8</v>
      </c>
      <c r="B62" s="2">
        <v>2012</v>
      </c>
      <c r="C62" s="13">
        <v>755231000000</v>
      </c>
      <c r="D62" s="13">
        <v>2178895000000</v>
      </c>
      <c r="E62" s="3">
        <f>D62-C62</f>
        <v>1423664000000</v>
      </c>
      <c r="F62" s="9">
        <v>3072620000000</v>
      </c>
      <c r="G62" s="2">
        <v>129027552556700.02</v>
      </c>
      <c r="H62" s="2">
        <v>5.4571306096006538</v>
      </c>
      <c r="I62" s="9">
        <v>28736016066999.996</v>
      </c>
      <c r="J62" s="29">
        <f>C62/G62</f>
        <v>5.8532537046156897E-3</v>
      </c>
      <c r="K62" s="29">
        <f>D62/G62</f>
        <v>1.6887052081705604E-2</v>
      </c>
      <c r="L62" s="29">
        <f>E62/G62</f>
        <v>1.1033798377089912E-2</v>
      </c>
      <c r="M62" s="29">
        <f>C62/I62</f>
        <v>2.6281687699475358E-2</v>
      </c>
      <c r="N62" s="29">
        <f>D62/I62</f>
        <v>7.5824533050084492E-2</v>
      </c>
      <c r="O62" s="29">
        <f>E62/I62</f>
        <v>4.9542845350609127E-2</v>
      </c>
      <c r="P62" s="29">
        <f>F62/G62</f>
        <v>2.3813673429555014E-2</v>
      </c>
      <c r="Q62" s="29">
        <f>F62/I62</f>
        <v>0.10692574756486686</v>
      </c>
      <c r="R62" s="2">
        <v>94.05</v>
      </c>
      <c r="S62" s="2">
        <v>360.59300000000002</v>
      </c>
      <c r="T62" s="6">
        <v>2.75</v>
      </c>
    </row>
    <row r="63" spans="1:20">
      <c r="A63" s="1" t="s">
        <v>8</v>
      </c>
      <c r="B63" s="2">
        <v>2013</v>
      </c>
      <c r="C63" s="13">
        <v>1385663000000</v>
      </c>
      <c r="D63" s="13">
        <v>1668223000000</v>
      </c>
      <c r="E63" s="3">
        <f>D63-C63</f>
        <v>282560000000</v>
      </c>
      <c r="F63" s="9">
        <v>1664530000000</v>
      </c>
      <c r="G63" s="2">
        <v>137229575801499.98</v>
      </c>
      <c r="H63" s="2">
        <v>3.9765961992969352</v>
      </c>
      <c r="I63" s="9">
        <v>28834979949000</v>
      </c>
      <c r="J63" s="29">
        <f>C63/G63</f>
        <v>1.009740787951087E-2</v>
      </c>
      <c r="K63" s="29">
        <f>D63/G63</f>
        <v>1.2156439238820161E-2</v>
      </c>
      <c r="L63" s="29">
        <f>E63/G63</f>
        <v>2.0590313593092918E-3</v>
      </c>
      <c r="M63" s="29">
        <f>C63/I63</f>
        <v>4.8054931976744965E-2</v>
      </c>
      <c r="N63" s="29">
        <f>D63/I63</f>
        <v>5.785414114906829E-2</v>
      </c>
      <c r="O63" s="29">
        <f>E63/I63</f>
        <v>9.7992091723233272E-3</v>
      </c>
      <c r="P63" s="29">
        <f>F63/G63</f>
        <v>1.2129528130347874E-2</v>
      </c>
      <c r="Q63" s="29">
        <f>F63/I63</f>
        <v>5.7726067538247973E-2</v>
      </c>
      <c r="R63" s="2">
        <v>97.98</v>
      </c>
      <c r="S63" s="2">
        <v>332.12</v>
      </c>
      <c r="T63" s="6">
        <v>3.73</v>
      </c>
    </row>
    <row r="64" spans="1:20">
      <c r="A64" s="1" t="s">
        <v>8</v>
      </c>
      <c r="B64" s="2">
        <v>2014</v>
      </c>
      <c r="C64" s="13">
        <v>637115000000</v>
      </c>
      <c r="D64" s="13">
        <v>1585203000000</v>
      </c>
      <c r="E64" s="3">
        <f>D64-C64</f>
        <v>948088000000</v>
      </c>
      <c r="F64" s="9">
        <v>1389475000000</v>
      </c>
      <c r="G64" s="2">
        <v>147568108330100</v>
      </c>
      <c r="H64" s="2">
        <v>1.8763953971249379</v>
      </c>
      <c r="I64" s="9">
        <v>30571365219580.004</v>
      </c>
      <c r="J64" s="29">
        <f>C64/G64</f>
        <v>4.317430149438633E-3</v>
      </c>
      <c r="K64" s="29">
        <f>D64/G64</f>
        <v>1.0742178767068063E-2</v>
      </c>
      <c r="L64" s="29">
        <f>E64/G64</f>
        <v>6.4247486176294303E-3</v>
      </c>
      <c r="M64" s="29">
        <f>C64/I64</f>
        <v>2.0840253466729308E-2</v>
      </c>
      <c r="N64" s="29">
        <f>D64/I64</f>
        <v>5.1852542031218384E-2</v>
      </c>
      <c r="O64" s="29">
        <f>E64/I64</f>
        <v>3.1012288564489076E-2</v>
      </c>
      <c r="P64" s="29">
        <f>F64/G64</f>
        <v>9.4158217227521632E-3</v>
      </c>
      <c r="Q64" s="29">
        <f>F64/I64</f>
        <v>4.5450211006935491E-2</v>
      </c>
      <c r="R64" s="2">
        <v>93.17</v>
      </c>
      <c r="S64" s="2">
        <v>311.255</v>
      </c>
      <c r="T64" s="6">
        <v>4.37</v>
      </c>
    </row>
    <row r="65" spans="1:20">
      <c r="A65" s="1" t="s">
        <v>8</v>
      </c>
      <c r="B65" s="2">
        <v>2015</v>
      </c>
      <c r="C65" s="13">
        <v>1001654000000</v>
      </c>
      <c r="D65" s="13">
        <v>932611000000</v>
      </c>
      <c r="E65" s="3">
        <f>D65-C65</f>
        <v>-69043000000</v>
      </c>
      <c r="F65" s="9">
        <v>-73578000000</v>
      </c>
      <c r="G65" s="2">
        <v>157510720864200</v>
      </c>
      <c r="H65" s="2">
        <v>2.3055669945707393</v>
      </c>
      <c r="I65" s="9">
        <v>33548507161142.316</v>
      </c>
      <c r="J65" s="29">
        <f>C65/G65</f>
        <v>6.359275067146633E-3</v>
      </c>
      <c r="K65" s="29">
        <f>D65/G65</f>
        <v>5.9209366504268824E-3</v>
      </c>
      <c r="L65" s="29">
        <f>E65/G65</f>
        <v>-4.3833841671975048E-4</v>
      </c>
      <c r="M65" s="29">
        <f>C65/I65</f>
        <v>2.9856887377694395E-2</v>
      </c>
      <c r="N65" s="29">
        <f>D65/I65</f>
        <v>2.7798882242969076E-2</v>
      </c>
      <c r="O65" s="29">
        <f>E65/I65</f>
        <v>-2.0580051347253185E-3</v>
      </c>
      <c r="P65" s="29">
        <f>F65/G65</f>
        <v>-4.6713010769239174E-4</v>
      </c>
      <c r="Q65" s="29">
        <f>F65/I65</f>
        <v>-2.1931825355621781E-3</v>
      </c>
      <c r="R65" s="2">
        <v>48.66</v>
      </c>
      <c r="S65" s="2">
        <v>249.226</v>
      </c>
      <c r="T65" s="6">
        <v>2.62</v>
      </c>
    </row>
    <row r="66" spans="1:20">
      <c r="A66" s="1" t="s">
        <v>9</v>
      </c>
      <c r="B66" s="2">
        <v>2000</v>
      </c>
      <c r="C66" s="3"/>
      <c r="D66" s="3"/>
      <c r="E66" s="4"/>
      <c r="F66" s="4"/>
      <c r="G66" s="2">
        <v>208531000000000</v>
      </c>
      <c r="H66" s="2">
        <v>4.4199929995813818</v>
      </c>
      <c r="I66" s="2">
        <v>32409400000</v>
      </c>
      <c r="J66" s="29"/>
      <c r="K66" s="29"/>
      <c r="L66" s="29"/>
      <c r="M66" s="29"/>
      <c r="N66" s="29"/>
      <c r="O66" s="29"/>
      <c r="P66" s="29"/>
      <c r="Q66" s="29"/>
      <c r="R66" s="2">
        <v>30.38</v>
      </c>
      <c r="S66" s="5">
        <v>82.293999999999997</v>
      </c>
      <c r="T66" s="6">
        <v>4.3099999999999996</v>
      </c>
    </row>
    <row r="67" spans="1:20">
      <c r="A67" s="1" t="s">
        <v>9</v>
      </c>
      <c r="B67" s="2">
        <v>2001</v>
      </c>
      <c r="C67" s="3"/>
      <c r="D67" s="3"/>
      <c r="E67" s="4"/>
      <c r="F67" s="4"/>
      <c r="G67" s="2">
        <v>225851000000000</v>
      </c>
      <c r="H67" s="2">
        <v>1.6778983077036571</v>
      </c>
      <c r="I67" s="2">
        <v>31451000000</v>
      </c>
      <c r="J67" s="29"/>
      <c r="K67" s="29"/>
      <c r="L67" s="29"/>
      <c r="M67" s="29"/>
      <c r="N67" s="29"/>
      <c r="O67" s="29"/>
      <c r="P67" s="29"/>
      <c r="Q67" s="29"/>
      <c r="R67" s="2">
        <v>25.98</v>
      </c>
      <c r="S67" s="5">
        <v>71.566000000000003</v>
      </c>
      <c r="T67" s="6">
        <v>3.96</v>
      </c>
    </row>
    <row r="68" spans="1:20">
      <c r="A68" s="1" t="s">
        <v>9</v>
      </c>
      <c r="B68" s="2">
        <v>2002</v>
      </c>
      <c r="C68" s="3"/>
      <c r="D68" s="3"/>
      <c r="E68" s="4"/>
      <c r="F68" s="4"/>
      <c r="G68" s="2">
        <v>245323000000000</v>
      </c>
      <c r="H68" s="2">
        <v>2.5039804654986</v>
      </c>
      <c r="I68" s="2">
        <v>32296800000</v>
      </c>
      <c r="J68" s="29"/>
      <c r="K68" s="29"/>
      <c r="L68" s="29"/>
      <c r="M68" s="29"/>
      <c r="N68" s="29"/>
      <c r="O68" s="29"/>
      <c r="P68" s="29"/>
      <c r="Q68" s="29"/>
      <c r="R68" s="2">
        <v>26.18</v>
      </c>
      <c r="S68" s="5">
        <v>70.647000000000006</v>
      </c>
      <c r="T68" s="6">
        <v>3.38</v>
      </c>
    </row>
    <row r="69" spans="1:20">
      <c r="A69" s="1" t="s">
        <v>9</v>
      </c>
      <c r="B69" s="2">
        <v>2003</v>
      </c>
      <c r="C69" s="3"/>
      <c r="D69" s="3"/>
      <c r="E69" s="4"/>
      <c r="F69" s="4"/>
      <c r="G69" s="2">
        <v>272344999999999.97</v>
      </c>
      <c r="H69" s="2">
        <v>3.9182719036083</v>
      </c>
      <c r="I69" s="2">
        <v>35310000000</v>
      </c>
      <c r="J69" s="29"/>
      <c r="K69" s="29"/>
      <c r="L69" s="29"/>
      <c r="M69" s="29"/>
      <c r="N69" s="29"/>
      <c r="O69" s="29"/>
      <c r="P69" s="29"/>
      <c r="Q69" s="29"/>
      <c r="R69" s="2">
        <v>31.08</v>
      </c>
      <c r="S69" s="5">
        <v>80.733999999999995</v>
      </c>
      <c r="T69" s="6">
        <v>5.47</v>
      </c>
    </row>
    <row r="70" spans="1:20">
      <c r="A70" s="1" t="s">
        <v>9</v>
      </c>
      <c r="B70" s="2">
        <v>2004</v>
      </c>
      <c r="C70" s="3"/>
      <c r="D70" s="3"/>
      <c r="E70" s="4"/>
      <c r="F70" s="4"/>
      <c r="G70" s="2">
        <v>307762000000000</v>
      </c>
      <c r="H70" s="2">
        <v>5.3330220674539248</v>
      </c>
      <c r="I70" s="2">
        <v>39213900000</v>
      </c>
      <c r="J70" s="29"/>
      <c r="K70" s="29"/>
      <c r="L70" s="29"/>
      <c r="M70" s="29"/>
      <c r="N70" s="29"/>
      <c r="O70" s="29"/>
      <c r="P70" s="29"/>
      <c r="Q70" s="29"/>
      <c r="R70" s="2">
        <v>41.51</v>
      </c>
      <c r="S70" s="5">
        <v>130.10599999999999</v>
      </c>
      <c r="T70" s="6">
        <v>5.89</v>
      </c>
    </row>
    <row r="71" spans="1:20">
      <c r="A71" s="1" t="s">
        <v>9</v>
      </c>
      <c r="B71" s="2">
        <v>2005</v>
      </c>
      <c r="C71" s="3"/>
      <c r="D71" s="3"/>
      <c r="E71" s="2"/>
      <c r="F71" s="8">
        <v>3213946779.8354774</v>
      </c>
      <c r="G71" s="2">
        <v>340156000000000</v>
      </c>
      <c r="H71" s="2">
        <v>4.7065559338311829</v>
      </c>
      <c r="I71" s="2">
        <v>46122400000</v>
      </c>
      <c r="J71" s="29"/>
      <c r="K71" s="29"/>
      <c r="L71" s="29"/>
      <c r="M71" s="29"/>
      <c r="N71" s="29"/>
      <c r="O71" s="29"/>
      <c r="P71" s="29">
        <f>F71/G71</f>
        <v>9.4484494756390525E-6</v>
      </c>
      <c r="Q71" s="29">
        <f>F71/I71</f>
        <v>6.9682990907573697E-2</v>
      </c>
      <c r="R71" s="2">
        <v>56.64</v>
      </c>
      <c r="S71" s="5">
        <v>167.08699999999999</v>
      </c>
      <c r="T71" s="6">
        <v>8.69</v>
      </c>
    </row>
    <row r="72" spans="1:20">
      <c r="A72" s="1" t="s">
        <v>9</v>
      </c>
      <c r="B72" s="2">
        <v>2006</v>
      </c>
      <c r="C72" s="3"/>
      <c r="D72" s="3"/>
      <c r="E72" s="2"/>
      <c r="F72" s="8">
        <v>3281702584.1936126</v>
      </c>
      <c r="G72" s="2">
        <v>383898000000000</v>
      </c>
      <c r="H72" s="2">
        <v>6.6975152577052768</v>
      </c>
      <c r="I72" s="2">
        <v>57891047969.952797</v>
      </c>
      <c r="J72" s="29"/>
      <c r="K72" s="29"/>
      <c r="L72" s="29"/>
      <c r="M72" s="29"/>
      <c r="N72" s="29"/>
      <c r="O72" s="29"/>
      <c r="P72" s="29">
        <f>F72/G72</f>
        <v>8.5483711407551291E-6</v>
      </c>
      <c r="Q72" s="29">
        <f>F72/I72</f>
        <v>5.6687565681949915E-2</v>
      </c>
      <c r="R72" s="2">
        <v>66.05</v>
      </c>
      <c r="S72" s="5">
        <v>305.29500000000002</v>
      </c>
      <c r="T72" s="6">
        <v>6.73</v>
      </c>
    </row>
    <row r="73" spans="1:20">
      <c r="A73" s="1" t="s">
        <v>9</v>
      </c>
      <c r="B73" s="2">
        <v>2007</v>
      </c>
      <c r="C73" s="3"/>
      <c r="D73" s="3"/>
      <c r="E73" s="2"/>
      <c r="F73" s="8">
        <v>2381615064.3697429</v>
      </c>
      <c r="G73" s="2">
        <v>431072000000000.06</v>
      </c>
      <c r="H73" s="2">
        <v>6.9006276554122223</v>
      </c>
      <c r="I73" s="2">
        <v>67041890028.940598</v>
      </c>
      <c r="J73" s="29"/>
      <c r="K73" s="29"/>
      <c r="L73" s="29"/>
      <c r="M73" s="29"/>
      <c r="N73" s="29"/>
      <c r="O73" s="29"/>
      <c r="P73" s="29">
        <f>F73/G73</f>
        <v>5.5248660649955051E-6</v>
      </c>
      <c r="Q73" s="29">
        <f>F73/I73</f>
        <v>3.5524282852730564E-2</v>
      </c>
      <c r="R73" s="2">
        <v>72.34</v>
      </c>
      <c r="S73" s="5">
        <v>323.24599999999998</v>
      </c>
      <c r="T73" s="6">
        <v>6.97</v>
      </c>
    </row>
    <row r="74" spans="1:20">
      <c r="A74" s="1" t="s">
        <v>9</v>
      </c>
      <c r="B74" s="2">
        <v>2008</v>
      </c>
      <c r="C74" s="3"/>
      <c r="D74" s="3"/>
      <c r="E74" s="2"/>
      <c r="F74" s="8">
        <v>1737875740.3451314</v>
      </c>
      <c r="G74" s="2">
        <v>480087000000000</v>
      </c>
      <c r="H74" s="2">
        <v>3.5468048857810714</v>
      </c>
      <c r="I74" s="2">
        <v>74605099958.749908</v>
      </c>
      <c r="J74" s="29"/>
      <c r="K74" s="29"/>
      <c r="L74" s="29"/>
      <c r="M74" s="29"/>
      <c r="N74" s="29"/>
      <c r="O74" s="29"/>
      <c r="P74" s="29">
        <f>F74/G74</f>
        <v>3.6199183488516276E-6</v>
      </c>
      <c r="Q74" s="29">
        <f>F74/I74</f>
        <v>2.329432895748447E-2</v>
      </c>
      <c r="R74" s="2">
        <v>99.67</v>
      </c>
      <c r="S74" s="5">
        <v>315.31599999999997</v>
      </c>
      <c r="T74" s="6">
        <v>8.86</v>
      </c>
    </row>
    <row r="75" spans="1:20">
      <c r="A75" s="1" t="s">
        <v>9</v>
      </c>
      <c r="B75" s="2">
        <v>2009</v>
      </c>
      <c r="C75" s="3"/>
      <c r="D75" s="3"/>
      <c r="E75" s="2"/>
      <c r="F75" s="8">
        <v>651347420.7173785</v>
      </c>
      <c r="G75" s="2">
        <v>504647000000000</v>
      </c>
      <c r="H75" s="2">
        <v>1.6515492452905391</v>
      </c>
      <c r="I75" s="2">
        <v>69009654360.139893</v>
      </c>
      <c r="J75" s="29"/>
      <c r="K75" s="29"/>
      <c r="L75" s="29"/>
      <c r="M75" s="29"/>
      <c r="N75" s="29"/>
      <c r="O75" s="29"/>
      <c r="P75" s="29">
        <f>F75/G75</f>
        <v>1.2906990841466977E-6</v>
      </c>
      <c r="Q75" s="29">
        <f>F75/I75</f>
        <v>9.4384970734413352E-3</v>
      </c>
      <c r="R75" s="2">
        <v>61.95</v>
      </c>
      <c r="S75" s="5">
        <v>234.21700000000001</v>
      </c>
      <c r="T75" s="6">
        <v>3.94</v>
      </c>
    </row>
    <row r="76" spans="1:20">
      <c r="A76" s="1" t="s">
        <v>9</v>
      </c>
      <c r="B76" s="2">
        <v>2010</v>
      </c>
      <c r="C76" s="3"/>
      <c r="D76" s="3"/>
      <c r="E76" s="2"/>
      <c r="F76" s="8">
        <v>-1933989431.6673553</v>
      </c>
      <c r="G76" s="2">
        <v>544924000000000</v>
      </c>
      <c r="H76" s="2">
        <v>3.9718007047375323</v>
      </c>
      <c r="I76" s="2">
        <v>84548963790.529694</v>
      </c>
      <c r="J76" s="29"/>
      <c r="K76" s="29"/>
      <c r="L76" s="29"/>
      <c r="M76" s="29"/>
      <c r="N76" s="29"/>
      <c r="O76" s="29"/>
      <c r="P76" s="29">
        <f>F76/G76</f>
        <v>-3.5490993820557641E-6</v>
      </c>
      <c r="Q76" s="29">
        <f>F76/I76</f>
        <v>-2.2874194371663971E-2</v>
      </c>
      <c r="R76" s="2">
        <v>79.48</v>
      </c>
      <c r="S76" s="5">
        <v>341.97800000000001</v>
      </c>
      <c r="T76" s="6">
        <v>4.37</v>
      </c>
    </row>
    <row r="77" spans="1:20">
      <c r="A77" s="1" t="s">
        <v>9</v>
      </c>
      <c r="B77" s="2">
        <v>2011</v>
      </c>
      <c r="C77" s="3"/>
      <c r="D77" s="3"/>
      <c r="E77" s="2"/>
      <c r="F77" s="8">
        <v>-982517053.57578707</v>
      </c>
      <c r="G77" s="2">
        <v>619894000000000</v>
      </c>
      <c r="H77" s="2">
        <v>6.5895115155711466</v>
      </c>
      <c r="I77" s="2">
        <v>98406310416.304199</v>
      </c>
      <c r="J77" s="29"/>
      <c r="K77" s="29"/>
      <c r="L77" s="29"/>
      <c r="M77" s="29"/>
      <c r="N77" s="29"/>
      <c r="O77" s="29"/>
      <c r="P77" s="29">
        <f>F77/G77</f>
        <v>-1.5849759048737157E-6</v>
      </c>
      <c r="Q77" s="29">
        <f>F77/I77</f>
        <v>-9.9842891113312311E-3</v>
      </c>
      <c r="R77" s="2">
        <v>94.88</v>
      </c>
      <c r="S77" s="5">
        <v>399.65600000000001</v>
      </c>
      <c r="T77" s="6">
        <v>4</v>
      </c>
    </row>
    <row r="78" spans="1:20">
      <c r="A78" s="1" t="s">
        <v>9</v>
      </c>
      <c r="B78" s="2">
        <v>2012</v>
      </c>
      <c r="C78" s="3"/>
      <c r="D78" s="3"/>
      <c r="E78" s="2"/>
      <c r="F78" s="8">
        <v>5528837821.3748693</v>
      </c>
      <c r="G78" s="2">
        <v>664240000000000</v>
      </c>
      <c r="H78" s="2">
        <v>4.0439438063715016</v>
      </c>
      <c r="I78" s="2">
        <v>109315729068.15201</v>
      </c>
      <c r="J78" s="29"/>
      <c r="K78" s="29"/>
      <c r="L78" s="29"/>
      <c r="M78" s="29"/>
      <c r="N78" s="29"/>
      <c r="O78" s="29"/>
      <c r="P78" s="29">
        <f>F78/G78</f>
        <v>8.323554470334321E-6</v>
      </c>
      <c r="Q78" s="29">
        <f>F78/I78</f>
        <v>5.0576782211532979E-2</v>
      </c>
      <c r="R78" s="2">
        <v>94.05</v>
      </c>
      <c r="S78" s="5">
        <v>360.59300000000002</v>
      </c>
      <c r="T78" s="6">
        <v>2.75</v>
      </c>
    </row>
    <row r="79" spans="1:20">
      <c r="A79" s="1" t="s">
        <v>9</v>
      </c>
      <c r="B79" s="2">
        <v>2013</v>
      </c>
      <c r="C79" s="3"/>
      <c r="D79" s="3"/>
      <c r="E79" s="2"/>
      <c r="F79" s="8">
        <v>1130502447.5820937</v>
      </c>
      <c r="G79" s="2">
        <v>710497000000000</v>
      </c>
      <c r="H79" s="2">
        <v>4.8740655793408081</v>
      </c>
      <c r="I79" s="2">
        <v>117131991778.685</v>
      </c>
      <c r="J79" s="29"/>
      <c r="K79" s="29"/>
      <c r="L79" s="29"/>
      <c r="M79" s="29"/>
      <c r="N79" s="29"/>
      <c r="O79" s="29"/>
      <c r="P79" s="29">
        <f>F79/G79</f>
        <v>1.5911431682077386E-6</v>
      </c>
      <c r="Q79" s="29">
        <f>F79/I79</f>
        <v>9.6515258591190114E-3</v>
      </c>
      <c r="R79" s="2">
        <v>97.98</v>
      </c>
      <c r="S79" s="5">
        <v>332.12</v>
      </c>
      <c r="T79" s="6">
        <v>3.73</v>
      </c>
    </row>
    <row r="80" spans="1:20">
      <c r="A80" s="1" t="s">
        <v>9</v>
      </c>
      <c r="B80" s="2">
        <v>2014</v>
      </c>
      <c r="C80" s="3"/>
      <c r="D80" s="3"/>
      <c r="E80" s="2"/>
      <c r="F80" s="8">
        <v>3571727234.6053224</v>
      </c>
      <c r="G80" s="2">
        <v>757506000000000</v>
      </c>
      <c r="H80" s="2">
        <v>4.3857109010977382</v>
      </c>
      <c r="I80" s="2">
        <v>123985727435.01001</v>
      </c>
      <c r="J80" s="29"/>
      <c r="K80" s="29"/>
      <c r="L80" s="29"/>
      <c r="M80" s="29"/>
      <c r="N80" s="29"/>
      <c r="O80" s="29"/>
      <c r="P80" s="29">
        <f>F80/G80</f>
        <v>4.7151141173869545E-6</v>
      </c>
      <c r="Q80" s="29">
        <f>F80/I80</f>
        <v>2.8807567681348855E-2</v>
      </c>
      <c r="R80" s="2">
        <v>93.17</v>
      </c>
      <c r="S80" s="5">
        <v>311.255</v>
      </c>
      <c r="T80" s="6">
        <v>4.37</v>
      </c>
    </row>
    <row r="81" spans="1:20">
      <c r="A81" s="1" t="s">
        <v>9</v>
      </c>
      <c r="B81" s="2">
        <v>2015</v>
      </c>
      <c r="C81" s="3"/>
      <c r="D81" s="3"/>
      <c r="E81" s="2"/>
      <c r="F81" s="8">
        <v>-905430680.3515383</v>
      </c>
      <c r="G81" s="2">
        <v>800849000000000</v>
      </c>
      <c r="H81" s="2">
        <v>3.0832859673048318</v>
      </c>
      <c r="I81" s="2">
        <v>118143196500.40201</v>
      </c>
      <c r="J81" s="29"/>
      <c r="K81" s="29"/>
      <c r="L81" s="29"/>
      <c r="M81" s="29"/>
      <c r="N81" s="29"/>
      <c r="O81" s="29"/>
      <c r="P81" s="29">
        <f>F81/G81</f>
        <v>-1.1305885133795988E-6</v>
      </c>
      <c r="Q81" s="29">
        <f>F81/I81</f>
        <v>-7.6638410604410673E-3</v>
      </c>
      <c r="R81" s="2">
        <v>48.66</v>
      </c>
      <c r="S81" s="5">
        <v>249.226</v>
      </c>
      <c r="T81" s="6">
        <v>2.62</v>
      </c>
    </row>
    <row r="82" spans="1:20">
      <c r="A82" s="1" t="s">
        <v>10</v>
      </c>
      <c r="B82" s="2">
        <v>2000</v>
      </c>
      <c r="C82" s="3"/>
      <c r="D82" s="3">
        <v>1609787128.115767</v>
      </c>
      <c r="E82" s="3"/>
      <c r="F82" s="3"/>
      <c r="G82" s="2"/>
      <c r="H82" s="2"/>
      <c r="I82" s="2">
        <v>4135007192.8310738</v>
      </c>
      <c r="J82" s="29"/>
      <c r="K82" s="29"/>
      <c r="L82" s="29"/>
      <c r="M82" s="29"/>
      <c r="N82" s="29">
        <f>D82/I82</f>
        <v>0.38930697167992356</v>
      </c>
      <c r="O82" s="29"/>
      <c r="P82" s="29"/>
      <c r="Q82" s="29"/>
      <c r="R82" s="2">
        <v>30.38</v>
      </c>
      <c r="S82" s="5">
        <v>82.293999999999997</v>
      </c>
      <c r="T82" s="6">
        <v>4.3099999999999996</v>
      </c>
    </row>
    <row r="83" spans="1:20">
      <c r="A83" s="1" t="s">
        <v>10</v>
      </c>
      <c r="B83" s="2">
        <v>2001</v>
      </c>
      <c r="C83" s="3"/>
      <c r="D83" s="3">
        <v>1457726638.0000002</v>
      </c>
      <c r="E83" s="3"/>
      <c r="F83" s="3"/>
      <c r="G83" s="2"/>
      <c r="H83" s="2"/>
      <c r="I83" s="2">
        <v>4954604399.5408916</v>
      </c>
      <c r="J83" s="29"/>
      <c r="K83" s="29"/>
      <c r="L83" s="29"/>
      <c r="M83" s="29"/>
      <c r="N83" s="29">
        <f>D83/I83</f>
        <v>0.29421655503617555</v>
      </c>
      <c r="O83" s="29"/>
      <c r="P83" s="29"/>
      <c r="Q83" s="29"/>
      <c r="R83" s="2">
        <v>25.98</v>
      </c>
      <c r="S83" s="5">
        <v>71.566000000000003</v>
      </c>
      <c r="T83" s="6">
        <v>3.96</v>
      </c>
    </row>
    <row r="84" spans="1:20">
      <c r="A84" s="1" t="s">
        <v>10</v>
      </c>
      <c r="B84" s="2">
        <v>2002</v>
      </c>
      <c r="C84" s="3"/>
      <c r="D84" s="3">
        <v>1579963903.63608</v>
      </c>
      <c r="E84" s="3"/>
      <c r="F84" s="3"/>
      <c r="G84" s="2"/>
      <c r="H84" s="2"/>
      <c r="I84" s="2">
        <v>6360876375.0682135</v>
      </c>
      <c r="J84" s="29"/>
      <c r="K84" s="29"/>
      <c r="L84" s="29"/>
      <c r="M84" s="29"/>
      <c r="N84" s="29">
        <f>D84/I84</f>
        <v>0.24838777087837</v>
      </c>
      <c r="O84" s="29"/>
      <c r="P84" s="29"/>
      <c r="Q84" s="29"/>
      <c r="R84" s="2">
        <v>26.18</v>
      </c>
      <c r="S84" s="5">
        <v>70.647000000000006</v>
      </c>
      <c r="T84" s="6">
        <v>3.38</v>
      </c>
    </row>
    <row r="85" spans="1:20">
      <c r="A85" s="1" t="s">
        <v>10</v>
      </c>
      <c r="B85" s="2">
        <v>2003</v>
      </c>
      <c r="C85" s="3">
        <v>92098701.420460835</v>
      </c>
      <c r="D85" s="3">
        <v>1754370238.0699456</v>
      </c>
      <c r="E85" s="3">
        <f>D85-C85</f>
        <v>1662271536.6494846</v>
      </c>
      <c r="F85" s="2">
        <v>-28161475.487287819</v>
      </c>
      <c r="G85" s="2">
        <v>32432859000</v>
      </c>
      <c r="H85" s="2">
        <v>2.7228773369547383</v>
      </c>
      <c r="I85" s="2">
        <v>6910242868.2029066</v>
      </c>
      <c r="J85" s="29">
        <f>C85/G85</f>
        <v>2.8396726116701842E-3</v>
      </c>
      <c r="K85" s="29">
        <f>D85/G85</f>
        <v>5.4092370890581852E-2</v>
      </c>
      <c r="L85" s="29">
        <f>E85/G85</f>
        <v>5.1252698278911664E-2</v>
      </c>
      <c r="M85" s="29">
        <f>C85/I85</f>
        <v>1.3327853040339266E-2</v>
      </c>
      <c r="N85" s="29">
        <f>D85/I85</f>
        <v>0.25387967854828686</v>
      </c>
      <c r="O85" s="29">
        <f>E85/I85</f>
        <v>0.24055182550794757</v>
      </c>
      <c r="P85" s="29"/>
      <c r="Q85" s="29"/>
      <c r="R85" s="2">
        <v>31.08</v>
      </c>
      <c r="S85" s="5">
        <v>80.733999999999995</v>
      </c>
      <c r="T85" s="6">
        <v>5.47</v>
      </c>
    </row>
    <row r="86" spans="1:20">
      <c r="A86" s="1" t="s">
        <v>10</v>
      </c>
      <c r="B86" s="2">
        <v>2004</v>
      </c>
      <c r="C86" s="3">
        <v>87664580.162742585</v>
      </c>
      <c r="D86" s="3">
        <v>2351723923.9265804</v>
      </c>
      <c r="E86" s="3">
        <f>D86-C86</f>
        <v>2264059343.7638378</v>
      </c>
      <c r="F86" s="2">
        <v>61071952.492612019</v>
      </c>
      <c r="G86" s="2">
        <v>36591661000</v>
      </c>
      <c r="H86" s="2">
        <v>8.2110209173403774</v>
      </c>
      <c r="I86" s="2">
        <v>8176476571.3568344</v>
      </c>
      <c r="J86" s="29">
        <f>C86/G86</f>
        <v>2.3957529602917612E-3</v>
      </c>
      <c r="K86" s="29">
        <f>D86/G86</f>
        <v>6.4269395257203016E-2</v>
      </c>
      <c r="L86" s="29">
        <f>E86/G86</f>
        <v>6.1873642296911252E-2</v>
      </c>
      <c r="M86" s="29">
        <f>C86/I86</f>
        <v>1.0721559512546271E-2</v>
      </c>
      <c r="N86" s="29">
        <f>D86/I86</f>
        <v>0.28762070109329829</v>
      </c>
      <c r="O86" s="29">
        <f>E86/I86</f>
        <v>0.27689914158075202</v>
      </c>
      <c r="P86" s="29"/>
      <c r="Q86" s="29"/>
      <c r="R86" s="2">
        <v>41.51</v>
      </c>
      <c r="S86" s="5">
        <v>130.10599999999999</v>
      </c>
      <c r="T86" s="6">
        <v>5.89</v>
      </c>
    </row>
    <row r="87" spans="1:20">
      <c r="A87" s="1" t="s">
        <v>10</v>
      </c>
      <c r="B87" s="2">
        <v>2005</v>
      </c>
      <c r="C87" s="3">
        <v>187415589.86666667</v>
      </c>
      <c r="D87" s="3">
        <v>2275224997.9242368</v>
      </c>
      <c r="E87" s="3">
        <f>D87-C87</f>
        <v>2087809408.05757</v>
      </c>
      <c r="F87" s="2">
        <v>-88682404.034590185</v>
      </c>
      <c r="G87" s="2">
        <v>41507085000</v>
      </c>
      <c r="H87" s="2">
        <v>5.2913082669940223</v>
      </c>
      <c r="I87" s="2">
        <v>9145743573.8841133</v>
      </c>
      <c r="J87" s="29">
        <f>C87/G87</f>
        <v>4.5152674505248118E-3</v>
      </c>
      <c r="K87" s="29">
        <f>D87/G87</f>
        <v>5.4815340511727983E-2</v>
      </c>
      <c r="L87" s="29">
        <f>E87/G87</f>
        <v>5.0300073061203168E-2</v>
      </c>
      <c r="M87" s="29">
        <f>C87/I87</f>
        <v>2.0492110712773133E-2</v>
      </c>
      <c r="N87" s="29">
        <f>D87/I87</f>
        <v>0.24877419529027639</v>
      </c>
      <c r="O87" s="29">
        <f>E87/I87</f>
        <v>0.22828208457750324</v>
      </c>
      <c r="P87" s="29"/>
      <c r="Q87" s="29"/>
      <c r="R87" s="2">
        <v>56.64</v>
      </c>
      <c r="S87" s="5">
        <v>167.08699999999999</v>
      </c>
      <c r="T87" s="6">
        <v>8.69</v>
      </c>
    </row>
    <row r="88" spans="1:20">
      <c r="A88" s="1" t="s">
        <v>10</v>
      </c>
      <c r="B88" s="2">
        <v>2006</v>
      </c>
      <c r="C88" s="3">
        <v>560227440.14999998</v>
      </c>
      <c r="D88" s="3">
        <v>2929506361.970583</v>
      </c>
      <c r="E88" s="3">
        <f>D88-C88</f>
        <v>2369278921.8205829</v>
      </c>
      <c r="F88" s="2">
        <v>-49201816.519341134</v>
      </c>
      <c r="G88" s="2">
        <v>46802044000</v>
      </c>
      <c r="H88" s="2">
        <v>4.4035264338318569</v>
      </c>
      <c r="I88" s="2">
        <v>11262718638.504513</v>
      </c>
      <c r="J88" s="29">
        <f>C88/G88</f>
        <v>1.1970148999261656E-2</v>
      </c>
      <c r="K88" s="29">
        <f>D88/G88</f>
        <v>6.2593555998763276E-2</v>
      </c>
      <c r="L88" s="29">
        <f>E88/G88</f>
        <v>5.0623406999501623E-2</v>
      </c>
      <c r="M88" s="29">
        <f>C88/I88</f>
        <v>4.974175935059922E-2</v>
      </c>
      <c r="N88" s="29">
        <f>D88/I88</f>
        <v>0.26010650323406898</v>
      </c>
      <c r="O88" s="29">
        <f>E88/I88</f>
        <v>0.21036474388346973</v>
      </c>
      <c r="P88" s="29"/>
      <c r="Q88" s="29"/>
      <c r="R88" s="2">
        <v>66.05</v>
      </c>
      <c r="S88" s="5">
        <v>305.29500000000002</v>
      </c>
      <c r="T88" s="6">
        <v>6.73</v>
      </c>
    </row>
    <row r="89" spans="1:20">
      <c r="A89" s="1" t="s">
        <v>10</v>
      </c>
      <c r="B89" s="2">
        <v>2007</v>
      </c>
      <c r="C89" s="3">
        <v>139399652</v>
      </c>
      <c r="D89" s="3">
        <v>4167772186.4583402</v>
      </c>
      <c r="E89" s="3">
        <f>D89-C89</f>
        <v>4028372534.4583402</v>
      </c>
      <c r="F89" s="2">
        <v>106775022.11592764</v>
      </c>
      <c r="G89" s="2">
        <v>51007777000.000008</v>
      </c>
      <c r="H89" s="2">
        <v>2.1900639722454116</v>
      </c>
      <c r="I89" s="2">
        <v>13630592567.055868</v>
      </c>
      <c r="J89" s="29">
        <f>C89/G89</f>
        <v>2.7329097678575557E-3</v>
      </c>
      <c r="K89" s="29">
        <f>D89/G89</f>
        <v>8.1708563509018228E-2</v>
      </c>
      <c r="L89" s="29">
        <f>E89/G89</f>
        <v>7.8975653741160681E-2</v>
      </c>
      <c r="M89" s="29">
        <f>C89/I89</f>
        <v>1.0226969320242073E-2</v>
      </c>
      <c r="N89" s="29">
        <f>D89/I89</f>
        <v>0.30576603078368997</v>
      </c>
      <c r="O89" s="29">
        <f>E89/I89</f>
        <v>0.29553906146344788</v>
      </c>
      <c r="P89" s="29"/>
      <c r="Q89" s="29"/>
      <c r="R89" s="2">
        <v>72.34</v>
      </c>
      <c r="S89" s="5">
        <v>323.24599999999998</v>
      </c>
      <c r="T89" s="6">
        <v>6.97</v>
      </c>
    </row>
    <row r="90" spans="1:20">
      <c r="A90" s="1" t="s">
        <v>10</v>
      </c>
      <c r="B90" s="2">
        <v>2008</v>
      </c>
      <c r="C90" s="3">
        <v>552215549.30999994</v>
      </c>
      <c r="D90" s="3">
        <v>9567923103.6927719</v>
      </c>
      <c r="E90" s="3">
        <f>D90-C90</f>
        <v>9015707554.3827724</v>
      </c>
      <c r="F90" s="2">
        <v>112332903.49799028</v>
      </c>
      <c r="G90" s="2">
        <v>61762635000.000008</v>
      </c>
      <c r="H90" s="2">
        <v>6.3571305999083023</v>
      </c>
      <c r="I90" s="2">
        <v>22108375058.352177</v>
      </c>
      <c r="J90" s="29">
        <f>C90/G90</f>
        <v>8.9409324798075708E-3</v>
      </c>
      <c r="K90" s="29">
        <f>D90/G90</f>
        <v>0.15491442526201757</v>
      </c>
      <c r="L90" s="29">
        <f>E90/G90</f>
        <v>0.14597349278221</v>
      </c>
      <c r="M90" s="29">
        <f>C90/I90</f>
        <v>2.4977663344886221E-2</v>
      </c>
      <c r="N90" s="29">
        <f>D90/I90</f>
        <v>0.43277369225189483</v>
      </c>
      <c r="O90" s="29">
        <f>E90/I90</f>
        <v>0.40779602890700861</v>
      </c>
      <c r="P90" s="29"/>
      <c r="Q90" s="29"/>
      <c r="R90" s="2">
        <v>99.67</v>
      </c>
      <c r="S90" s="5">
        <v>315.31599999999997</v>
      </c>
      <c r="T90" s="6">
        <v>8.86</v>
      </c>
    </row>
    <row r="91" spans="1:20">
      <c r="A91" s="1" t="s">
        <v>10</v>
      </c>
      <c r="B91" s="2">
        <v>2009</v>
      </c>
      <c r="C91" s="3">
        <v>750033558.05126536</v>
      </c>
      <c r="D91" s="3">
        <v>6005749193.0561485</v>
      </c>
      <c r="E91" s="3">
        <f>D91-C91</f>
        <v>5255715635.0048828</v>
      </c>
      <c r="F91" s="2">
        <v>-186033298.60497433</v>
      </c>
      <c r="G91" s="2">
        <v>62519686000</v>
      </c>
      <c r="H91" s="2">
        <v>0.56649159210009259</v>
      </c>
      <c r="I91" s="2">
        <v>18378412947.319511</v>
      </c>
      <c r="J91" s="29">
        <f>C91/G91</f>
        <v>1.1996758237897505E-2</v>
      </c>
      <c r="K91" s="29">
        <f>D91/G91</f>
        <v>9.6061729949445826E-2</v>
      </c>
      <c r="L91" s="29">
        <f>E91/G91</f>
        <v>8.4064971711548309E-2</v>
      </c>
      <c r="M91" s="29">
        <f>C91/I91</f>
        <v>4.0810572719265054E-2</v>
      </c>
      <c r="N91" s="29">
        <f>D91/I91</f>
        <v>0.32678279731069415</v>
      </c>
      <c r="O91" s="29">
        <f>E91/I91</f>
        <v>0.28597222459142907</v>
      </c>
      <c r="P91" s="29"/>
      <c r="Q91" s="29"/>
      <c r="R91" s="2">
        <v>61.95</v>
      </c>
      <c r="S91" s="5">
        <v>234.21700000000001</v>
      </c>
      <c r="T91" s="6">
        <v>3.94</v>
      </c>
    </row>
    <row r="92" spans="1:20">
      <c r="A92" s="1" t="s">
        <v>10</v>
      </c>
      <c r="B92" s="2">
        <v>2010</v>
      </c>
      <c r="C92" s="3">
        <v>442607222.01999998</v>
      </c>
      <c r="D92" s="3">
        <v>9191350180.9393864</v>
      </c>
      <c r="E92" s="3">
        <f>D92-C92</f>
        <v>8748742958.9193859</v>
      </c>
      <c r="F92" s="2">
        <v>96364607.978418291</v>
      </c>
      <c r="G92" s="2">
        <v>69555367000</v>
      </c>
      <c r="H92" s="2">
        <v>3.5252986689402661</v>
      </c>
      <c r="I92" s="2">
        <v>23178401816.161091</v>
      </c>
      <c r="J92" s="29">
        <f>C92/G92</f>
        <v>6.3633798671495758E-3</v>
      </c>
      <c r="K92" s="29">
        <f>D92/G92</f>
        <v>0.13214437041126367</v>
      </c>
      <c r="L92" s="29">
        <f>E92/G92</f>
        <v>0.1257809905441141</v>
      </c>
      <c r="M92" s="29">
        <f>C92/I92</f>
        <v>1.9095674737651371E-2</v>
      </c>
      <c r="N92" s="29">
        <f>D92/I92</f>
        <v>0.39654805598075088</v>
      </c>
      <c r="O92" s="29">
        <f>E92/I92</f>
        <v>0.37745238124309949</v>
      </c>
      <c r="P92" s="29"/>
      <c r="Q92" s="29"/>
      <c r="R92" s="2">
        <v>79.48</v>
      </c>
      <c r="S92" s="5">
        <v>341.97800000000001</v>
      </c>
      <c r="T92" s="6">
        <v>4.37</v>
      </c>
    </row>
    <row r="93" spans="1:20">
      <c r="A93" s="1" t="s">
        <v>10</v>
      </c>
      <c r="B93" s="2">
        <v>2011</v>
      </c>
      <c r="C93" s="3">
        <v>550120738.81999993</v>
      </c>
      <c r="D93" s="3">
        <v>14700865992.112841</v>
      </c>
      <c r="E93" s="3">
        <f>D93-C93</f>
        <v>14150745253.292841</v>
      </c>
      <c r="F93" s="2">
        <v>-150062046.83677435</v>
      </c>
      <c r="G93" s="2">
        <v>79276664000</v>
      </c>
      <c r="H93" s="2">
        <v>7.8681409191099618</v>
      </c>
      <c r="I93" s="2">
        <v>31189773016.594933</v>
      </c>
      <c r="J93" s="29">
        <f>C93/G93</f>
        <v>6.9392518688727867E-3</v>
      </c>
      <c r="K93" s="29">
        <f>D93/G93</f>
        <v>0.18543749510086399</v>
      </c>
      <c r="L93" s="29">
        <f>E93/G93</f>
        <v>0.1784982432319912</v>
      </c>
      <c r="M93" s="29">
        <f>C93/I93</f>
        <v>1.763785643862496E-2</v>
      </c>
      <c r="N93" s="29">
        <f>D93/I93</f>
        <v>0.47133610059589243</v>
      </c>
      <c r="O93" s="29">
        <f>E93/I93</f>
        <v>0.45369824415726751</v>
      </c>
      <c r="P93" s="29"/>
      <c r="Q93" s="29"/>
      <c r="R93" s="2">
        <v>94.88</v>
      </c>
      <c r="S93" s="5">
        <v>399.65600000000001</v>
      </c>
      <c r="T93" s="6">
        <v>4</v>
      </c>
    </row>
    <row r="94" spans="1:20">
      <c r="A94" s="1" t="s">
        <v>10</v>
      </c>
      <c r="B94" s="2">
        <v>2012</v>
      </c>
      <c r="C94" s="3">
        <v>226369519.56785351</v>
      </c>
      <c r="D94" s="3">
        <v>14787055179.299202</v>
      </c>
      <c r="E94" s="3">
        <f>D94-C94</f>
        <v>14560685659.731348</v>
      </c>
      <c r="F94" s="2">
        <v>194260684.87322637</v>
      </c>
      <c r="G94" s="2">
        <v>87924544000</v>
      </c>
      <c r="H94" s="2">
        <v>5.6419620667119972</v>
      </c>
      <c r="I94" s="2">
        <v>34569587810.148323</v>
      </c>
      <c r="J94" s="29">
        <f>C94/G94</f>
        <v>2.5745884967894005E-3</v>
      </c>
      <c r="K94" s="29">
        <f>D94/G94</f>
        <v>0.16817892372918308</v>
      </c>
      <c r="L94" s="29">
        <f>E94/G94</f>
        <v>0.16560433523239368</v>
      </c>
      <c r="M94" s="29">
        <f>C94/I94</f>
        <v>6.5482273266041077E-3</v>
      </c>
      <c r="N94" s="29">
        <f>D94/I94</f>
        <v>0.42774751207644662</v>
      </c>
      <c r="O94" s="29">
        <f>E94/I94</f>
        <v>0.42119928474984253</v>
      </c>
      <c r="P94" s="29"/>
      <c r="Q94" s="29"/>
      <c r="R94" s="2">
        <v>94.05</v>
      </c>
      <c r="S94" s="5">
        <v>360.59300000000002</v>
      </c>
      <c r="T94" s="6">
        <v>2.75</v>
      </c>
    </row>
    <row r="95" spans="1:20">
      <c r="A95" s="1" t="s">
        <v>10</v>
      </c>
      <c r="B95" s="2">
        <v>2013</v>
      </c>
      <c r="C95" s="3">
        <v>168944656.23408517</v>
      </c>
      <c r="D95" s="3">
        <v>14629386942.2605</v>
      </c>
      <c r="E95" s="3">
        <f>D95-C95</f>
        <v>14460442286.026415</v>
      </c>
      <c r="F95" s="2">
        <v>-688120998.75085425</v>
      </c>
      <c r="G95" s="2">
        <v>95129659000</v>
      </c>
      <c r="H95" s="2">
        <v>4.9465112669062563</v>
      </c>
      <c r="I95" s="2">
        <v>37259754775.310127</v>
      </c>
      <c r="J95" s="29">
        <f>C95/G95</f>
        <v>1.7759409421838164E-3</v>
      </c>
      <c r="K95" s="29">
        <f>D95/G95</f>
        <v>0.15378365796791618</v>
      </c>
      <c r="L95" s="29">
        <f>E95/G95</f>
        <v>0.15200771702573238</v>
      </c>
      <c r="M95" s="29">
        <f>C95/I95</f>
        <v>4.5342396173266002E-3</v>
      </c>
      <c r="N95" s="29">
        <f>D95/I95</f>
        <v>0.39263240003808464</v>
      </c>
      <c r="O95" s="29">
        <f>E95/I95</f>
        <v>0.38809816042075801</v>
      </c>
      <c r="P95" s="29"/>
      <c r="Q95" s="29"/>
      <c r="R95" s="2">
        <v>97.98</v>
      </c>
      <c r="S95" s="5">
        <v>332.12</v>
      </c>
      <c r="T95" s="6">
        <v>3.73</v>
      </c>
    </row>
    <row r="96" spans="1:20">
      <c r="A96" s="1" t="s">
        <v>10</v>
      </c>
      <c r="B96" s="2">
        <v>2014</v>
      </c>
      <c r="C96" s="3">
        <v>144265233.92184275</v>
      </c>
      <c r="D96" s="3">
        <v>15092861789.986605</v>
      </c>
      <c r="E96" s="3">
        <f>D96-C96</f>
        <v>14948596556.064762</v>
      </c>
      <c r="F96" s="2">
        <v>306373177.58181244</v>
      </c>
      <c r="G96" s="2">
        <v>102292260000</v>
      </c>
      <c r="H96" s="2">
        <v>3.9927085087689989</v>
      </c>
      <c r="I96" s="2">
        <v>39032049806.754341</v>
      </c>
      <c r="J96" s="29">
        <f>C96/G96</f>
        <v>1.4103240452585832E-3</v>
      </c>
      <c r="K96" s="29">
        <f>D96/G96</f>
        <v>0.1475464692048705</v>
      </c>
      <c r="L96" s="29">
        <f>E96/G96</f>
        <v>0.1461361451596119</v>
      </c>
      <c r="M96" s="29">
        <f>C96/I96</f>
        <v>3.6960711680809094E-3</v>
      </c>
      <c r="N96" s="29">
        <f>D96/I96</f>
        <v>0.3866786875070764</v>
      </c>
      <c r="O96" s="29">
        <f>E96/I96</f>
        <v>0.3829826163389955</v>
      </c>
      <c r="P96" s="29"/>
      <c r="Q96" s="29"/>
      <c r="R96" s="2">
        <v>93.17</v>
      </c>
      <c r="S96" s="5">
        <v>311.255</v>
      </c>
      <c r="T96" s="6">
        <v>4.37</v>
      </c>
    </row>
    <row r="97" spans="1:20">
      <c r="A97" s="1" t="s">
        <v>10</v>
      </c>
      <c r="B97" s="2">
        <v>2015</v>
      </c>
      <c r="C97" s="3">
        <v>757870064.84800911</v>
      </c>
      <c r="D97" s="3">
        <v>7643852319.4163485</v>
      </c>
      <c r="E97" s="3">
        <f>D97-C97</f>
        <v>6885982254.5683393</v>
      </c>
      <c r="F97" s="2">
        <v>-1365365291.6193697</v>
      </c>
      <c r="G97" s="2">
        <v>100176808000</v>
      </c>
      <c r="H97" s="2">
        <v>0.15774372433267558</v>
      </c>
      <c r="I97" s="2">
        <v>33585854640.410217</v>
      </c>
      <c r="J97" s="29">
        <f>C97/G97</f>
        <v>7.5653245494506985E-3</v>
      </c>
      <c r="K97" s="29">
        <f>D97/G97</f>
        <v>7.6303612303322221E-2</v>
      </c>
      <c r="L97" s="29">
        <f>E97/G97</f>
        <v>6.873828775387153E-2</v>
      </c>
      <c r="M97" s="29">
        <f>C97/I97</f>
        <v>2.2565156461320065E-2</v>
      </c>
      <c r="N97" s="29">
        <f>D97/I97</f>
        <v>0.22759141910354516</v>
      </c>
      <c r="O97" s="29">
        <f>E97/I97</f>
        <v>0.20502626264222509</v>
      </c>
      <c r="P97" s="29"/>
      <c r="Q97" s="29"/>
      <c r="R97" s="2">
        <v>48.66</v>
      </c>
      <c r="S97" s="5">
        <v>249.226</v>
      </c>
      <c r="T97" s="6">
        <v>2.62</v>
      </c>
    </row>
    <row r="98" spans="1:20">
      <c r="A98" s="1" t="s">
        <v>11</v>
      </c>
      <c r="B98" s="2">
        <v>2000</v>
      </c>
      <c r="C98" s="4">
        <v>3070000</v>
      </c>
      <c r="D98" s="4">
        <v>0</v>
      </c>
      <c r="E98" s="3">
        <f>D98-C98</f>
        <v>-3070000</v>
      </c>
      <c r="F98" s="14">
        <v>-86310000</v>
      </c>
      <c r="G98" s="2">
        <v>13134100000</v>
      </c>
      <c r="H98" s="2">
        <v>2.1526524965072014</v>
      </c>
      <c r="I98" s="2">
        <v>18316100000</v>
      </c>
      <c r="J98" s="29">
        <f>C98/G98</f>
        <v>2.3374270029922112E-4</v>
      </c>
      <c r="K98" s="29">
        <f>D98/G98</f>
        <v>0</v>
      </c>
      <c r="L98" s="29">
        <f>E98/G98</f>
        <v>-2.3374270029922112E-4</v>
      </c>
      <c r="M98" s="29">
        <f>C98/I98</f>
        <v>1.6761210082932501E-4</v>
      </c>
      <c r="N98" s="29">
        <f>D98/I98</f>
        <v>0</v>
      </c>
      <c r="O98" s="29">
        <f>E98/I98</f>
        <v>-1.6761210082932501E-4</v>
      </c>
      <c r="P98" s="29">
        <f>F98/G98</f>
        <v>-6.5714437989660502E-3</v>
      </c>
      <c r="Q98" s="29">
        <f>F98/I98</f>
        <v>-4.7122476946511536E-3</v>
      </c>
      <c r="R98" s="2">
        <v>30.38</v>
      </c>
      <c r="S98" s="5">
        <v>82.293999999999997</v>
      </c>
      <c r="T98" s="6">
        <v>4.3099999999999996</v>
      </c>
    </row>
    <row r="99" spans="1:20">
      <c r="A99" s="1" t="s">
        <v>11</v>
      </c>
      <c r="B99" s="2">
        <v>2001</v>
      </c>
      <c r="C99" s="4">
        <v>4460000</v>
      </c>
      <c r="D99" s="4">
        <v>0</v>
      </c>
      <c r="E99" s="3">
        <f>D99-C99</f>
        <v>-4460000</v>
      </c>
      <c r="F99" s="14">
        <v>-63190000</v>
      </c>
      <c r="G99" s="2">
        <v>13812700000</v>
      </c>
      <c r="H99" s="2">
        <v>1.708936396228907</v>
      </c>
      <c r="I99" s="2">
        <v>2418800000</v>
      </c>
      <c r="J99" s="29">
        <f>C99/G99</f>
        <v>3.2289125225336106E-4</v>
      </c>
      <c r="K99" s="29">
        <f>D99*1000000/G99</f>
        <v>0</v>
      </c>
      <c r="L99" s="29">
        <f>E99/G99</f>
        <v>-3.2289125225336106E-4</v>
      </c>
      <c r="M99" s="29">
        <f>C99/I99</f>
        <v>1.8438895319993385E-3</v>
      </c>
      <c r="N99" s="29">
        <f t="shared" ref="N99:N113" si="0">D99/I99</f>
        <v>0</v>
      </c>
      <c r="O99" s="29">
        <f>E99/I99</f>
        <v>-1.8438895319993385E-3</v>
      </c>
      <c r="P99" s="29">
        <f>F99/G99</f>
        <v>-4.5747753878676873E-3</v>
      </c>
      <c r="Q99" s="29">
        <f>F99/I99</f>
        <v>-2.6124524557631885E-2</v>
      </c>
      <c r="R99" s="2">
        <v>25.98</v>
      </c>
      <c r="S99" s="5">
        <v>71.566000000000003</v>
      </c>
      <c r="T99" s="6">
        <v>3.96</v>
      </c>
    </row>
    <row r="100" spans="1:20">
      <c r="A100" s="1" t="s">
        <v>11</v>
      </c>
      <c r="B100" s="2">
        <v>2002</v>
      </c>
      <c r="C100" s="4">
        <v>2600000</v>
      </c>
      <c r="D100" s="4">
        <v>0</v>
      </c>
      <c r="E100" s="3">
        <f>D100-C100</f>
        <v>-2600000</v>
      </c>
      <c r="F100" s="14">
        <v>-100150000</v>
      </c>
      <c r="G100" s="2">
        <v>14306700000</v>
      </c>
      <c r="H100" s="2">
        <v>2.3408227476271861</v>
      </c>
      <c r="I100" s="2">
        <v>2289200000</v>
      </c>
      <c r="J100" s="29">
        <f>C100/G100</f>
        <v>1.8173303417280014E-4</v>
      </c>
      <c r="K100" s="29">
        <f>D100*1000000/G100</f>
        <v>0</v>
      </c>
      <c r="L100" s="29">
        <f>E100/G100</f>
        <v>-1.8173303417280014E-4</v>
      </c>
      <c r="M100" s="29">
        <f>C100/I100</f>
        <v>1.1357679538703477E-3</v>
      </c>
      <c r="N100" s="29">
        <f t="shared" si="0"/>
        <v>0</v>
      </c>
      <c r="O100" s="29">
        <f>E100/I100</f>
        <v>-1.1357679538703477E-3</v>
      </c>
      <c r="P100" s="29">
        <f>F100/G100</f>
        <v>-7.0002166816945906E-3</v>
      </c>
      <c r="Q100" s="29">
        <f>F100/I100</f>
        <v>-4.3748907915428972E-2</v>
      </c>
      <c r="R100" s="2">
        <v>26.18</v>
      </c>
      <c r="S100" s="5">
        <v>70.647000000000006</v>
      </c>
      <c r="T100" s="6">
        <v>3.38</v>
      </c>
    </row>
    <row r="101" spans="1:20">
      <c r="A101" s="1" t="s">
        <v>11</v>
      </c>
      <c r="B101" s="2">
        <v>2003</v>
      </c>
      <c r="C101" s="4">
        <v>6830000</v>
      </c>
      <c r="D101" s="4">
        <v>0</v>
      </c>
      <c r="E101" s="3">
        <f>D101-C101</f>
        <v>-6830000</v>
      </c>
      <c r="F101" s="14">
        <v>58130000</v>
      </c>
      <c r="G101" s="2">
        <v>15046700000</v>
      </c>
      <c r="H101" s="2">
        <v>2.3000382701875139</v>
      </c>
      <c r="I101" s="2">
        <v>2294900000</v>
      </c>
      <c r="J101" s="29">
        <f>C101/G101</f>
        <v>4.5392012866608627E-4</v>
      </c>
      <c r="K101" s="29">
        <f>D101*1000000/G101</f>
        <v>0</v>
      </c>
      <c r="L101" s="29">
        <f>E101/G101</f>
        <v>-4.5392012866608627E-4</v>
      </c>
      <c r="M101" s="29">
        <f>C101/I101</f>
        <v>2.9761645387598587E-3</v>
      </c>
      <c r="N101" s="29">
        <f t="shared" si="0"/>
        <v>0</v>
      </c>
      <c r="O101" s="29">
        <f>E101/I101</f>
        <v>-2.9761645387598587E-3</v>
      </c>
      <c r="P101" s="29">
        <f>F101/G101</f>
        <v>3.8633055753088718E-3</v>
      </c>
      <c r="Q101" s="29">
        <f>F101/I101</f>
        <v>2.5330079742036691E-2</v>
      </c>
      <c r="R101" s="2">
        <v>31.08</v>
      </c>
      <c r="S101" s="5">
        <v>80.733999999999995</v>
      </c>
      <c r="T101" s="6">
        <v>5.47</v>
      </c>
    </row>
    <row r="102" spans="1:20">
      <c r="A102" s="1" t="s">
        <v>11</v>
      </c>
      <c r="B102" s="2">
        <v>2004</v>
      </c>
      <c r="C102" s="4">
        <v>640000</v>
      </c>
      <c r="D102" s="4">
        <v>0</v>
      </c>
      <c r="E102" s="3">
        <f>D102-C102</f>
        <v>-640000</v>
      </c>
      <c r="F102" s="14">
        <v>75230000</v>
      </c>
      <c r="G102" s="2">
        <v>15798300000</v>
      </c>
      <c r="H102" s="2">
        <v>1.8505355829062466</v>
      </c>
      <c r="I102" s="2">
        <v>2457500000</v>
      </c>
      <c r="J102" s="29">
        <f>C102/G102</f>
        <v>4.0510687858820254E-5</v>
      </c>
      <c r="K102" s="29">
        <f>D102*1000000/G102</f>
        <v>0</v>
      </c>
      <c r="L102" s="29">
        <f>E102/G102</f>
        <v>-4.0510687858820254E-5</v>
      </c>
      <c r="M102" s="29">
        <f>C102/I102</f>
        <v>2.6042726347914549E-4</v>
      </c>
      <c r="N102" s="29">
        <f t="shared" si="0"/>
        <v>0</v>
      </c>
      <c r="O102" s="29">
        <f>E102/I102</f>
        <v>-2.6042726347914549E-4</v>
      </c>
      <c r="P102" s="29">
        <f>F102/G102</f>
        <v>4.7619047619047623E-3</v>
      </c>
      <c r="Q102" s="29">
        <f>F102/I102</f>
        <v>3.0612410986775179E-2</v>
      </c>
      <c r="R102" s="2">
        <v>41.51</v>
      </c>
      <c r="S102" s="5">
        <v>130.10599999999999</v>
      </c>
      <c r="T102" s="6">
        <v>5.89</v>
      </c>
    </row>
    <row r="103" spans="1:20">
      <c r="A103" s="1" t="s">
        <v>11</v>
      </c>
      <c r="B103" s="2">
        <v>2005</v>
      </c>
      <c r="C103" s="4">
        <v>1530000</v>
      </c>
      <c r="D103" s="4">
        <v>0</v>
      </c>
      <c r="E103" s="3">
        <f>D103-C103</f>
        <v>-1530000</v>
      </c>
      <c r="F103" s="14">
        <v>9200000</v>
      </c>
      <c r="G103" s="2">
        <v>17093800000</v>
      </c>
      <c r="H103" s="2">
        <v>3.5628145010223164</v>
      </c>
      <c r="I103" s="2">
        <v>2710300000</v>
      </c>
      <c r="J103" s="29">
        <f>C103/G103</f>
        <v>8.9506136727936447E-5</v>
      </c>
      <c r="K103" s="29">
        <f>D103*1000000/G103</f>
        <v>0</v>
      </c>
      <c r="L103" s="29">
        <f>E103/G103</f>
        <v>-8.9506136727936447E-5</v>
      </c>
      <c r="M103" s="29">
        <f>C103/I103</f>
        <v>5.6451315352543997E-4</v>
      </c>
      <c r="N103" s="29">
        <f t="shared" si="0"/>
        <v>0</v>
      </c>
      <c r="O103" s="29">
        <f>E103/I103</f>
        <v>-5.6451315352543997E-4</v>
      </c>
      <c r="P103" s="29">
        <f>F103/G103</f>
        <v>5.3820683522680737E-4</v>
      </c>
      <c r="Q103" s="29">
        <f>F103/I103</f>
        <v>3.3944581780614692E-3</v>
      </c>
      <c r="R103" s="2">
        <v>56.64</v>
      </c>
      <c r="S103" s="5">
        <v>167.08699999999999</v>
      </c>
      <c r="T103" s="6">
        <v>8.69</v>
      </c>
    </row>
    <row r="104" spans="1:20">
      <c r="A104" s="1" t="s">
        <v>11</v>
      </c>
      <c r="B104" s="2">
        <v>2006</v>
      </c>
      <c r="C104" s="4">
        <v>1430000</v>
      </c>
      <c r="D104" s="4">
        <v>0</v>
      </c>
      <c r="E104" s="3">
        <f>D104-C104</f>
        <v>-1430000</v>
      </c>
      <c r="F104" s="14">
        <v>-61220000</v>
      </c>
      <c r="G104" s="2">
        <v>18550700000</v>
      </c>
      <c r="H104" s="2">
        <v>3.9119486445907654</v>
      </c>
      <c r="I104" s="2">
        <v>3210200000</v>
      </c>
      <c r="J104" s="29">
        <f>C104/G104</f>
        <v>7.7086039879896721E-5</v>
      </c>
      <c r="K104" s="29">
        <f>D104*1000000/G104</f>
        <v>0</v>
      </c>
      <c r="L104" s="29">
        <f>E104/G104</f>
        <v>-7.7086039879896721E-5</v>
      </c>
      <c r="M104" s="29">
        <f>C104/I104</f>
        <v>4.4545511183103855E-4</v>
      </c>
      <c r="N104" s="29">
        <f t="shared" si="0"/>
        <v>0</v>
      </c>
      <c r="O104" s="29">
        <f>E104/I104</f>
        <v>-4.4545511183103855E-4</v>
      </c>
      <c r="P104" s="29">
        <f>F104/G104</f>
        <v>-3.3001450080050888E-3</v>
      </c>
      <c r="Q104" s="29">
        <f>F104/I104</f>
        <v>-1.9070462899507819E-2</v>
      </c>
      <c r="R104" s="2">
        <v>66.05</v>
      </c>
      <c r="S104" s="5">
        <v>305.29500000000002</v>
      </c>
      <c r="T104" s="6">
        <v>6.73</v>
      </c>
    </row>
    <row r="105" spans="1:20">
      <c r="A105" s="1" t="s">
        <v>11</v>
      </c>
      <c r="B105" s="2">
        <v>2007</v>
      </c>
      <c r="C105" s="4">
        <v>400000</v>
      </c>
      <c r="D105" s="4">
        <v>0</v>
      </c>
      <c r="E105" s="3">
        <f>D105-C105</f>
        <v>-400000</v>
      </c>
      <c r="F105" s="14">
        <v>-13550000</v>
      </c>
      <c r="G105" s="2">
        <v>20104900000</v>
      </c>
      <c r="H105" s="2">
        <v>3.8397651770274024</v>
      </c>
      <c r="I105" s="2">
        <v>3902400000</v>
      </c>
      <c r="J105" s="29">
        <f>C105/G105</f>
        <v>1.9895647329755434E-5</v>
      </c>
      <c r="K105" s="29">
        <f>D105*1000000/G105</f>
        <v>0</v>
      </c>
      <c r="L105" s="29">
        <f>E105/G105</f>
        <v>-1.9895647329755434E-5</v>
      </c>
      <c r="M105" s="29">
        <f>C105/I105</f>
        <v>1.025010250102501E-4</v>
      </c>
      <c r="N105" s="29">
        <f t="shared" si="0"/>
        <v>0</v>
      </c>
      <c r="O105" s="29">
        <f>E105/I105</f>
        <v>-1.025010250102501E-4</v>
      </c>
      <c r="P105" s="29">
        <f>F105/G105</f>
        <v>-6.7396505329546527E-4</v>
      </c>
      <c r="Q105" s="29">
        <f>F105/I105</f>
        <v>-3.472222222222222E-3</v>
      </c>
      <c r="R105" s="2">
        <v>72.34</v>
      </c>
      <c r="S105" s="5">
        <v>323.24599999999998</v>
      </c>
      <c r="T105" s="6">
        <v>6.97</v>
      </c>
    </row>
    <row r="106" spans="1:20">
      <c r="A106" s="1" t="s">
        <v>11</v>
      </c>
      <c r="B106" s="2">
        <v>2008</v>
      </c>
      <c r="C106" s="4">
        <v>370000</v>
      </c>
      <c r="D106" s="4">
        <v>0</v>
      </c>
      <c r="E106" s="3">
        <f>D106-C106</f>
        <v>-370000</v>
      </c>
      <c r="F106" s="14">
        <v>-104080000</v>
      </c>
      <c r="G106" s="2">
        <v>21431000000</v>
      </c>
      <c r="H106" s="2">
        <v>1.2742273011142657</v>
      </c>
      <c r="I106" s="2">
        <v>4396100000</v>
      </c>
      <c r="J106" s="29">
        <f>C106/G106</f>
        <v>1.7264709999533385E-5</v>
      </c>
      <c r="K106" s="29">
        <f>D106*1000000/G106</f>
        <v>0</v>
      </c>
      <c r="L106" s="29">
        <f>E106/G106</f>
        <v>-1.7264709999533385E-5</v>
      </c>
      <c r="M106" s="29">
        <f>C106/I106</f>
        <v>8.4165510338709312E-5</v>
      </c>
      <c r="N106" s="29">
        <f t="shared" si="0"/>
        <v>0</v>
      </c>
      <c r="O106" s="29">
        <f>E106/I106</f>
        <v>-8.4165510338709312E-5</v>
      </c>
      <c r="P106" s="29">
        <f>F106/G106</f>
        <v>-4.856516261490364E-3</v>
      </c>
      <c r="Q106" s="29">
        <f>F106/I106</f>
        <v>-2.3675530583926661E-2</v>
      </c>
      <c r="R106" s="2">
        <v>99.67</v>
      </c>
      <c r="S106" s="5">
        <v>315.31599999999997</v>
      </c>
      <c r="T106" s="6">
        <v>8.86</v>
      </c>
    </row>
    <row r="107" spans="1:20">
      <c r="A107" s="1" t="s">
        <v>11</v>
      </c>
      <c r="B107" s="2">
        <v>2009</v>
      </c>
      <c r="C107" s="4">
        <v>2570000</v>
      </c>
      <c r="D107" s="4">
        <v>0</v>
      </c>
      <c r="E107" s="3">
        <f>D107-C107</f>
        <v>-2570000</v>
      </c>
      <c r="F107" s="14">
        <v>-21260000</v>
      </c>
      <c r="G107" s="2">
        <v>20661000000</v>
      </c>
      <c r="H107" s="2">
        <v>-3.1330462816712412</v>
      </c>
      <c r="I107" s="2">
        <v>3691700000</v>
      </c>
      <c r="J107" s="29">
        <f>C107/G107</f>
        <v>1.243889453559847E-4</v>
      </c>
      <c r="K107" s="29">
        <f>D107*1000000/G107</f>
        <v>0</v>
      </c>
      <c r="L107" s="29">
        <f>E107/G107</f>
        <v>-1.243889453559847E-4</v>
      </c>
      <c r="M107" s="29">
        <f>C107/I107</f>
        <v>6.9615624238155858E-4</v>
      </c>
      <c r="N107" s="29">
        <f t="shared" si="0"/>
        <v>0</v>
      </c>
      <c r="O107" s="29">
        <f>E107/I107</f>
        <v>-6.9615624238155858E-4</v>
      </c>
      <c r="P107" s="29">
        <f>F107/G107</f>
        <v>-1.0289918203378345E-3</v>
      </c>
      <c r="Q107" s="29">
        <f>F107/I107</f>
        <v>-5.7588644797789638E-3</v>
      </c>
      <c r="R107" s="2">
        <v>61.95</v>
      </c>
      <c r="S107" s="5">
        <v>234.21700000000001</v>
      </c>
      <c r="T107" s="6">
        <v>3.94</v>
      </c>
    </row>
    <row r="108" spans="1:20">
      <c r="A108" s="1" t="s">
        <v>11</v>
      </c>
      <c r="B108" s="2">
        <v>2010</v>
      </c>
      <c r="C108" s="4">
        <v>710000</v>
      </c>
      <c r="D108" s="4">
        <v>0</v>
      </c>
      <c r="E108" s="3">
        <f>D108-C108</f>
        <v>-710000</v>
      </c>
      <c r="F108" s="14">
        <v>33009999.999999996</v>
      </c>
      <c r="G108" s="2">
        <v>21418300000</v>
      </c>
      <c r="H108" s="2">
        <v>1.364783667269748</v>
      </c>
      <c r="I108" s="2">
        <v>4064000000</v>
      </c>
      <c r="J108" s="29">
        <f>C108/G108</f>
        <v>3.314922286082462E-5</v>
      </c>
      <c r="K108" s="29">
        <f>D108*1000000/G108</f>
        <v>0</v>
      </c>
      <c r="L108" s="29">
        <f>E108/G108</f>
        <v>-3.314922286082462E-5</v>
      </c>
      <c r="M108" s="29">
        <f>C108/I108</f>
        <v>1.7470472440944882E-4</v>
      </c>
      <c r="N108" s="29">
        <f t="shared" si="0"/>
        <v>0</v>
      </c>
      <c r="O108" s="29">
        <f>E108/I108</f>
        <v>-1.7470472440944882E-4</v>
      </c>
      <c r="P108" s="29">
        <f>F108/G108</f>
        <v>1.5412054177969304E-3</v>
      </c>
      <c r="Q108" s="29">
        <f>F108/I108</f>
        <v>8.12253937007874E-3</v>
      </c>
      <c r="R108" s="2">
        <v>79.48</v>
      </c>
      <c r="S108" s="5">
        <v>341.97800000000001</v>
      </c>
      <c r="T108" s="6">
        <v>4.37</v>
      </c>
    </row>
    <row r="109" spans="1:20">
      <c r="A109" s="1" t="s">
        <v>11</v>
      </c>
      <c r="B109" s="2">
        <v>2011</v>
      </c>
      <c r="C109" s="4">
        <v>400000</v>
      </c>
      <c r="D109" s="4">
        <v>0</v>
      </c>
      <c r="E109" s="3">
        <f>D109-C109</f>
        <v>-400000</v>
      </c>
      <c r="F109" s="14">
        <v>47700000</v>
      </c>
      <c r="G109" s="2">
        <v>23139000000</v>
      </c>
      <c r="H109" s="2">
        <v>2.2168356104010485</v>
      </c>
      <c r="I109" s="2">
        <v>4711568317.2299995</v>
      </c>
      <c r="J109" s="29">
        <f>C109/G109</f>
        <v>1.7286831755909936E-5</v>
      </c>
      <c r="K109" s="29">
        <f>D109*1000000/G109</f>
        <v>0</v>
      </c>
      <c r="L109" s="29">
        <f>E109/G109</f>
        <v>-1.7286831755909936E-5</v>
      </c>
      <c r="M109" s="29">
        <f>C109/I109</f>
        <v>8.4897421212638997E-5</v>
      </c>
      <c r="N109" s="29">
        <f t="shared" si="0"/>
        <v>0</v>
      </c>
      <c r="O109" s="29">
        <f>E109/I109</f>
        <v>-8.4897421212638997E-5</v>
      </c>
      <c r="P109" s="29">
        <f>F109/G109</f>
        <v>2.06145468689226E-3</v>
      </c>
      <c r="Q109" s="29">
        <f>F109/I109</f>
        <v>1.01240174796072E-2</v>
      </c>
      <c r="R109" s="2">
        <v>94.88</v>
      </c>
      <c r="S109" s="5">
        <v>399.65600000000001</v>
      </c>
      <c r="T109" s="6">
        <v>4</v>
      </c>
    </row>
    <row r="110" spans="1:20">
      <c r="A110" s="1" t="s">
        <v>11</v>
      </c>
      <c r="B110" s="2">
        <v>2012</v>
      </c>
      <c r="C110" s="4">
        <v>400000</v>
      </c>
      <c r="D110" s="4">
        <v>0</v>
      </c>
      <c r="E110" s="3">
        <f>D110-C110</f>
        <v>-400000</v>
      </c>
      <c r="F110" s="14">
        <v>15240000</v>
      </c>
      <c r="G110" s="2">
        <v>23813600000</v>
      </c>
      <c r="H110" s="2">
        <v>1.8809554606993544</v>
      </c>
      <c r="I110" s="2">
        <v>4845259171.0799999</v>
      </c>
      <c r="J110" s="29">
        <f>C110/G110</f>
        <v>1.6797124332314306E-5</v>
      </c>
      <c r="K110" s="29">
        <f>D110*1000000/G110</f>
        <v>0</v>
      </c>
      <c r="L110" s="29">
        <f>E110/G110</f>
        <v>-1.6797124332314306E-5</v>
      </c>
      <c r="M110" s="29">
        <f>C110/I110</f>
        <v>8.255492345744648E-5</v>
      </c>
      <c r="N110" s="29">
        <f t="shared" si="0"/>
        <v>0</v>
      </c>
      <c r="O110" s="29">
        <f>E110/I110</f>
        <v>-8.255492345744648E-5</v>
      </c>
      <c r="P110" s="29">
        <f>F110/G110</f>
        <v>6.3997043706117513E-4</v>
      </c>
      <c r="Q110" s="29">
        <f>F110/I110</f>
        <v>3.145342583728711E-3</v>
      </c>
      <c r="R110" s="2">
        <v>94.05</v>
      </c>
      <c r="S110" s="5">
        <v>360.59300000000002</v>
      </c>
      <c r="T110" s="6">
        <v>2.75</v>
      </c>
    </row>
    <row r="111" spans="1:20">
      <c r="A111" s="1" t="s">
        <v>11</v>
      </c>
      <c r="B111" s="2">
        <v>2013</v>
      </c>
      <c r="C111" s="4">
        <v>630000</v>
      </c>
      <c r="D111" s="4">
        <v>0</v>
      </c>
      <c r="E111" s="3">
        <f>D111-C111</f>
        <v>-630000</v>
      </c>
      <c r="F111" s="14">
        <v>-108670000</v>
      </c>
      <c r="G111" s="2">
        <v>24350900000</v>
      </c>
      <c r="H111" s="2">
        <v>1.8472867314874577</v>
      </c>
      <c r="I111" s="2">
        <v>4641600000</v>
      </c>
      <c r="J111" s="29">
        <f>C111/G111</f>
        <v>2.5871733693621181E-5</v>
      </c>
      <c r="K111" s="29">
        <f>D111*1000000/G111</f>
        <v>0</v>
      </c>
      <c r="L111" s="29">
        <f>E111/G111</f>
        <v>-2.5871733693621181E-5</v>
      </c>
      <c r="M111" s="29">
        <f>C111/I111</f>
        <v>1.3572905894519133E-4</v>
      </c>
      <c r="N111" s="29">
        <f t="shared" si="0"/>
        <v>0</v>
      </c>
      <c r="O111" s="29">
        <f>E111/I111</f>
        <v>-1.3572905894519133E-4</v>
      </c>
      <c r="P111" s="29">
        <f>F111/G111</f>
        <v>-4.462668730929863E-3</v>
      </c>
      <c r="Q111" s="29">
        <f>F111/I111</f>
        <v>-2.3412185453291968E-2</v>
      </c>
      <c r="R111" s="2">
        <v>97.98</v>
      </c>
      <c r="S111" s="5">
        <v>332.12</v>
      </c>
      <c r="T111" s="6">
        <v>3.73</v>
      </c>
    </row>
    <row r="112" spans="1:20">
      <c r="A112" s="1" t="s">
        <v>11</v>
      </c>
      <c r="B112" s="2">
        <v>2014</v>
      </c>
      <c r="C112" s="4">
        <v>70000</v>
      </c>
      <c r="D112" s="4">
        <v>0</v>
      </c>
      <c r="E112" s="3">
        <f>D112-C112</f>
        <v>-70000</v>
      </c>
      <c r="F112" s="14">
        <v>-40650000</v>
      </c>
      <c r="G112" s="2">
        <v>25054200000</v>
      </c>
      <c r="H112" s="2">
        <v>1.4252620425293259</v>
      </c>
      <c r="I112" s="2">
        <v>4137700000</v>
      </c>
      <c r="J112" s="29">
        <f>C112/G112</f>
        <v>2.7939427321566842E-6</v>
      </c>
      <c r="K112" s="29">
        <f>D112*1000000/G112</f>
        <v>0</v>
      </c>
      <c r="L112" s="29">
        <f>E112/G112</f>
        <v>-2.7939427321566842E-6</v>
      </c>
      <c r="M112" s="29">
        <f>C112/I112</f>
        <v>1.6917611233293859E-5</v>
      </c>
      <c r="N112" s="29">
        <f t="shared" si="0"/>
        <v>0</v>
      </c>
      <c r="O112" s="29">
        <f>E112/I112</f>
        <v>-1.6917611233293859E-5</v>
      </c>
      <c r="P112" s="29">
        <f>F112/G112</f>
        <v>-1.6224824580309887E-3</v>
      </c>
      <c r="Q112" s="29">
        <f>F112/I112</f>
        <v>-9.8242985233342201E-3</v>
      </c>
      <c r="R112" s="2">
        <v>93.17</v>
      </c>
      <c r="S112" s="5">
        <v>311.255</v>
      </c>
      <c r="T112" s="6">
        <v>4.37</v>
      </c>
    </row>
    <row r="113" spans="1:20">
      <c r="A113" s="1" t="s">
        <v>11</v>
      </c>
      <c r="B113" s="2">
        <v>2015</v>
      </c>
      <c r="C113" s="4">
        <v>0</v>
      </c>
      <c r="D113" s="4">
        <v>0</v>
      </c>
      <c r="E113" s="3">
        <f>D113-C113</f>
        <v>0</v>
      </c>
      <c r="F113" s="14">
        <v>-53170000</v>
      </c>
      <c r="G113" s="2">
        <v>25850200000</v>
      </c>
      <c r="H113" s="2">
        <v>2.4550622215394213</v>
      </c>
      <c r="I113" s="2">
        <v>4276800000</v>
      </c>
      <c r="J113" s="29">
        <f>C113/G113</f>
        <v>0</v>
      </c>
      <c r="K113" s="29">
        <f>D113*1000000/G113</f>
        <v>0</v>
      </c>
      <c r="L113" s="29">
        <f>E113/G113</f>
        <v>0</v>
      </c>
      <c r="M113" s="29">
        <f>C113/I113</f>
        <v>0</v>
      </c>
      <c r="N113" s="29">
        <f t="shared" si="0"/>
        <v>0</v>
      </c>
      <c r="O113" s="29">
        <f>E113/I113</f>
        <v>0</v>
      </c>
      <c r="P113" s="29">
        <f>F113/G113</f>
        <v>-2.0568506239796985E-3</v>
      </c>
      <c r="Q113" s="29">
        <f>F113/I113</f>
        <v>-1.2432192293303404E-2</v>
      </c>
      <c r="R113" s="2">
        <v>48.66</v>
      </c>
      <c r="S113" s="5">
        <v>249.226</v>
      </c>
      <c r="T113" s="6">
        <v>2.62</v>
      </c>
    </row>
    <row r="114" spans="1:20">
      <c r="A114" s="1" t="s">
        <v>12</v>
      </c>
      <c r="B114" s="2">
        <v>2000</v>
      </c>
      <c r="C114" s="3"/>
      <c r="D114" s="3"/>
      <c r="E114" s="3"/>
      <c r="F114" s="3"/>
      <c r="G114" s="2">
        <v>106654200000</v>
      </c>
      <c r="H114" s="2">
        <v>5.7481481744707565</v>
      </c>
      <c r="I114" s="2"/>
      <c r="J114" s="29"/>
      <c r="K114" s="29"/>
      <c r="L114" s="29"/>
      <c r="M114" s="29"/>
      <c r="N114" s="29"/>
      <c r="O114" s="29"/>
      <c r="P114" s="29"/>
      <c r="Q114" s="29"/>
      <c r="R114" s="2">
        <v>30.38</v>
      </c>
      <c r="S114" s="5">
        <v>82.293999999999997</v>
      </c>
      <c r="T114" s="6">
        <v>4.3099999999999996</v>
      </c>
    </row>
    <row r="115" spans="1:20">
      <c r="A115" s="1" t="s">
        <v>12</v>
      </c>
      <c r="B115" s="2">
        <v>2001</v>
      </c>
      <c r="C115" s="3"/>
      <c r="D115" s="3"/>
      <c r="E115" s="3"/>
      <c r="F115" s="3"/>
      <c r="G115" s="2">
        <v>118415700000</v>
      </c>
      <c r="H115" s="2">
        <v>2.7231932732138233</v>
      </c>
      <c r="I115" s="2"/>
      <c r="J115" s="29"/>
      <c r="K115" s="29"/>
      <c r="L115" s="29"/>
      <c r="M115" s="29"/>
      <c r="N115" s="29"/>
      <c r="O115" s="29"/>
      <c r="P115" s="29"/>
      <c r="Q115" s="29"/>
      <c r="R115" s="2">
        <v>25.98</v>
      </c>
      <c r="S115" s="5">
        <v>71.566000000000003</v>
      </c>
      <c r="T115" s="6">
        <v>3.96</v>
      </c>
    </row>
    <row r="116" spans="1:20">
      <c r="A116" s="1" t="s">
        <v>12</v>
      </c>
      <c r="B116" s="2">
        <v>2002</v>
      </c>
      <c r="C116" s="3"/>
      <c r="D116" s="3"/>
      <c r="E116" s="3"/>
      <c r="F116" s="3"/>
      <c r="G116" s="2">
        <v>129166600000.00002</v>
      </c>
      <c r="H116" s="2">
        <v>3.7543378611993887</v>
      </c>
      <c r="I116" s="2"/>
      <c r="J116" s="29"/>
      <c r="K116" s="29"/>
      <c r="L116" s="29"/>
      <c r="M116" s="29"/>
      <c r="N116" s="29"/>
      <c r="O116" s="29"/>
      <c r="P116" s="29"/>
      <c r="Q116" s="29"/>
      <c r="R116" s="2">
        <v>26.18</v>
      </c>
      <c r="S116" s="5">
        <v>70.647000000000006</v>
      </c>
      <c r="T116" s="6">
        <v>3.38</v>
      </c>
    </row>
    <row r="117" spans="1:20">
      <c r="A117" s="1" t="s">
        <v>12</v>
      </c>
      <c r="B117" s="2">
        <v>2003</v>
      </c>
      <c r="C117" s="3"/>
      <c r="D117" s="3"/>
      <c r="E117" s="3"/>
      <c r="F117" s="3"/>
      <c r="G117" s="2">
        <v>142817799999.99997</v>
      </c>
      <c r="H117" s="2">
        <v>4.5470380516539564</v>
      </c>
      <c r="I117" s="2">
        <v>28500000000</v>
      </c>
      <c r="J117" s="29"/>
      <c r="K117" s="29"/>
      <c r="L117" s="29"/>
      <c r="M117" s="29"/>
      <c r="N117" s="29"/>
      <c r="O117" s="29"/>
      <c r="P117" s="29"/>
      <c r="Q117" s="29"/>
      <c r="R117" s="2">
        <v>31.08</v>
      </c>
      <c r="S117" s="5">
        <v>80.733999999999995</v>
      </c>
      <c r="T117" s="6">
        <v>5.47</v>
      </c>
    </row>
    <row r="118" spans="1:20">
      <c r="A118" s="1" t="s">
        <v>12</v>
      </c>
      <c r="B118" s="2">
        <v>2004</v>
      </c>
      <c r="C118" s="3"/>
      <c r="D118" s="3"/>
      <c r="E118" s="3"/>
      <c r="F118" s="3"/>
      <c r="G118" s="2">
        <v>161507500000</v>
      </c>
      <c r="H118" s="2">
        <v>6.232302960690987</v>
      </c>
      <c r="I118" s="2">
        <v>33519260000</v>
      </c>
      <c r="J118" s="29"/>
      <c r="K118" s="29"/>
      <c r="L118" s="29"/>
      <c r="M118" s="29"/>
      <c r="N118" s="29"/>
      <c r="O118" s="29"/>
      <c r="P118" s="29"/>
      <c r="Q118" s="29"/>
      <c r="R118" s="2">
        <v>41.51</v>
      </c>
      <c r="S118" s="5">
        <v>130.10599999999999</v>
      </c>
      <c r="T118" s="6">
        <v>5.89</v>
      </c>
    </row>
    <row r="119" spans="1:20">
      <c r="A119" s="1" t="s">
        <v>12</v>
      </c>
      <c r="B119" s="2">
        <v>2005</v>
      </c>
      <c r="C119" s="3"/>
      <c r="D119" s="3"/>
      <c r="E119" s="3"/>
      <c r="F119" s="3"/>
      <c r="G119" s="2">
        <v>183747400000</v>
      </c>
      <c r="H119" s="2">
        <v>6.0505992221597609</v>
      </c>
      <c r="I119" s="2">
        <v>38125700000</v>
      </c>
      <c r="J119" s="29"/>
      <c r="K119" s="29"/>
      <c r="L119" s="29"/>
      <c r="M119" s="29"/>
      <c r="N119" s="29"/>
      <c r="O119" s="29"/>
      <c r="P119" s="29"/>
      <c r="Q119" s="29"/>
      <c r="R119" s="2">
        <v>56.64</v>
      </c>
      <c r="S119" s="5">
        <v>167.08699999999999</v>
      </c>
      <c r="T119" s="6">
        <v>8.69</v>
      </c>
    </row>
    <row r="120" spans="1:20">
      <c r="A120" s="1" t="s">
        <v>12</v>
      </c>
      <c r="B120" s="2">
        <v>2006</v>
      </c>
      <c r="C120" s="3"/>
      <c r="D120" s="3"/>
      <c r="E120" s="3"/>
      <c r="F120" s="3"/>
      <c r="G120" s="2">
        <v>206288000000</v>
      </c>
      <c r="H120" s="2">
        <v>6.5672435517758743</v>
      </c>
      <c r="I120" s="2">
        <v>43546580000</v>
      </c>
      <c r="J120" s="29"/>
      <c r="K120" s="29"/>
      <c r="L120" s="29"/>
      <c r="M120" s="29"/>
      <c r="N120" s="29"/>
      <c r="O120" s="29"/>
      <c r="P120" s="29"/>
      <c r="Q120" s="29"/>
      <c r="R120" s="2">
        <v>66.05</v>
      </c>
      <c r="S120" s="5">
        <v>305.29500000000002</v>
      </c>
      <c r="T120" s="6">
        <v>6.73</v>
      </c>
    </row>
    <row r="121" spans="1:20">
      <c r="A121" s="1" t="s">
        <v>12</v>
      </c>
      <c r="B121" s="2">
        <v>2007</v>
      </c>
      <c r="C121" s="3"/>
      <c r="D121" s="3"/>
      <c r="E121" s="3"/>
      <c r="F121" s="3"/>
      <c r="G121" s="2">
        <v>233567200000</v>
      </c>
      <c r="H121" s="2">
        <v>6.1883271667800841</v>
      </c>
      <c r="I121" s="2">
        <v>51537017000</v>
      </c>
      <c r="J121" s="29"/>
      <c r="K121" s="29"/>
      <c r="L121" s="29"/>
      <c r="M121" s="29"/>
      <c r="N121" s="29"/>
      <c r="O121" s="29"/>
      <c r="P121" s="29"/>
      <c r="Q121" s="29"/>
      <c r="R121" s="2">
        <v>72.34</v>
      </c>
      <c r="S121" s="5">
        <v>323.24599999999998</v>
      </c>
      <c r="T121" s="6">
        <v>6.97</v>
      </c>
    </row>
    <row r="122" spans="1:20">
      <c r="A122" s="1" t="s">
        <v>12</v>
      </c>
      <c r="B122" s="2">
        <v>2008</v>
      </c>
      <c r="C122" s="3"/>
      <c r="D122" s="3"/>
      <c r="E122" s="2"/>
      <c r="F122" s="3">
        <v>-1059000</v>
      </c>
      <c r="G122" s="2">
        <v>262416900000.00003</v>
      </c>
      <c r="H122" s="2">
        <v>4.2316001100934244</v>
      </c>
      <c r="I122" s="2">
        <v>59682700000</v>
      </c>
      <c r="J122" s="29"/>
      <c r="K122" s="29"/>
      <c r="L122" s="29"/>
      <c r="M122" s="29"/>
      <c r="N122" s="29"/>
      <c r="O122" s="29"/>
      <c r="P122" s="29">
        <f>F122/G122</f>
        <v>-4.0355632583114882E-6</v>
      </c>
      <c r="Q122" s="29">
        <f>F122/I122</f>
        <v>-1.774383531576152E-5</v>
      </c>
      <c r="R122" s="2">
        <v>99.67</v>
      </c>
      <c r="S122" s="5">
        <v>315.31599999999997</v>
      </c>
      <c r="T122" s="6">
        <v>8.86</v>
      </c>
    </row>
    <row r="123" spans="1:20">
      <c r="A123" s="1" t="s">
        <v>12</v>
      </c>
      <c r="B123" s="2">
        <v>2009</v>
      </c>
      <c r="C123" s="3"/>
      <c r="D123" s="3"/>
      <c r="E123" s="2"/>
      <c r="F123" s="3">
        <v>1381400</v>
      </c>
      <c r="G123" s="2">
        <v>275632200000</v>
      </c>
      <c r="H123" s="2">
        <v>-2.4316278798801392</v>
      </c>
      <c r="I123" s="2">
        <v>56285100000</v>
      </c>
      <c r="J123" s="29"/>
      <c r="K123" s="29"/>
      <c r="L123" s="29"/>
      <c r="M123" s="29"/>
      <c r="N123" s="29"/>
      <c r="O123" s="29"/>
      <c r="P123" s="29">
        <f>F123/G123</f>
        <v>5.0117511669536432E-6</v>
      </c>
      <c r="Q123" s="29">
        <f>F123/I123</f>
        <v>2.4542907447974686E-5</v>
      </c>
      <c r="R123" s="2">
        <v>61.95</v>
      </c>
      <c r="S123" s="5">
        <v>234.21700000000001</v>
      </c>
      <c r="T123" s="6">
        <v>3.94</v>
      </c>
    </row>
    <row r="124" spans="1:20">
      <c r="A124" s="1" t="s">
        <v>12</v>
      </c>
      <c r="B124" s="2">
        <v>2010</v>
      </c>
      <c r="C124" s="3"/>
      <c r="D124" s="3"/>
      <c r="E124" s="2"/>
      <c r="F124" s="3">
        <v>1004200</v>
      </c>
      <c r="G124" s="2">
        <v>299286000000</v>
      </c>
      <c r="H124" s="2">
        <v>3.7311403443300861</v>
      </c>
      <c r="I124" s="2">
        <v>61518000000</v>
      </c>
      <c r="J124" s="29"/>
      <c r="K124" s="29"/>
      <c r="L124" s="29"/>
      <c r="M124" s="29"/>
      <c r="N124" s="29"/>
      <c r="O124" s="29"/>
      <c r="P124" s="29">
        <f>F124/G124</f>
        <v>3.3553189925355681E-6</v>
      </c>
      <c r="Q124" s="29">
        <f>F124/I124</f>
        <v>1.6323677622809585E-5</v>
      </c>
      <c r="R124" s="2">
        <v>79.48</v>
      </c>
      <c r="S124" s="5">
        <v>341.97800000000001</v>
      </c>
      <c r="T124" s="6">
        <v>4.37</v>
      </c>
    </row>
    <row r="125" spans="1:20">
      <c r="A125" s="1" t="s">
        <v>12</v>
      </c>
      <c r="B125" s="2">
        <v>2011</v>
      </c>
      <c r="C125" s="3"/>
      <c r="D125" s="3"/>
      <c r="E125" s="2"/>
      <c r="F125" s="3">
        <v>-8286000</v>
      </c>
      <c r="G125" s="2">
        <v>335027800000</v>
      </c>
      <c r="H125" s="2">
        <v>3.8356906620750806</v>
      </c>
      <c r="I125" s="2">
        <v>70004496261</v>
      </c>
      <c r="J125" s="29"/>
      <c r="K125" s="29"/>
      <c r="L125" s="29"/>
      <c r="M125" s="29"/>
      <c r="N125" s="29"/>
      <c r="O125" s="29"/>
      <c r="P125" s="29">
        <f>F125/G125</f>
        <v>-2.4732275948443681E-5</v>
      </c>
      <c r="Q125" s="29">
        <f>F125/I125</f>
        <v>-1.1836382579066124E-4</v>
      </c>
      <c r="R125" s="2">
        <v>94.88</v>
      </c>
      <c r="S125" s="5">
        <v>399.65600000000001</v>
      </c>
      <c r="T125" s="6">
        <v>4</v>
      </c>
    </row>
    <row r="126" spans="1:20">
      <c r="A126" s="1" t="s">
        <v>12</v>
      </c>
      <c r="B126" s="2">
        <v>2012</v>
      </c>
      <c r="C126" s="3"/>
      <c r="D126" s="3"/>
      <c r="E126" s="2"/>
      <c r="F126" s="3">
        <v>-3194200</v>
      </c>
      <c r="G126" s="2">
        <v>361348500000</v>
      </c>
      <c r="H126" s="2">
        <v>4.1286877486693925</v>
      </c>
      <c r="I126" s="2">
        <v>76558570000</v>
      </c>
      <c r="J126" s="29"/>
      <c r="K126" s="29"/>
      <c r="L126" s="29"/>
      <c r="M126" s="29"/>
      <c r="N126" s="29"/>
      <c r="O126" s="29"/>
      <c r="P126" s="29">
        <f>F126/G126</f>
        <v>-8.8396658627336215E-6</v>
      </c>
      <c r="Q126" s="29">
        <f>F126/I126</f>
        <v>-4.1722304896760743E-5</v>
      </c>
      <c r="R126" s="2">
        <v>94.05</v>
      </c>
      <c r="S126" s="5">
        <v>360.59300000000002</v>
      </c>
      <c r="T126" s="6">
        <v>2.75</v>
      </c>
    </row>
    <row r="127" spans="1:20">
      <c r="A127" s="1" t="s">
        <v>12</v>
      </c>
      <c r="B127" s="2">
        <v>2013</v>
      </c>
      <c r="C127" s="3"/>
      <c r="D127" s="3"/>
      <c r="E127" s="2"/>
      <c r="F127" s="3">
        <v>-6551800</v>
      </c>
      <c r="G127" s="2">
        <v>376539400000.00006</v>
      </c>
      <c r="H127" s="2">
        <v>2.7915597574680078</v>
      </c>
      <c r="I127" s="2">
        <v>84111156843</v>
      </c>
      <c r="J127" s="29"/>
      <c r="K127" s="29"/>
      <c r="L127" s="29"/>
      <c r="M127" s="29"/>
      <c r="N127" s="29"/>
      <c r="O127" s="29"/>
      <c r="P127" s="29">
        <f>F127/G127</f>
        <v>-1.7400038349240476E-5</v>
      </c>
      <c r="Q127" s="29">
        <f>F127/I127</f>
        <v>-7.7894541531861735E-5</v>
      </c>
      <c r="R127" s="2">
        <v>97.98</v>
      </c>
      <c r="S127" s="5">
        <v>332.12</v>
      </c>
      <c r="T127" s="6">
        <v>3.73</v>
      </c>
    </row>
    <row r="128" spans="1:20">
      <c r="A128" s="1" t="s">
        <v>12</v>
      </c>
      <c r="B128" s="2">
        <v>2014</v>
      </c>
      <c r="C128" s="3"/>
      <c r="D128" s="3"/>
      <c r="E128" s="2"/>
      <c r="F128" s="3">
        <v>-5073800</v>
      </c>
      <c r="G128" s="2">
        <v>409611700000</v>
      </c>
      <c r="H128" s="2">
        <v>3.0852149612997266</v>
      </c>
      <c r="I128" s="2">
        <v>95836038466.092102</v>
      </c>
      <c r="J128" s="29"/>
      <c r="K128" s="29"/>
      <c r="L128" s="29"/>
      <c r="M128" s="29"/>
      <c r="N128" s="29"/>
      <c r="O128" s="29"/>
      <c r="P128" s="29">
        <f>F128/G128</f>
        <v>-1.2386853207562186E-5</v>
      </c>
      <c r="Q128" s="29">
        <f>F128/I128</f>
        <v>-5.294250556689245E-5</v>
      </c>
      <c r="R128" s="2">
        <v>93.17</v>
      </c>
      <c r="S128" s="5">
        <v>311.255</v>
      </c>
      <c r="T128" s="6">
        <v>4.37</v>
      </c>
    </row>
    <row r="129" spans="1:20">
      <c r="A129" s="1" t="s">
        <v>12</v>
      </c>
      <c r="B129" s="2">
        <v>2015</v>
      </c>
      <c r="C129" s="3"/>
      <c r="D129" s="3"/>
      <c r="E129" s="2"/>
      <c r="F129" s="3">
        <v>-7548000</v>
      </c>
      <c r="G129" s="2">
        <v>451278800000</v>
      </c>
      <c r="H129" s="2">
        <v>3.6430171908645264</v>
      </c>
      <c r="I129" s="2">
        <v>107565181292.978</v>
      </c>
      <c r="J129" s="29"/>
      <c r="K129" s="29"/>
      <c r="L129" s="29"/>
      <c r="M129" s="29"/>
      <c r="N129" s="29"/>
      <c r="O129" s="29"/>
      <c r="P129" s="29">
        <f>F129/G129</f>
        <v>-1.6725802319984897E-5</v>
      </c>
      <c r="Q129" s="29">
        <f>F129/I129</f>
        <v>-7.0171405925875978E-5</v>
      </c>
      <c r="R129" s="2">
        <v>48.66</v>
      </c>
      <c r="S129" s="5">
        <v>249.226</v>
      </c>
      <c r="T129" s="6">
        <v>2.62</v>
      </c>
    </row>
    <row r="130" spans="1:20">
      <c r="A130" s="1" t="s">
        <v>13</v>
      </c>
      <c r="B130" s="2">
        <v>2000</v>
      </c>
      <c r="C130" s="3">
        <v>78273100000</v>
      </c>
      <c r="D130" s="3">
        <v>310545453000</v>
      </c>
      <c r="E130" s="3">
        <f>D130-C130</f>
        <v>232272353000</v>
      </c>
      <c r="F130" s="3">
        <v>7734833000.000001</v>
      </c>
      <c r="G130" s="2">
        <v>6464301700000</v>
      </c>
      <c r="H130" s="2">
        <v>5.2964738384637684</v>
      </c>
      <c r="I130" s="2">
        <v>1178813100000</v>
      </c>
      <c r="J130" s="29">
        <f>C130*1000000/G130</f>
        <v>12108.515912863411</v>
      </c>
      <c r="K130" s="29">
        <f>D130/G130</f>
        <v>4.8040061774963255E-2</v>
      </c>
      <c r="L130" s="29">
        <f>E130/G130</f>
        <v>3.5931545862099845E-2</v>
      </c>
      <c r="M130" s="29">
        <f>C130/I130</f>
        <v>6.639992378774888E-2</v>
      </c>
      <c r="N130" s="29">
        <f>D130/I130</f>
        <v>0.26343909225304674</v>
      </c>
      <c r="O130" s="29">
        <f>E130/I130</f>
        <v>0.19703916846529784</v>
      </c>
      <c r="P130" s="29">
        <f>F130/G130</f>
        <v>1.1965457924094107E-3</v>
      </c>
      <c r="Q130" s="29">
        <f>F130/I130</f>
        <v>6.561543131816232E-3</v>
      </c>
      <c r="R130" s="2">
        <v>30.38</v>
      </c>
      <c r="S130" s="5">
        <v>82.293999999999997</v>
      </c>
      <c r="T130" s="6">
        <v>4.3099999999999996</v>
      </c>
    </row>
    <row r="131" spans="1:20">
      <c r="A131" s="1" t="s">
        <v>13</v>
      </c>
      <c r="B131" s="2">
        <v>2001</v>
      </c>
      <c r="C131" s="3">
        <v>85324600000</v>
      </c>
      <c r="D131" s="3">
        <v>332262095000</v>
      </c>
      <c r="E131" s="3">
        <f>D131-C131</f>
        <v>246937495000</v>
      </c>
      <c r="F131" s="3">
        <v>-2271439000.0000005</v>
      </c>
      <c r="G131" s="2">
        <v>6770398474999.999</v>
      </c>
      <c r="H131" s="2">
        <v>-0.60549239008739164</v>
      </c>
      <c r="I131" s="2">
        <v>1271376600000</v>
      </c>
      <c r="J131" s="29">
        <f>C131*1000000/G131</f>
        <v>12602.596481590401</v>
      </c>
      <c r="K131" s="29">
        <f>D131/G131</f>
        <v>4.907570746786806E-2</v>
      </c>
      <c r="L131" s="29">
        <f>E131/G131</f>
        <v>3.647311098627766E-2</v>
      </c>
      <c r="M131" s="29">
        <f>C131/I131</f>
        <v>6.7111979251466475E-2</v>
      </c>
      <c r="N131" s="29">
        <f>D131/I131</f>
        <v>0.26134042029718024</v>
      </c>
      <c r="O131" s="29">
        <f>E131/I131</f>
        <v>0.19422844104571377</v>
      </c>
      <c r="P131" s="29">
        <f>F131/G131</f>
        <v>-3.3549561497560169E-4</v>
      </c>
      <c r="Q131" s="29">
        <f>F131/I131</f>
        <v>-1.7865980858858032E-3</v>
      </c>
      <c r="R131" s="2">
        <v>25.98</v>
      </c>
      <c r="S131" s="5">
        <v>71.566000000000003</v>
      </c>
      <c r="T131" s="6">
        <v>3.96</v>
      </c>
    </row>
    <row r="132" spans="1:20">
      <c r="A132" s="1" t="s">
        <v>13</v>
      </c>
      <c r="B132" s="2">
        <v>2002</v>
      </c>
      <c r="C132" s="3">
        <v>97706200000</v>
      </c>
      <c r="D132" s="3">
        <v>397882047000.00006</v>
      </c>
      <c r="E132" s="3">
        <f>D132-C132</f>
        <v>300175847000.00006</v>
      </c>
      <c r="F132" s="3">
        <v>38055085999.999992</v>
      </c>
      <c r="G132" s="2">
        <v>7160498625000</v>
      </c>
      <c r="H132" s="2">
        <v>0.13191716864193381</v>
      </c>
      <c r="I132" s="2">
        <v>1387235500000</v>
      </c>
      <c r="J132" s="29">
        <f>C132*1000000/G132</f>
        <v>13645.167064046465</v>
      </c>
      <c r="K132" s="29">
        <f>D132/G132</f>
        <v>5.556624864235625E-2</v>
      </c>
      <c r="L132" s="29">
        <f>E132/G132</f>
        <v>4.1921081578309788E-2</v>
      </c>
      <c r="M132" s="29">
        <f>C132/I132</f>
        <v>7.0432309438447901E-2</v>
      </c>
      <c r="N132" s="29">
        <f>D132/I132</f>
        <v>0.28681651168817413</v>
      </c>
      <c r="O132" s="29">
        <f>E132/I132</f>
        <v>0.21638420224972621</v>
      </c>
      <c r="P132" s="29">
        <f>F132/G132</f>
        <v>5.3145860355500027E-3</v>
      </c>
      <c r="Q132" s="29">
        <f>F132/I132</f>
        <v>2.7432318449174629E-2</v>
      </c>
      <c r="R132" s="2">
        <v>26.18</v>
      </c>
      <c r="S132" s="5">
        <v>70.647000000000006</v>
      </c>
      <c r="T132" s="6">
        <v>3.38</v>
      </c>
    </row>
    <row r="133" spans="1:20">
      <c r="A133" s="1" t="s">
        <v>13</v>
      </c>
      <c r="B133" s="2">
        <v>2003</v>
      </c>
      <c r="C133" s="3">
        <v>117878300000</v>
      </c>
      <c r="D133" s="3">
        <v>467301264000.00006</v>
      </c>
      <c r="E133" s="3">
        <f>D133-C133</f>
        <v>349422964000.00006</v>
      </c>
      <c r="F133" s="3">
        <v>26140027999.999996</v>
      </c>
      <c r="G133" s="2">
        <v>7695623575000</v>
      </c>
      <c r="H133" s="2">
        <v>1.4226712424030552</v>
      </c>
      <c r="I133" s="2">
        <v>1600286300000</v>
      </c>
      <c r="J133" s="29">
        <f>C133*1000000/G133</f>
        <v>15317.576132873677</v>
      </c>
      <c r="K133" s="29">
        <f>D133/G133</f>
        <v>6.0722988780022295E-2</v>
      </c>
      <c r="L133" s="29">
        <f>E133/G133</f>
        <v>4.5405412647148619E-2</v>
      </c>
      <c r="M133" s="29">
        <f>C133/I133</f>
        <v>7.3660756828325027E-2</v>
      </c>
      <c r="N133" s="29">
        <f>D133/I133</f>
        <v>0.29201103827483871</v>
      </c>
      <c r="O133" s="29">
        <f>E133/I133</f>
        <v>0.21835028144651369</v>
      </c>
      <c r="P133" s="29">
        <f>F133/G133</f>
        <v>3.3967394253687877E-3</v>
      </c>
      <c r="Q133" s="29">
        <f>F133/I133</f>
        <v>1.6334594628473666E-2</v>
      </c>
      <c r="R133" s="2">
        <v>31.08</v>
      </c>
      <c r="S133" s="5">
        <v>80.733999999999995</v>
      </c>
      <c r="T133" s="6">
        <v>5.47</v>
      </c>
    </row>
    <row r="134" spans="1:20">
      <c r="A134" s="1" t="s">
        <v>13</v>
      </c>
      <c r="B134" s="2">
        <v>2004</v>
      </c>
      <c r="C134" s="3">
        <v>164742500000</v>
      </c>
      <c r="D134" s="3">
        <v>501103111000</v>
      </c>
      <c r="E134" s="3">
        <f>D134-C134</f>
        <v>336360611000</v>
      </c>
      <c r="F134" s="3">
        <v>55112729000</v>
      </c>
      <c r="G134" s="2">
        <v>8693239975000</v>
      </c>
      <c r="H134" s="2">
        <v>4.2957142512236999</v>
      </c>
      <c r="I134" s="2">
        <v>1771314200000</v>
      </c>
      <c r="J134" s="29">
        <f>C134*1000000/G134</f>
        <v>18950.644463257209</v>
      </c>
      <c r="K134" s="29">
        <f>D134/G134</f>
        <v>5.7642848056774137E-2</v>
      </c>
      <c r="L134" s="29">
        <f>E134/G134</f>
        <v>3.8692203593516925E-2</v>
      </c>
      <c r="M134" s="29">
        <f>C134/I134</f>
        <v>9.3005803261781567E-2</v>
      </c>
      <c r="N134" s="29">
        <f>D134/I134</f>
        <v>0.28289905370825796</v>
      </c>
      <c r="O134" s="29">
        <f>E134/I134</f>
        <v>0.1898932504464764</v>
      </c>
      <c r="P134" s="29">
        <f>F134/G134</f>
        <v>6.3397224922460511E-3</v>
      </c>
      <c r="Q134" s="29">
        <f>F134/I134</f>
        <v>3.1114033297988578E-2</v>
      </c>
      <c r="R134" s="2">
        <v>41.51</v>
      </c>
      <c r="S134" s="5">
        <v>130.10599999999999</v>
      </c>
      <c r="T134" s="6">
        <v>5.89</v>
      </c>
    </row>
    <row r="135" spans="1:20">
      <c r="A135" s="1" t="s">
        <v>13</v>
      </c>
      <c r="B135" s="2">
        <v>2005</v>
      </c>
      <c r="C135" s="3">
        <v>200949800000</v>
      </c>
      <c r="D135" s="3">
        <v>535311273000.00006</v>
      </c>
      <c r="E135" s="3">
        <f>D135-C135</f>
        <v>334361473000.00006</v>
      </c>
      <c r="F135" s="3">
        <v>50285995999.999985</v>
      </c>
      <c r="G135" s="2">
        <v>9441350125000</v>
      </c>
      <c r="H135" s="2">
        <v>3.0325736585769363</v>
      </c>
      <c r="I135" s="2">
        <v>1947816200000</v>
      </c>
      <c r="J135" s="29">
        <f>C135*1000000/G135</f>
        <v>21284.011008965732</v>
      </c>
      <c r="K135" s="29">
        <f>D135/G135</f>
        <v>5.6698593518159569E-2</v>
      </c>
      <c r="L135" s="29">
        <f>E135/G135</f>
        <v>3.541458250919384E-2</v>
      </c>
      <c r="M135" s="29">
        <f>C135/I135</f>
        <v>0.10316671562748066</v>
      </c>
      <c r="N135" s="29">
        <f>D135/I135</f>
        <v>0.2748263788955036</v>
      </c>
      <c r="O135" s="29">
        <f>E135/I135</f>
        <v>0.17165966326802296</v>
      </c>
      <c r="P135" s="29">
        <f>F135/G135</f>
        <v>5.3261446015910761E-3</v>
      </c>
      <c r="Q135" s="29">
        <f>F135/I135</f>
        <v>2.5816602203020997E-2</v>
      </c>
      <c r="R135" s="2">
        <v>56.64</v>
      </c>
      <c r="S135" s="5">
        <v>167.08699999999999</v>
      </c>
      <c r="T135" s="6">
        <v>8.69</v>
      </c>
    </row>
    <row r="136" spans="1:20">
      <c r="A136" s="1" t="s">
        <v>13</v>
      </c>
      <c r="B136" s="2">
        <v>2006</v>
      </c>
      <c r="C136" s="3">
        <v>222555000000</v>
      </c>
      <c r="D136" s="3">
        <v>704794539000</v>
      </c>
      <c r="E136" s="3">
        <f>D136-C136</f>
        <v>482239539000</v>
      </c>
      <c r="F136" s="3">
        <v>157426328000</v>
      </c>
      <c r="G136" s="2">
        <v>10520792761000</v>
      </c>
      <c r="H136" s="2">
        <v>4.9445143482691236</v>
      </c>
      <c r="I136" s="2">
        <v>2263602600000</v>
      </c>
      <c r="J136" s="29">
        <f>C136*1000000/G136</f>
        <v>21153.824151445995</v>
      </c>
      <c r="K136" s="29">
        <f>D136/G136</f>
        <v>6.6990630365102763E-2</v>
      </c>
      <c r="L136" s="29">
        <f>E136/G136</f>
        <v>4.5836806213656774E-2</v>
      </c>
      <c r="M136" s="29">
        <f>C136/I136</f>
        <v>9.8318936371605159E-2</v>
      </c>
      <c r="N136" s="29">
        <f>D136/I136</f>
        <v>0.31135966136458759</v>
      </c>
      <c r="O136" s="29">
        <f>E136/I136</f>
        <v>0.21304072499298243</v>
      </c>
      <c r="P136" s="29">
        <f>F136/G136</f>
        <v>1.4963352246949559E-2</v>
      </c>
      <c r="Q136" s="29">
        <f>F136/I136</f>
        <v>6.954680472623595E-2</v>
      </c>
      <c r="R136" s="2">
        <v>66.05</v>
      </c>
      <c r="S136" s="5">
        <v>305.29500000000002</v>
      </c>
      <c r="T136" s="6">
        <v>6.73</v>
      </c>
    </row>
    <row r="137" spans="1:20">
      <c r="A137" s="1" t="s">
        <v>13</v>
      </c>
      <c r="B137" s="2">
        <v>2007</v>
      </c>
      <c r="C137" s="3">
        <v>227204200000</v>
      </c>
      <c r="D137" s="3">
        <v>774564453999.99988</v>
      </c>
      <c r="E137" s="3">
        <f>D137-C137</f>
        <v>547360253999.99988</v>
      </c>
      <c r="F137" s="3">
        <v>181522692999.99997</v>
      </c>
      <c r="G137" s="2">
        <v>11403263291999.998</v>
      </c>
      <c r="H137" s="2">
        <v>3.2041230167221926</v>
      </c>
      <c r="I137" s="2">
        <v>2485785000000</v>
      </c>
      <c r="J137" s="29">
        <f>C137*1000000/G137</f>
        <v>19924.489523923905</v>
      </c>
      <c r="K137" s="29">
        <f>D137/G137</f>
        <v>6.7924806624731576E-2</v>
      </c>
      <c r="L137" s="29">
        <f>E137/G137</f>
        <v>4.8000317100807668E-2</v>
      </c>
      <c r="M137" s="29">
        <f>C137/I137</f>
        <v>9.1401388293838773E-2</v>
      </c>
      <c r="N137" s="29">
        <f>D137/I137</f>
        <v>0.31159752512787708</v>
      </c>
      <c r="O137" s="29">
        <f>E137/I137</f>
        <v>0.2201961368340383</v>
      </c>
      <c r="P137" s="29">
        <f>F137/G137</f>
        <v>1.5918486520200573E-2</v>
      </c>
      <c r="Q137" s="29">
        <f>F137/I137</f>
        <v>7.3024293331885093E-2</v>
      </c>
      <c r="R137" s="2">
        <v>72.34</v>
      </c>
      <c r="S137" s="5">
        <v>323.24599999999998</v>
      </c>
      <c r="T137" s="6">
        <v>6.97</v>
      </c>
    </row>
    <row r="138" spans="1:20">
      <c r="A138" s="1" t="s">
        <v>13</v>
      </c>
      <c r="B138" s="2">
        <v>2008</v>
      </c>
      <c r="C138" s="3">
        <v>279767400000</v>
      </c>
      <c r="D138" s="3">
        <v>810990109999.99988</v>
      </c>
      <c r="E138" s="3">
        <f>D138-C138</f>
        <v>531222709999.99988</v>
      </c>
      <c r="F138" s="3">
        <v>150238949999.99997</v>
      </c>
      <c r="G138" s="2">
        <v>12256863469000.002</v>
      </c>
      <c r="H138" s="2">
        <v>1.400290370233634</v>
      </c>
      <c r="I138" s="2">
        <v>2860926400000</v>
      </c>
      <c r="J138" s="29">
        <f>C138*1000000/G138</f>
        <v>22825.366433067182</v>
      </c>
      <c r="K138" s="29">
        <f>D138/G138</f>
        <v>6.6166202475139907E-2</v>
      </c>
      <c r="L138" s="29">
        <f>E138/G138</f>
        <v>4.3340836042072728E-2</v>
      </c>
      <c r="M138" s="29">
        <f>C138/I138</f>
        <v>9.7789093770465393E-2</v>
      </c>
      <c r="N138" s="29">
        <f>D138/I138</f>
        <v>0.28347115465815542</v>
      </c>
      <c r="O138" s="29">
        <f>E138/I138</f>
        <v>0.18568206088769004</v>
      </c>
      <c r="P138" s="29">
        <f>F138/G138</f>
        <v>1.2257536390119998E-2</v>
      </c>
      <c r="Q138" s="29">
        <f>F138/I138</f>
        <v>5.2514091239816575E-2</v>
      </c>
      <c r="R138" s="2">
        <v>99.67</v>
      </c>
      <c r="S138" s="5">
        <v>315.31599999999997</v>
      </c>
      <c r="T138" s="6">
        <v>8.86</v>
      </c>
    </row>
    <row r="139" spans="1:20">
      <c r="A139" s="1" t="s">
        <v>13</v>
      </c>
      <c r="B139" s="2">
        <v>2009</v>
      </c>
      <c r="C139" s="3">
        <v>270696599999.99997</v>
      </c>
      <c r="D139" s="3">
        <v>816737431000</v>
      </c>
      <c r="E139" s="3">
        <f>D139-C139</f>
        <v>546040831000</v>
      </c>
      <c r="F139" s="3">
        <v>-42251963000.000008</v>
      </c>
      <c r="G139" s="2">
        <v>12093889912000</v>
      </c>
      <c r="H139" s="2">
        <v>-4.700338862851055</v>
      </c>
      <c r="I139" s="2">
        <v>2817185500000</v>
      </c>
      <c r="J139" s="29">
        <f>C139*1000000/G139</f>
        <v>22382.922448417932</v>
      </c>
      <c r="K139" s="29">
        <f>D139/G139</f>
        <v>6.7533063137080754E-2</v>
      </c>
      <c r="L139" s="29">
        <f>E139/G139</f>
        <v>4.515014068866282E-2</v>
      </c>
      <c r="M139" s="29">
        <f>C139/I139</f>
        <v>9.6087602325086494E-2</v>
      </c>
      <c r="N139" s="29">
        <f>D139/I139</f>
        <v>0.28991254959959151</v>
      </c>
      <c r="O139" s="29">
        <f>E139/I139</f>
        <v>0.193824947274505</v>
      </c>
      <c r="P139" s="29">
        <f>F139/G139</f>
        <v>-3.4936619489215016E-3</v>
      </c>
      <c r="Q139" s="29">
        <f>F139/I139</f>
        <v>-1.499793428583244E-2</v>
      </c>
      <c r="R139" s="2">
        <v>61.95</v>
      </c>
      <c r="S139" s="5">
        <v>234.21700000000001</v>
      </c>
      <c r="T139" s="6">
        <v>3.94</v>
      </c>
    </row>
    <row r="140" spans="1:20">
      <c r="A140" s="1" t="s">
        <v>13</v>
      </c>
      <c r="B140" s="2">
        <v>2010</v>
      </c>
      <c r="C140" s="3">
        <v>286102900000</v>
      </c>
      <c r="D140" s="3">
        <v>880429992630</v>
      </c>
      <c r="E140" s="3">
        <f>D140-C140</f>
        <v>594327092630</v>
      </c>
      <c r="F140" s="3">
        <v>-57465591999.999992</v>
      </c>
      <c r="G140" s="2">
        <v>13282061034000</v>
      </c>
      <c r="H140" s="2">
        <v>5.1101984899435848</v>
      </c>
      <c r="I140" s="2">
        <v>2960443000000</v>
      </c>
      <c r="J140" s="29">
        <f>C140*1000000/G140</f>
        <v>21540.550014611534</v>
      </c>
      <c r="K140" s="29">
        <f>D140/G140</f>
        <v>6.6287151547959069E-2</v>
      </c>
      <c r="L140" s="29">
        <f>E140/G140</f>
        <v>4.4746601533347537E-2</v>
      </c>
      <c r="M140" s="29">
        <f>C140/I140</f>
        <v>9.664192149620851E-2</v>
      </c>
      <c r="N140" s="29">
        <f>D140/I140</f>
        <v>0.29739805584164264</v>
      </c>
      <c r="O140" s="29">
        <f>E140/I140</f>
        <v>0.2007561343454341</v>
      </c>
      <c r="P140" s="29">
        <f>F140/G140</f>
        <v>-4.3265568387991183E-3</v>
      </c>
      <c r="Q140" s="29">
        <f>F140/I140</f>
        <v>-1.9411146237235437E-2</v>
      </c>
      <c r="R140" s="2">
        <v>79.48</v>
      </c>
      <c r="S140" s="5">
        <v>341.97800000000001</v>
      </c>
      <c r="T140" s="6">
        <v>4.37</v>
      </c>
    </row>
    <row r="141" spans="1:20">
      <c r="A141" s="1" t="s">
        <v>13</v>
      </c>
      <c r="B141" s="2">
        <v>2011</v>
      </c>
      <c r="C141" s="3">
        <v>301719000000</v>
      </c>
      <c r="D141" s="3">
        <v>950838382569.99988</v>
      </c>
      <c r="E141" s="3">
        <f>D141-C141</f>
        <v>649119382569.99988</v>
      </c>
      <c r="F141" s="3">
        <v>-28403727000</v>
      </c>
      <c r="G141" s="2">
        <v>14550013913000</v>
      </c>
      <c r="H141" s="2">
        <v>4.0446138788859543</v>
      </c>
      <c r="I141" s="2">
        <v>3271080100000</v>
      </c>
      <c r="J141" s="29">
        <f>C141*1000000/G141</f>
        <v>20736.681202099961</v>
      </c>
      <c r="K141" s="29">
        <f>D141/G141</f>
        <v>6.5349654526478104E-2</v>
      </c>
      <c r="L141" s="29">
        <f>E141/G141</f>
        <v>4.4612973324378143E-2</v>
      </c>
      <c r="M141" s="29">
        <f>C141/I141</f>
        <v>9.2238340479647685E-2</v>
      </c>
      <c r="N141" s="29">
        <f>D141/I141</f>
        <v>0.29068025040719725</v>
      </c>
      <c r="O141" s="29">
        <f>E141/I141</f>
        <v>0.19844190992754959</v>
      </c>
      <c r="P141" s="29">
        <f>F141/G141</f>
        <v>-1.9521443188877038E-3</v>
      </c>
      <c r="Q141" s="29">
        <f>F141/I141</f>
        <v>-8.6832869057532399E-3</v>
      </c>
      <c r="R141" s="2">
        <v>94.88</v>
      </c>
      <c r="S141" s="5">
        <v>399.65600000000001</v>
      </c>
      <c r="T141" s="6">
        <v>4</v>
      </c>
    </row>
    <row r="142" spans="1:20">
      <c r="A142" s="1" t="s">
        <v>13</v>
      </c>
      <c r="B142" s="2">
        <v>2012</v>
      </c>
      <c r="C142" s="3">
        <v>348240000000</v>
      </c>
      <c r="D142" s="3">
        <v>1061995780790.0002</v>
      </c>
      <c r="E142" s="3">
        <f>D142-C142</f>
        <v>713755780790.00024</v>
      </c>
      <c r="F142" s="3">
        <v>-35448432000</v>
      </c>
      <c r="G142" s="2">
        <v>15626906634000</v>
      </c>
      <c r="H142" s="2">
        <v>4.0181738688587814</v>
      </c>
      <c r="I142" s="2">
        <v>3514529500000</v>
      </c>
      <c r="J142" s="29">
        <f>C142*1000000/G142</f>
        <v>22284.640726164078</v>
      </c>
      <c r="K142" s="29">
        <f>D142/G142</f>
        <v>6.7959437249044505E-2</v>
      </c>
      <c r="L142" s="29">
        <f>E142/G142</f>
        <v>4.5674796522880423E-2</v>
      </c>
      <c r="M142" s="29">
        <f>C142/I142</f>
        <v>9.9085809352290263E-2</v>
      </c>
      <c r="N142" s="29">
        <f>D142/I142</f>
        <v>0.30217295964936425</v>
      </c>
      <c r="O142" s="29">
        <f>E142/I142</f>
        <v>0.20308715029707397</v>
      </c>
      <c r="P142" s="29">
        <f>F142/G142</f>
        <v>-2.268422844664191E-3</v>
      </c>
      <c r="Q142" s="29">
        <f>F142/I142</f>
        <v>-1.0086252512605172E-2</v>
      </c>
      <c r="R142" s="2">
        <v>94.05</v>
      </c>
      <c r="S142" s="5">
        <v>360.59300000000002</v>
      </c>
      <c r="T142" s="6">
        <v>2.75</v>
      </c>
    </row>
    <row r="143" spans="1:20">
      <c r="A143" s="1" t="s">
        <v>13</v>
      </c>
      <c r="B143" s="2">
        <v>2013</v>
      </c>
      <c r="C143" s="3">
        <v>376870800000</v>
      </c>
      <c r="D143" s="3">
        <v>1096840409310</v>
      </c>
      <c r="E143" s="3">
        <f>D143-C143</f>
        <v>719969609310</v>
      </c>
      <c r="F143" s="3">
        <v>-29806424000</v>
      </c>
      <c r="G143" s="2">
        <v>16118030636000</v>
      </c>
      <c r="H143" s="2">
        <v>1.3600771439756727</v>
      </c>
      <c r="I143" s="2">
        <v>3800415600000</v>
      </c>
      <c r="J143" s="29">
        <f>C143*1000000/G143</f>
        <v>23381.938433486423</v>
      </c>
      <c r="K143" s="29">
        <f>D143/G143</f>
        <v>6.8050522677390951E-2</v>
      </c>
      <c r="L143" s="29">
        <f>E143/G143</f>
        <v>4.4668584243904526E-2</v>
      </c>
      <c r="M143" s="29">
        <f>C143/I143</f>
        <v>9.9165680721866309E-2</v>
      </c>
      <c r="N143" s="29">
        <f>D143/I143</f>
        <v>0.28861064808543568</v>
      </c>
      <c r="O143" s="29">
        <f>E143/I143</f>
        <v>0.18944496736356939</v>
      </c>
      <c r="P143" s="29">
        <f>F143/G143</f>
        <v>-1.8492596690706526E-3</v>
      </c>
      <c r="Q143" s="29">
        <f>F143/I143</f>
        <v>-7.8429380197260531E-3</v>
      </c>
      <c r="R143" s="2">
        <v>97.98</v>
      </c>
      <c r="S143" s="5">
        <v>332.12</v>
      </c>
      <c r="T143" s="6">
        <v>3.73</v>
      </c>
    </row>
    <row r="144" spans="1:20">
      <c r="A144" s="1" t="s">
        <v>13</v>
      </c>
      <c r="B144" s="2">
        <v>2014</v>
      </c>
      <c r="C144" s="3">
        <v>406788500000</v>
      </c>
      <c r="D144" s="3">
        <v>1094996456869.9999</v>
      </c>
      <c r="E144" s="3">
        <f>D144-C144</f>
        <v>688207956869.99988</v>
      </c>
      <c r="F144" s="3">
        <v>-100928144000</v>
      </c>
      <c r="G144" s="2">
        <v>17256000489000</v>
      </c>
      <c r="H144" s="2">
        <v>2.2453085669359041</v>
      </c>
      <c r="I144" s="2">
        <v>3983056100000</v>
      </c>
      <c r="J144" s="29">
        <f>C144*1000000/G144</f>
        <v>23573.741798356528</v>
      </c>
      <c r="K144" s="29">
        <f>D144/G144</f>
        <v>6.345598202596342E-2</v>
      </c>
      <c r="L144" s="29">
        <f>E144/G144</f>
        <v>3.9882240227606884E-2</v>
      </c>
      <c r="M144" s="29">
        <f>C144/I144</f>
        <v>0.10212974404252051</v>
      </c>
      <c r="N144" s="29">
        <f>D144/I144</f>
        <v>0.27491364153018077</v>
      </c>
      <c r="O144" s="29">
        <f>E144/I144</f>
        <v>0.17278389748766027</v>
      </c>
      <c r="P144" s="29">
        <f>F144/G144</f>
        <v>-5.8488723423679549E-3</v>
      </c>
      <c r="Q144" s="29">
        <f>F144/I144</f>
        <v>-2.5339372950333287E-2</v>
      </c>
      <c r="R144" s="2">
        <v>93.17</v>
      </c>
      <c r="S144" s="5">
        <v>311.255</v>
      </c>
      <c r="T144" s="6">
        <v>4.37</v>
      </c>
    </row>
    <row r="145" spans="1:20">
      <c r="A145" s="1" t="s">
        <v>13</v>
      </c>
      <c r="B145" s="2">
        <v>2015</v>
      </c>
      <c r="C145" s="3">
        <v>446125500000</v>
      </c>
      <c r="D145" s="3">
        <v>1086918357450</v>
      </c>
      <c r="E145" s="3">
        <f>D145-C145</f>
        <v>640792857450</v>
      </c>
      <c r="F145" s="3">
        <v>-118122642318.00002</v>
      </c>
      <c r="G145" s="2">
        <v>18127177521000.004</v>
      </c>
      <c r="H145" s="2">
        <v>2.464955925370532</v>
      </c>
      <c r="I145" s="2">
        <v>4266989500000</v>
      </c>
      <c r="J145" s="29">
        <f>C145*1000000/G145</f>
        <v>24610.863962863041</v>
      </c>
      <c r="K145" s="29">
        <f>D145/G145</f>
        <v>5.9960705751947591E-2</v>
      </c>
      <c r="L145" s="29">
        <f>E145/G145</f>
        <v>3.5349841789084548E-2</v>
      </c>
      <c r="M145" s="29">
        <f>C145/I145</f>
        <v>0.1045527531764491</v>
      </c>
      <c r="N145" s="29">
        <f>D145/I145</f>
        <v>0.25472721633132678</v>
      </c>
      <c r="O145" s="29">
        <f>E145/I145</f>
        <v>0.1501744631548777</v>
      </c>
      <c r="P145" s="29">
        <f>F145/G145</f>
        <v>-6.5163284345374287E-3</v>
      </c>
      <c r="Q145" s="29">
        <f>F145/I145</f>
        <v>-2.7682899692628729E-2</v>
      </c>
      <c r="R145" s="2">
        <v>48.66</v>
      </c>
      <c r="S145" s="5">
        <v>249.226</v>
      </c>
      <c r="T145" s="6">
        <v>2.62</v>
      </c>
    </row>
    <row r="146" spans="1:20">
      <c r="A146" s="1" t="s">
        <v>14</v>
      </c>
      <c r="B146" s="2">
        <v>2000</v>
      </c>
      <c r="C146" s="3">
        <v>77044000</v>
      </c>
      <c r="D146" s="3">
        <v>92348000</v>
      </c>
      <c r="E146" s="3">
        <f>D146-C146</f>
        <v>15304000</v>
      </c>
      <c r="F146" s="15">
        <v>-358346200.00000024</v>
      </c>
      <c r="G146" s="2">
        <v>64812005100.000008</v>
      </c>
      <c r="H146" s="2">
        <v>4.1015901530124381</v>
      </c>
      <c r="I146" s="2">
        <v>7537420000</v>
      </c>
      <c r="J146" s="29">
        <f>C146/G146</f>
        <v>1.1887303884693422E-3</v>
      </c>
      <c r="K146" s="29">
        <f>D146/G146</f>
        <v>1.4248594817814083E-3</v>
      </c>
      <c r="L146" s="29">
        <f>E146/G146</f>
        <v>2.3612909331206602E-4</v>
      </c>
      <c r="M146" s="29">
        <f>C146/I146</f>
        <v>1.0221534689588745E-2</v>
      </c>
      <c r="N146" s="29">
        <f>D146/I146</f>
        <v>1.2251937665673401E-2</v>
      </c>
      <c r="O146" s="29">
        <f>E146/I146</f>
        <v>2.0304029760846551E-3</v>
      </c>
      <c r="P146" s="29">
        <f>F146/G146</f>
        <v>-5.5290096247924934E-3</v>
      </c>
      <c r="Q146" s="29">
        <f>F146/I146</f>
        <v>-4.75422890060525E-2</v>
      </c>
      <c r="R146" s="2">
        <v>30.38</v>
      </c>
      <c r="S146" s="5">
        <v>82.293999999999997</v>
      </c>
      <c r="T146" s="6">
        <v>4.3099999999999996</v>
      </c>
    </row>
    <row r="147" spans="1:20">
      <c r="A147" s="1" t="s">
        <v>14</v>
      </c>
      <c r="B147" s="2">
        <v>2001</v>
      </c>
      <c r="C147" s="3">
        <v>130969200</v>
      </c>
      <c r="D147" s="3">
        <v>0</v>
      </c>
      <c r="E147" s="3">
        <f>D147-C147</f>
        <v>-130969200</v>
      </c>
      <c r="F147" s="15">
        <v>-88239399.999999925</v>
      </c>
      <c r="G147" s="2">
        <v>71563317800</v>
      </c>
      <c r="H147" s="2">
        <v>2.9608435289963495</v>
      </c>
      <c r="I147" s="2">
        <v>7645000000</v>
      </c>
      <c r="J147" s="29">
        <f>C147/G147</f>
        <v>1.8301163784220189E-3</v>
      </c>
      <c r="K147" s="29">
        <f>D147/G147</f>
        <v>0</v>
      </c>
      <c r="L147" s="29">
        <f>E147/G147</f>
        <v>-1.8301163784220189E-3</v>
      </c>
      <c r="M147" s="29">
        <f>C147/I147</f>
        <v>1.7131353826030087E-2</v>
      </c>
      <c r="N147" s="29">
        <f>D147/I147</f>
        <v>0</v>
      </c>
      <c r="O147" s="29">
        <f>E147/I147</f>
        <v>-1.7131353826030087E-2</v>
      </c>
      <c r="P147" s="29">
        <f>F147/G147</f>
        <v>-1.2330255599189103E-3</v>
      </c>
      <c r="Q147" s="29">
        <f>F147/I147</f>
        <v>-1.1542105951602344E-2</v>
      </c>
      <c r="R147" s="2">
        <v>25.98</v>
      </c>
      <c r="S147" s="5">
        <v>71.566000000000003</v>
      </c>
      <c r="T147" s="6">
        <v>3.96</v>
      </c>
    </row>
    <row r="148" spans="1:20">
      <c r="A148" s="1" t="s">
        <v>14</v>
      </c>
      <c r="B148" s="2">
        <v>2002</v>
      </c>
      <c r="C148" s="3">
        <v>101310200</v>
      </c>
      <c r="D148" s="3">
        <v>0</v>
      </c>
      <c r="E148" s="3">
        <f>D148-C148</f>
        <v>-101310200</v>
      </c>
      <c r="F148" s="15">
        <v>-202616697.37999991</v>
      </c>
      <c r="G148" s="2">
        <v>74445035500</v>
      </c>
      <c r="H148" s="2">
        <v>0.75393894095596181</v>
      </c>
      <c r="I148" s="2">
        <v>8563302200</v>
      </c>
      <c r="J148" s="29">
        <f>C148/G148</f>
        <v>1.3608724788639532E-3</v>
      </c>
      <c r="K148" s="29">
        <f>D148/G148</f>
        <v>0</v>
      </c>
      <c r="L148" s="29">
        <f>E148/G148</f>
        <v>-1.3608724788639532E-3</v>
      </c>
      <c r="M148" s="29">
        <f>C148/I148</f>
        <v>1.1830739781669739E-2</v>
      </c>
      <c r="N148" s="29">
        <f>D148/I148</f>
        <v>0</v>
      </c>
      <c r="O148" s="29">
        <f>E148/I148</f>
        <v>-1.1830739781669739E-2</v>
      </c>
      <c r="P148" s="29">
        <f>F148/G148</f>
        <v>-2.7216952214362219E-3</v>
      </c>
      <c r="Q148" s="29">
        <f>F148/I148</f>
        <v>-2.3661047181074597E-2</v>
      </c>
      <c r="R148" s="2">
        <v>26.18</v>
      </c>
      <c r="S148" s="5">
        <v>70.647000000000006</v>
      </c>
      <c r="T148" s="6">
        <v>3.38</v>
      </c>
    </row>
    <row r="149" spans="1:20">
      <c r="A149" s="1" t="s">
        <v>14</v>
      </c>
      <c r="B149" s="2">
        <v>2003</v>
      </c>
      <c r="C149" s="3">
        <v>18860100</v>
      </c>
      <c r="D149" s="3">
        <v>0</v>
      </c>
      <c r="E149" s="3">
        <f>D149-C149</f>
        <v>-18860100</v>
      </c>
      <c r="F149" s="15">
        <v>-157701198.89999977</v>
      </c>
      <c r="G149" s="2">
        <v>80390359200</v>
      </c>
      <c r="H149" s="2">
        <v>2.5207329360950439</v>
      </c>
      <c r="I149" s="2">
        <v>10151047000</v>
      </c>
      <c r="J149" s="29">
        <f>C149/G149</f>
        <v>2.346064899782162E-4</v>
      </c>
      <c r="K149" s="29">
        <f>D149/G149</f>
        <v>0</v>
      </c>
      <c r="L149" s="29">
        <f>E149/G149</f>
        <v>-2.346064899782162E-4</v>
      </c>
      <c r="M149" s="29">
        <f>C149/I149</f>
        <v>1.8579462788419756E-3</v>
      </c>
      <c r="N149" s="29">
        <f>D149/I149</f>
        <v>0</v>
      </c>
      <c r="O149" s="29">
        <f>E149/I149</f>
        <v>-1.8579462788419756E-3</v>
      </c>
      <c r="P149" s="29">
        <f>F149/G149</f>
        <v>-1.9616929252382264E-3</v>
      </c>
      <c r="Q149" s="29">
        <f>F149/I149</f>
        <v>-1.5535461406099269E-2</v>
      </c>
      <c r="R149" s="2">
        <v>31.08</v>
      </c>
      <c r="S149" s="5">
        <v>80.733999999999995</v>
      </c>
      <c r="T149" s="6">
        <v>5.47</v>
      </c>
    </row>
    <row r="150" spans="1:20">
      <c r="A150" s="1" t="s">
        <v>14</v>
      </c>
      <c r="B150" s="2">
        <v>2004</v>
      </c>
      <c r="C150" s="3">
        <v>122597400</v>
      </c>
      <c r="D150" s="3">
        <v>36000000</v>
      </c>
      <c r="E150" s="3">
        <f>D150-C150</f>
        <v>-86597400</v>
      </c>
      <c r="F150" s="15">
        <v>-263957030.00000077</v>
      </c>
      <c r="G150" s="2">
        <v>92323401500</v>
      </c>
      <c r="H150" s="2">
        <v>5.3121705202133285</v>
      </c>
      <c r="I150" s="2">
        <v>12230807600</v>
      </c>
      <c r="J150" s="29">
        <f>C150/G150</f>
        <v>1.3279125119756339E-3</v>
      </c>
      <c r="K150" s="29">
        <f>D150/G150</f>
        <v>3.8993363995584588E-4</v>
      </c>
      <c r="L150" s="29">
        <f>E150/G150</f>
        <v>-9.3797887201978799E-4</v>
      </c>
      <c r="M150" s="29">
        <f>C150/I150</f>
        <v>1.0023655347174294E-2</v>
      </c>
      <c r="N150" s="29">
        <f>D150/I150</f>
        <v>2.9433869926953965E-3</v>
      </c>
      <c r="O150" s="29">
        <f>E150/I150</f>
        <v>-7.0802683544788983E-3</v>
      </c>
      <c r="P150" s="29">
        <f>F150/G150</f>
        <v>-2.859047930550964E-3</v>
      </c>
      <c r="Q150" s="29">
        <f>F150/I150</f>
        <v>-2.1581324687014191E-2</v>
      </c>
      <c r="R150" s="2">
        <v>41.51</v>
      </c>
      <c r="S150" s="5">
        <v>130.10599999999999</v>
      </c>
      <c r="T150" s="6">
        <v>5.89</v>
      </c>
    </row>
    <row r="151" spans="1:20">
      <c r="A151" s="1" t="s">
        <v>14</v>
      </c>
      <c r="B151" s="2">
        <v>2005</v>
      </c>
      <c r="C151" s="3">
        <v>135855574.27999997</v>
      </c>
      <c r="D151" s="3">
        <v>40000000</v>
      </c>
      <c r="E151" s="3">
        <f>D151-C151</f>
        <v>-95855574.279999971</v>
      </c>
      <c r="F151" s="15">
        <v>-262544625.72000033</v>
      </c>
      <c r="G151" s="2">
        <v>105776805200</v>
      </c>
      <c r="H151" s="2">
        <v>4.2823983052872876</v>
      </c>
      <c r="I151" s="2">
        <v>14708000000</v>
      </c>
      <c r="J151" s="29">
        <f>C151/G151</f>
        <v>1.2843607256158647E-3</v>
      </c>
      <c r="K151" s="29">
        <f>D151/G151</f>
        <v>3.7815473746223522E-4</v>
      </c>
      <c r="L151" s="29">
        <f>E151/G151</f>
        <v>-9.0620598815362944E-4</v>
      </c>
      <c r="M151" s="29">
        <f>C151/I151</f>
        <v>9.2368489447919484E-3</v>
      </c>
      <c r="N151" s="29">
        <f>D151/I151</f>
        <v>2.7196083763937995E-3</v>
      </c>
      <c r="O151" s="29">
        <f>E151/I151</f>
        <v>-6.5172405683981485E-3</v>
      </c>
      <c r="P151" s="29">
        <f>F151/G151</f>
        <v>-2.4820623502816884E-3</v>
      </c>
      <c r="Q151" s="29">
        <f>F151/I151</f>
        <v>-1.7850464082132197E-2</v>
      </c>
      <c r="R151" s="2">
        <v>56.64</v>
      </c>
      <c r="S151" s="5">
        <v>167.08699999999999</v>
      </c>
      <c r="T151" s="6">
        <v>8.69</v>
      </c>
    </row>
    <row r="152" spans="1:20">
      <c r="A152" s="1" t="s">
        <v>14</v>
      </c>
      <c r="B152" s="2">
        <v>2006</v>
      </c>
      <c r="C152" s="3">
        <v>196530900</v>
      </c>
      <c r="D152" s="3">
        <v>5000016.8789160093</v>
      </c>
      <c r="E152" s="3">
        <f>D152-C152</f>
        <v>-191530883.121084</v>
      </c>
      <c r="F152" s="15">
        <v>-721636411.34891582</v>
      </c>
      <c r="G152" s="2">
        <v>119235196777.994</v>
      </c>
      <c r="H152" s="2">
        <v>4.1520695604821753</v>
      </c>
      <c r="I152" s="2">
        <v>17513000000</v>
      </c>
      <c r="J152" s="29">
        <f>C152/G152</f>
        <v>1.6482624704006162E-3</v>
      </c>
      <c r="K152" s="29">
        <f>D152/G152</f>
        <v>4.1934068245181196E-5</v>
      </c>
      <c r="L152" s="29">
        <f>E152/G152</f>
        <v>-1.6063284021554352E-3</v>
      </c>
      <c r="M152" s="29">
        <f>C152/I152</f>
        <v>1.1222000799406155E-2</v>
      </c>
      <c r="N152" s="29">
        <f>D152/I152</f>
        <v>2.8550316216045276E-4</v>
      </c>
      <c r="O152" s="29">
        <f>E152/I152</f>
        <v>-1.0936497637245704E-2</v>
      </c>
      <c r="P152" s="29">
        <f>F152/G152</f>
        <v>-6.052209673394867E-3</v>
      </c>
      <c r="Q152" s="29">
        <f>F152/I152</f>
        <v>-4.1205756372347163E-2</v>
      </c>
      <c r="R152" s="2">
        <v>66.05</v>
      </c>
      <c r="S152" s="5">
        <v>305.29500000000002</v>
      </c>
      <c r="T152" s="6">
        <v>6.73</v>
      </c>
    </row>
    <row r="153" spans="1:20">
      <c r="A153" s="1" t="s">
        <v>14</v>
      </c>
      <c r="B153" s="2">
        <v>2007</v>
      </c>
      <c r="C153" s="3">
        <v>322087100</v>
      </c>
      <c r="D153" s="3">
        <v>55000000</v>
      </c>
      <c r="E153" s="3">
        <f>D153-C153</f>
        <v>-267087100</v>
      </c>
      <c r="F153" s="15">
        <v>-931299969.58483315</v>
      </c>
      <c r="G153" s="2">
        <v>137590819867.16699</v>
      </c>
      <c r="H153" s="2">
        <v>5.2877684640208571</v>
      </c>
      <c r="I153" s="2">
        <v>20578799300</v>
      </c>
      <c r="J153" s="29">
        <f>C153/G153</f>
        <v>2.3409054492948694E-3</v>
      </c>
      <c r="K153" s="29">
        <f>D153/G153</f>
        <v>3.9973597114326473E-4</v>
      </c>
      <c r="L153" s="29">
        <f>E153/G153</f>
        <v>-1.9411694781516046E-3</v>
      </c>
      <c r="M153" s="29">
        <f>C153/I153</f>
        <v>1.5651403918400624E-2</v>
      </c>
      <c r="N153" s="29">
        <f>D153/I153</f>
        <v>2.6726535012176343E-3</v>
      </c>
      <c r="O153" s="29">
        <f>E153/I153</f>
        <v>-1.2978750417182989E-2</v>
      </c>
      <c r="P153" s="29">
        <f>F153/G153</f>
        <v>-6.7686199594124757E-3</v>
      </c>
      <c r="Q153" s="29">
        <f>F153/I153</f>
        <v>-4.5255311352632374E-2</v>
      </c>
      <c r="R153" s="2">
        <v>72.34</v>
      </c>
      <c r="S153" s="5">
        <v>323.24599999999998</v>
      </c>
      <c r="T153" s="6">
        <v>6.97</v>
      </c>
    </row>
    <row r="154" spans="1:20">
      <c r="A154" s="1" t="s">
        <v>14</v>
      </c>
      <c r="B154" s="2">
        <v>2008</v>
      </c>
      <c r="C154" s="3">
        <v>532688000</v>
      </c>
      <c r="D154" s="3">
        <v>22000000</v>
      </c>
      <c r="E154" s="3">
        <f>D154-C154</f>
        <v>-510688000</v>
      </c>
      <c r="F154" s="15">
        <v>-1084227523.8199999</v>
      </c>
      <c r="G154" s="2">
        <v>164494333309.66403</v>
      </c>
      <c r="H154" s="2">
        <v>2.8517109346716722</v>
      </c>
      <c r="I154" s="2">
        <v>23468023100</v>
      </c>
      <c r="J154" s="29">
        <f>C154/G154</f>
        <v>3.2383364781156544E-3</v>
      </c>
      <c r="K154" s="29">
        <f>D154/G154</f>
        <v>1.3374320900516698E-4</v>
      </c>
      <c r="L154" s="29">
        <f>E154/G154</f>
        <v>-3.1045932691104875E-3</v>
      </c>
      <c r="M154" s="29">
        <f>C154/I154</f>
        <v>2.2698460698208533E-2</v>
      </c>
      <c r="N154" s="29">
        <f>D154/I154</f>
        <v>9.3744581323511648E-4</v>
      </c>
      <c r="O154" s="29">
        <f>E154/I154</f>
        <v>-2.1761014884973416E-2</v>
      </c>
      <c r="P154" s="29">
        <f>F154/G154</f>
        <v>-6.5912758330642241E-3</v>
      </c>
      <c r="Q154" s="29">
        <f>F154/I154</f>
        <v>-4.6200206945424385E-2</v>
      </c>
      <c r="R154" s="2">
        <v>99.67</v>
      </c>
      <c r="S154" s="5">
        <v>315.31599999999997</v>
      </c>
      <c r="T154" s="6">
        <v>8.86</v>
      </c>
    </row>
    <row r="155" spans="1:20">
      <c r="A155" s="1" t="s">
        <v>14</v>
      </c>
      <c r="B155" s="2">
        <v>2009</v>
      </c>
      <c r="C155" s="3">
        <v>314210640.08999997</v>
      </c>
      <c r="D155" s="3">
        <v>20000000</v>
      </c>
      <c r="E155" s="3">
        <f>D155-C155</f>
        <v>-294210640.08999997</v>
      </c>
      <c r="F155" s="15">
        <v>-197521122.8426922</v>
      </c>
      <c r="G155" s="2">
        <v>170459896068.10098</v>
      </c>
      <c r="H155" s="2">
        <v>-2.7592101473913004</v>
      </c>
      <c r="I155" s="2">
        <v>23859280000</v>
      </c>
      <c r="J155" s="29">
        <f>C155/G155</f>
        <v>1.8433112264979246E-3</v>
      </c>
      <c r="K155" s="29">
        <f>D155/G155</f>
        <v>1.1732965032437739E-4</v>
      </c>
      <c r="L155" s="29">
        <f>E155/G155</f>
        <v>-1.7259815761735472E-3</v>
      </c>
      <c r="M155" s="29">
        <f>C155/I155</f>
        <v>1.3169326152759009E-2</v>
      </c>
      <c r="N155" s="29">
        <f>D155/I155</f>
        <v>8.3824826231135221E-4</v>
      </c>
      <c r="O155" s="29">
        <f>E155/I155</f>
        <v>-1.2331077890447658E-2</v>
      </c>
      <c r="P155" s="29">
        <f>F155/G155</f>
        <v>-1.1587542137405733E-3</v>
      </c>
      <c r="Q155" s="29">
        <f>F155/I155</f>
        <v>-8.2785868996336932E-3</v>
      </c>
      <c r="R155" s="2">
        <v>61.95</v>
      </c>
      <c r="S155" s="5">
        <v>234.21700000000001</v>
      </c>
      <c r="T155" s="6">
        <v>3.94</v>
      </c>
    </row>
    <row r="156" spans="1:20">
      <c r="A156" s="1" t="s">
        <v>14</v>
      </c>
      <c r="B156" s="2">
        <v>2010</v>
      </c>
      <c r="C156" s="3">
        <v>219609503.07999998</v>
      </c>
      <c r="D156" s="3">
        <v>20000000</v>
      </c>
      <c r="E156" s="3">
        <f>D156-C156</f>
        <v>-199609503.07999998</v>
      </c>
      <c r="F156" s="15">
        <v>-1346166371.1424799</v>
      </c>
      <c r="G156" s="2">
        <v>186682979948.41</v>
      </c>
      <c r="H156" s="2">
        <v>3.1912987659006262</v>
      </c>
      <c r="I156" s="2">
        <v>27575039000</v>
      </c>
      <c r="J156" s="29">
        <f>C156/G156</f>
        <v>1.1763766741922014E-3</v>
      </c>
      <c r="K156" s="29">
        <f>D156/G156</f>
        <v>1.0713349447028871E-4</v>
      </c>
      <c r="L156" s="29">
        <f>E156/G156</f>
        <v>-1.0692431797219128E-3</v>
      </c>
      <c r="M156" s="29">
        <f>C156/I156</f>
        <v>7.9640686303290437E-3</v>
      </c>
      <c r="N156" s="29">
        <f>D156/I156</f>
        <v>7.2529362515135517E-4</v>
      </c>
      <c r="O156" s="29">
        <f>E156/I156</f>
        <v>-7.2387750051776893E-3</v>
      </c>
      <c r="P156" s="29">
        <f>F156/G156</f>
        <v>-7.2109753739440742E-3</v>
      </c>
      <c r="Q156" s="29">
        <f>F156/I156</f>
        <v>-4.8818294369138697E-2</v>
      </c>
      <c r="R156" s="2">
        <v>79.48</v>
      </c>
      <c r="S156" s="5">
        <v>341.97800000000001</v>
      </c>
      <c r="T156" s="6">
        <v>4.37</v>
      </c>
    </row>
    <row r="157" spans="1:20">
      <c r="A157" s="1" t="s">
        <v>14</v>
      </c>
      <c r="B157" s="2">
        <v>2011</v>
      </c>
      <c r="C157" s="3">
        <v>365178083</v>
      </c>
      <c r="D157" s="3">
        <v>30000000</v>
      </c>
      <c r="E157" s="3">
        <f>D157-C157</f>
        <v>-335178083</v>
      </c>
      <c r="F157" s="15">
        <v>-2029888044.9968255</v>
      </c>
      <c r="G157" s="2">
        <v>218762944187.44501</v>
      </c>
      <c r="H157" s="2">
        <v>6.2315945666466774</v>
      </c>
      <c r="I157" s="2">
        <v>34544596600</v>
      </c>
      <c r="J157" s="29">
        <f>C157/G157</f>
        <v>1.6692867448661714E-3</v>
      </c>
      <c r="K157" s="29">
        <f>D157/G157</f>
        <v>1.3713474241000697E-4</v>
      </c>
      <c r="L157" s="29">
        <f>E157/G157</f>
        <v>-1.5321520024561643E-3</v>
      </c>
      <c r="M157" s="29">
        <f>C157/I157</f>
        <v>1.0571207046603635E-2</v>
      </c>
      <c r="N157" s="29">
        <f>D157/I157</f>
        <v>8.6844262063259987E-4</v>
      </c>
      <c r="O157" s="29">
        <f>E157/I157</f>
        <v>-9.7027644259710354E-3</v>
      </c>
      <c r="P157" s="29">
        <f>F157/G157</f>
        <v>-9.2789391390597428E-3</v>
      </c>
      <c r="Q157" s="29">
        <f>F157/I157</f>
        <v>-5.8761376446260928E-2</v>
      </c>
      <c r="R157" s="2">
        <v>94.88</v>
      </c>
      <c r="S157" s="5">
        <v>399.65600000000001</v>
      </c>
      <c r="T157" s="6">
        <v>4</v>
      </c>
    </row>
    <row r="158" spans="1:20">
      <c r="A158" s="1" t="s">
        <v>14</v>
      </c>
      <c r="B158" s="2">
        <v>2012</v>
      </c>
      <c r="C158" s="3">
        <v>620692005</v>
      </c>
      <c r="D158" s="3">
        <v>23700000</v>
      </c>
      <c r="E158" s="3">
        <f>D158-C158</f>
        <v>-596992005</v>
      </c>
      <c r="F158" s="15">
        <v>-2015077014.2427351</v>
      </c>
      <c r="G158" s="2">
        <v>245800283644.01797</v>
      </c>
      <c r="H158" s="2">
        <v>5.5905621928828992</v>
      </c>
      <c r="I158" s="2">
        <v>40722198262</v>
      </c>
      <c r="J158" s="29">
        <f>C158/G158</f>
        <v>2.52518831873653E-3</v>
      </c>
      <c r="K158" s="29">
        <f>D158/G158</f>
        <v>9.6419742274682217E-5</v>
      </c>
      <c r="L158" s="29">
        <f>E158/G158</f>
        <v>-2.4287685764618479E-3</v>
      </c>
      <c r="M158" s="29">
        <f>C158/I158</f>
        <v>1.5242104588916556E-2</v>
      </c>
      <c r="N158" s="29">
        <f>D158/I158</f>
        <v>5.8199215689482323E-4</v>
      </c>
      <c r="O158" s="29">
        <f>E158/I158</f>
        <v>-1.4660112432021732E-2</v>
      </c>
      <c r="P158" s="29">
        <f>F158/G158</f>
        <v>-8.1980255855240783E-3</v>
      </c>
      <c r="Q158" s="29">
        <f>F158/I158</f>
        <v>-4.9483502861954E-2</v>
      </c>
      <c r="R158" s="2">
        <v>94.05</v>
      </c>
      <c r="S158" s="5">
        <v>360.59300000000002</v>
      </c>
      <c r="T158" s="6">
        <v>2.75</v>
      </c>
    </row>
    <row r="159" spans="1:20">
      <c r="A159" s="1" t="s">
        <v>14</v>
      </c>
      <c r="B159" s="2">
        <v>2013</v>
      </c>
      <c r="C159" s="3">
        <v>1050109478.6199999</v>
      </c>
      <c r="D159" s="3">
        <v>45000000</v>
      </c>
      <c r="E159" s="3">
        <f>D159-C159</f>
        <v>-1005109478.6199999</v>
      </c>
      <c r="F159" s="15">
        <v>-2608335996.379796</v>
      </c>
      <c r="G159" s="2">
        <v>268853901197.87201</v>
      </c>
      <c r="H159" s="2">
        <v>4.533235949065741</v>
      </c>
      <c r="I159" s="2">
        <v>44033604000</v>
      </c>
      <c r="J159" s="29">
        <f>C159/G159</f>
        <v>3.9058740600053138E-3</v>
      </c>
      <c r="K159" s="29">
        <f>D159/G159</f>
        <v>1.6737715093403368E-4</v>
      </c>
      <c r="L159" s="29">
        <f>E159/G159</f>
        <v>-3.7384969090712801E-3</v>
      </c>
      <c r="M159" s="29">
        <f>C159/I159</f>
        <v>2.3847911213899273E-2</v>
      </c>
      <c r="N159" s="29">
        <f>D159/I159</f>
        <v>1.0219467840969819E-3</v>
      </c>
      <c r="O159" s="29">
        <f>E159/I159</f>
        <v>-2.2825964429802292E-2</v>
      </c>
      <c r="P159" s="29">
        <f>F159/G159</f>
        <v>-9.701685505616316E-3</v>
      </c>
      <c r="Q159" s="29">
        <f>F159/I159</f>
        <v>-5.9235124074327329E-2</v>
      </c>
      <c r="R159" s="2">
        <v>97.98</v>
      </c>
      <c r="S159" s="5">
        <v>332.12</v>
      </c>
      <c r="T159" s="6">
        <v>3.73</v>
      </c>
    </row>
    <row r="160" spans="1:20">
      <c r="A160" s="1" t="s">
        <v>14</v>
      </c>
      <c r="B160" s="2">
        <v>2014</v>
      </c>
      <c r="C160" s="3">
        <v>1351608820.3699999</v>
      </c>
      <c r="D160" s="3">
        <v>45013929.36999999</v>
      </c>
      <c r="E160" s="3">
        <f>D160-C160</f>
        <v>-1306594891</v>
      </c>
      <c r="F160" s="15">
        <v>-2599869059.7884445</v>
      </c>
      <c r="G160" s="2">
        <v>306061187549.039</v>
      </c>
      <c r="H160" s="2">
        <v>4.5652121460131099</v>
      </c>
      <c r="I160" s="2">
        <v>50684695000</v>
      </c>
      <c r="J160" s="29">
        <f>C160/G160</f>
        <v>4.4161392406328447E-3</v>
      </c>
      <c r="K160" s="29">
        <f>D160/G160</f>
        <v>1.4707493534372955E-4</v>
      </c>
      <c r="L160" s="29">
        <f>E160/G160</f>
        <v>-4.2690643052891155E-3</v>
      </c>
      <c r="M160" s="29">
        <f>C160/I160</f>
        <v>2.6667001160212169E-2</v>
      </c>
      <c r="N160" s="29">
        <f>D160/I160</f>
        <v>8.88116804688279E-4</v>
      </c>
      <c r="O160" s="29">
        <f>E160/I160</f>
        <v>-2.577888435552389E-2</v>
      </c>
      <c r="P160" s="29">
        <f>F160/G160</f>
        <v>-8.4946055414879332E-3</v>
      </c>
      <c r="Q160" s="29">
        <f>F160/I160</f>
        <v>-5.1294953235655152E-2</v>
      </c>
      <c r="R160" s="2">
        <v>93.17</v>
      </c>
      <c r="S160" s="5">
        <v>311.255</v>
      </c>
      <c r="T160" s="6">
        <v>4.37</v>
      </c>
    </row>
    <row r="161" spans="1:20">
      <c r="A161" s="1" t="s">
        <v>14</v>
      </c>
      <c r="B161" s="2">
        <v>2015</v>
      </c>
      <c r="C161" s="3">
        <v>1619686837.8599999</v>
      </c>
      <c r="D161" s="3">
        <v>50005999.320000015</v>
      </c>
      <c r="E161" s="3">
        <f>D161-C161</f>
        <v>-1569680838.54</v>
      </c>
      <c r="F161" s="15">
        <v>-2930288284.8993444</v>
      </c>
      <c r="G161" s="2">
        <v>345958629032.06598</v>
      </c>
      <c r="H161" s="2">
        <v>4.9289543915839999</v>
      </c>
      <c r="I161" s="2">
        <v>58164650000</v>
      </c>
      <c r="J161" s="29">
        <f>C161/G161</f>
        <v>4.6817356236831297E-3</v>
      </c>
      <c r="K161" s="29">
        <f>D161/G161</f>
        <v>1.445432925315619E-4</v>
      </c>
      <c r="L161" s="29">
        <f>E161/G161</f>
        <v>-4.5371923311515678E-3</v>
      </c>
      <c r="M161" s="29">
        <f>C161/I161</f>
        <v>2.7846584443644032E-2</v>
      </c>
      <c r="N161" s="29">
        <f>D161/I161</f>
        <v>8.5973180136044857E-4</v>
      </c>
      <c r="O161" s="29">
        <f>E161/I161</f>
        <v>-2.6986852642283586E-2</v>
      </c>
      <c r="P161" s="29">
        <f>F161/G161</f>
        <v>-8.4700540440277444E-3</v>
      </c>
      <c r="Q161" s="29">
        <f>F161/I161</f>
        <v>-5.0379195695312261E-2</v>
      </c>
      <c r="R161" s="2">
        <v>48.66</v>
      </c>
      <c r="S161" s="5">
        <v>249.226</v>
      </c>
      <c r="T161" s="6">
        <v>2.62</v>
      </c>
    </row>
    <row r="162" spans="1:20">
      <c r="A162" s="1" t="s">
        <v>15</v>
      </c>
      <c r="B162" s="2">
        <v>2000</v>
      </c>
      <c r="C162" s="3"/>
      <c r="D162" s="3"/>
      <c r="E162" s="3"/>
      <c r="F162" s="3"/>
      <c r="G162" s="2">
        <v>12304114980.287401</v>
      </c>
      <c r="H162" s="2">
        <v>2.7153735671119819</v>
      </c>
      <c r="I162" s="2">
        <v>2883000000</v>
      </c>
      <c r="J162" s="29"/>
      <c r="K162" s="29"/>
      <c r="L162" s="29"/>
      <c r="M162" s="29"/>
      <c r="N162" s="29"/>
      <c r="O162" s="29"/>
      <c r="P162" s="29"/>
      <c r="Q162" s="29"/>
      <c r="R162" s="2">
        <v>30.38</v>
      </c>
      <c r="S162" s="5">
        <v>82.293999999999997</v>
      </c>
      <c r="T162" s="6">
        <v>4.3099999999999996</v>
      </c>
    </row>
    <row r="163" spans="1:20">
      <c r="A163" s="1" t="s">
        <v>15</v>
      </c>
      <c r="B163" s="2">
        <v>2001</v>
      </c>
      <c r="C163" s="3"/>
      <c r="D163" s="3"/>
      <c r="E163" s="3"/>
      <c r="F163" s="3"/>
      <c r="G163" s="2">
        <v>12502013401.9778</v>
      </c>
      <c r="H163" s="2">
        <v>0.57427292474618241</v>
      </c>
      <c r="I163" s="2">
        <v>2811000000</v>
      </c>
      <c r="J163" s="29"/>
      <c r="K163" s="29"/>
      <c r="L163" s="29"/>
      <c r="M163" s="29"/>
      <c r="N163" s="29"/>
      <c r="O163" s="29"/>
      <c r="P163" s="29"/>
      <c r="Q163" s="29"/>
      <c r="R163" s="2">
        <v>25.98</v>
      </c>
      <c r="S163" s="5">
        <v>71.566000000000003</v>
      </c>
      <c r="T163" s="6">
        <v>3.96</v>
      </c>
    </row>
    <row r="164" spans="1:20">
      <c r="A164" s="1" t="s">
        <v>15</v>
      </c>
      <c r="B164" s="2">
        <v>2002</v>
      </c>
      <c r="C164" s="3"/>
      <c r="D164" s="3"/>
      <c r="E164" s="3"/>
      <c r="F164" s="3"/>
      <c r="G164" s="2">
        <v>12994310396.529398</v>
      </c>
      <c r="H164" s="2">
        <v>2.2291495426804744</v>
      </c>
      <c r="I164" s="2">
        <v>2809000000</v>
      </c>
      <c r="J164" s="29"/>
      <c r="K164" s="29"/>
      <c r="L164" s="29"/>
      <c r="M164" s="29"/>
      <c r="N164" s="29"/>
      <c r="O164" s="29"/>
      <c r="P164" s="29"/>
      <c r="Q164" s="29"/>
      <c r="R164" s="2">
        <v>26.18</v>
      </c>
      <c r="S164" s="5">
        <v>70.647000000000006</v>
      </c>
      <c r="T164" s="6">
        <v>3.38</v>
      </c>
    </row>
    <row r="165" spans="1:20">
      <c r="A165" s="1" t="s">
        <v>15</v>
      </c>
      <c r="B165" s="2">
        <v>2003</v>
      </c>
      <c r="C165" s="3"/>
      <c r="D165" s="3"/>
      <c r="E165" s="3"/>
      <c r="F165" s="16">
        <v>94500000</v>
      </c>
      <c r="G165" s="2">
        <v>13693981227.827799</v>
      </c>
      <c r="H165" s="2">
        <v>4.2054959614683298</v>
      </c>
      <c r="I165" s="2">
        <v>2884000000</v>
      </c>
      <c r="J165" s="29"/>
      <c r="K165" s="29"/>
      <c r="L165" s="29"/>
      <c r="M165" s="29"/>
      <c r="N165" s="29"/>
      <c r="O165" s="29"/>
      <c r="P165" s="29">
        <f>F165/G165</f>
        <v>6.9008419412730582E-3</v>
      </c>
      <c r="Q165" s="29">
        <f>F165/I165</f>
        <v>3.2766990291262135E-2</v>
      </c>
      <c r="R165" s="2">
        <v>31.08</v>
      </c>
      <c r="S165" s="5">
        <v>80.733999999999995</v>
      </c>
      <c r="T165" s="6">
        <v>5.47</v>
      </c>
    </row>
    <row r="166" spans="1:20">
      <c r="A166" s="1" t="s">
        <v>15</v>
      </c>
      <c r="B166" s="2">
        <v>2004</v>
      </c>
      <c r="C166" s="3"/>
      <c r="D166" s="3"/>
      <c r="E166" s="3"/>
      <c r="F166" s="16">
        <v>95800000</v>
      </c>
      <c r="G166" s="2">
        <v>15013381686.1828</v>
      </c>
      <c r="H166" s="2">
        <v>7.5220803099451388</v>
      </c>
      <c r="I166" s="2">
        <v>2994000000</v>
      </c>
      <c r="J166" s="29"/>
      <c r="K166" s="29"/>
      <c r="L166" s="29"/>
      <c r="M166" s="29"/>
      <c r="N166" s="29"/>
      <c r="O166" s="29"/>
      <c r="P166" s="29">
        <f>F166/G166</f>
        <v>6.3809741204519698E-3</v>
      </c>
      <c r="Q166" s="29">
        <f>F166/I166</f>
        <v>3.1997327989311958E-2</v>
      </c>
      <c r="R166" s="2">
        <v>41.51</v>
      </c>
      <c r="S166" s="5">
        <v>130.10599999999999</v>
      </c>
      <c r="T166" s="6">
        <v>5.89</v>
      </c>
    </row>
    <row r="167" spans="1:20">
      <c r="A167" s="1" t="s">
        <v>15</v>
      </c>
      <c r="B167" s="2">
        <v>2005</v>
      </c>
      <c r="C167" s="3"/>
      <c r="D167" s="3"/>
      <c r="E167" s="3"/>
      <c r="F167" s="16">
        <v>156900000</v>
      </c>
      <c r="G167" s="2">
        <v>16374393923.6994</v>
      </c>
      <c r="H167" s="2">
        <v>7.1912788567237698</v>
      </c>
      <c r="I167" s="2">
        <v>3451000000</v>
      </c>
      <c r="J167" s="29"/>
      <c r="K167" s="29"/>
      <c r="L167" s="29"/>
      <c r="M167" s="29"/>
      <c r="N167" s="29"/>
      <c r="O167" s="29"/>
      <c r="P167" s="29">
        <f>F167/G167</f>
        <v>9.5820340423660843E-3</v>
      </c>
      <c r="Q167" s="29">
        <f>F167/I167</f>
        <v>4.5465082584758044E-2</v>
      </c>
      <c r="R167" s="2">
        <v>56.64</v>
      </c>
      <c r="S167" s="5">
        <v>167.08699999999999</v>
      </c>
      <c r="T167" s="6">
        <v>8.69</v>
      </c>
    </row>
    <row r="168" spans="1:20">
      <c r="A168" s="1" t="s">
        <v>15</v>
      </c>
      <c r="B168" s="2">
        <v>2006</v>
      </c>
      <c r="C168" s="3"/>
      <c r="D168" s="3"/>
      <c r="E168" s="3"/>
      <c r="F168" s="16">
        <v>146600000</v>
      </c>
      <c r="G168" s="2">
        <v>18141666302.349297</v>
      </c>
      <c r="H168" s="2">
        <v>8.652465601230702</v>
      </c>
      <c r="I168" s="2">
        <v>4272999999.9999995</v>
      </c>
      <c r="J168" s="29"/>
      <c r="K168" s="29"/>
      <c r="L168" s="29"/>
      <c r="M168" s="29"/>
      <c r="N168" s="29"/>
      <c r="O168" s="29"/>
      <c r="P168" s="29">
        <f>F168/G168</f>
        <v>8.0808453620942033E-3</v>
      </c>
      <c r="Q168" s="29">
        <f>F168/I168</f>
        <v>3.4308448396910836E-2</v>
      </c>
      <c r="R168" s="2">
        <v>66.05</v>
      </c>
      <c r="S168" s="5">
        <v>305.29500000000002</v>
      </c>
      <c r="T168" s="6">
        <v>6.73</v>
      </c>
    </row>
    <row r="169" spans="1:20">
      <c r="A169" s="1" t="s">
        <v>15</v>
      </c>
      <c r="B169" s="2">
        <v>2007</v>
      </c>
      <c r="C169" s="3"/>
      <c r="D169" s="3"/>
      <c r="E169" s="3"/>
      <c r="F169" s="16">
        <v>163700000</v>
      </c>
      <c r="G169" s="2">
        <v>20958000000.000004</v>
      </c>
      <c r="H169" s="2">
        <v>11.983985432721937</v>
      </c>
      <c r="I169" s="2">
        <v>5499000000</v>
      </c>
      <c r="J169" s="29"/>
      <c r="K169" s="29"/>
      <c r="L169" s="29"/>
      <c r="M169" s="29"/>
      <c r="N169" s="29"/>
      <c r="O169" s="29"/>
      <c r="P169" s="29">
        <f>F169/G169</f>
        <v>7.8108598148678293E-3</v>
      </c>
      <c r="Q169" s="29">
        <f>F169/I169</f>
        <v>2.9769048917985087E-2</v>
      </c>
      <c r="R169" s="2">
        <v>72.34</v>
      </c>
      <c r="S169" s="5">
        <v>323.24599999999998</v>
      </c>
      <c r="T169" s="6">
        <v>6.97</v>
      </c>
    </row>
    <row r="170" spans="1:20">
      <c r="A170" s="1" t="s">
        <v>15</v>
      </c>
      <c r="B170" s="2">
        <v>2008</v>
      </c>
      <c r="C170" s="3"/>
      <c r="D170" s="3"/>
      <c r="E170" s="3"/>
      <c r="F170" s="16">
        <v>275600000</v>
      </c>
      <c r="G170" s="2">
        <v>24522200000</v>
      </c>
      <c r="H170" s="2">
        <v>8.6116460186408403</v>
      </c>
      <c r="I170" s="2">
        <v>6014000000</v>
      </c>
      <c r="J170" s="29"/>
      <c r="K170" s="29"/>
      <c r="L170" s="29"/>
      <c r="M170" s="29"/>
      <c r="N170" s="29"/>
      <c r="O170" s="29"/>
      <c r="P170" s="29">
        <f>F170/G170</f>
        <v>1.1238795866602508E-2</v>
      </c>
      <c r="Q170" s="29">
        <f>F170/I170</f>
        <v>4.5826405054871969E-2</v>
      </c>
      <c r="R170" s="2">
        <v>99.67</v>
      </c>
      <c r="S170" s="5">
        <v>315.31599999999997</v>
      </c>
      <c r="T170" s="6">
        <v>8.86</v>
      </c>
    </row>
    <row r="171" spans="1:20">
      <c r="A171" s="1" t="s">
        <v>15</v>
      </c>
      <c r="B171" s="2">
        <v>2009</v>
      </c>
      <c r="C171" s="3"/>
      <c r="D171" s="3"/>
      <c r="E171" s="16"/>
      <c r="F171" s="16">
        <v>225500000</v>
      </c>
      <c r="G171" s="2">
        <v>26593500000</v>
      </c>
      <c r="H171" s="2">
        <v>1.5983588842545515</v>
      </c>
      <c r="I171" s="2">
        <v>6131000000</v>
      </c>
      <c r="J171" s="29"/>
      <c r="K171" s="29"/>
      <c r="L171" s="29"/>
      <c r="M171" s="29"/>
      <c r="N171" s="29"/>
      <c r="O171" s="29"/>
      <c r="P171" s="29">
        <f>F171/G171</f>
        <v>8.4795156711226435E-3</v>
      </c>
      <c r="Q171" s="29">
        <f>F171/I171</f>
        <v>3.6780296852063285E-2</v>
      </c>
      <c r="R171" s="2">
        <v>61.95</v>
      </c>
      <c r="S171" s="5">
        <v>234.21700000000001</v>
      </c>
      <c r="T171" s="6">
        <v>3.94</v>
      </c>
    </row>
    <row r="172" spans="1:20">
      <c r="A172" s="1" t="s">
        <v>15</v>
      </c>
      <c r="B172" s="2">
        <v>2010</v>
      </c>
      <c r="C172" s="3"/>
      <c r="D172" s="3"/>
      <c r="E172" s="3"/>
      <c r="F172" s="16">
        <v>193400000</v>
      </c>
      <c r="G172" s="2">
        <v>28917200000</v>
      </c>
      <c r="H172" s="2">
        <v>5.7673498497030238</v>
      </c>
      <c r="I172" s="2">
        <v>6818000000</v>
      </c>
      <c r="J172" s="29"/>
      <c r="K172" s="29"/>
      <c r="L172" s="29"/>
      <c r="M172" s="29"/>
      <c r="N172" s="29"/>
      <c r="O172" s="29"/>
      <c r="P172" s="29">
        <f>F172/G172</f>
        <v>6.688061084752327E-3</v>
      </c>
      <c r="Q172" s="29">
        <f>F172/I172</f>
        <v>2.8366089762393663E-2</v>
      </c>
      <c r="R172" s="2">
        <v>79.48</v>
      </c>
      <c r="S172" s="5">
        <v>341.97800000000001</v>
      </c>
      <c r="T172" s="6">
        <v>4.37</v>
      </c>
    </row>
    <row r="173" spans="1:20">
      <c r="A173" s="1" t="s">
        <v>15</v>
      </c>
      <c r="B173" s="2">
        <v>2011</v>
      </c>
      <c r="C173" s="3"/>
      <c r="D173" s="3"/>
      <c r="E173" s="3"/>
      <c r="F173" s="16">
        <v>147200000</v>
      </c>
      <c r="G173" s="2">
        <v>34373820484.9739</v>
      </c>
      <c r="H173" s="2">
        <v>11.808066224701946</v>
      </c>
      <c r="I173" s="2">
        <v>7770000000</v>
      </c>
      <c r="J173" s="29"/>
      <c r="K173" s="29"/>
      <c r="L173" s="29"/>
      <c r="M173" s="29"/>
      <c r="N173" s="29"/>
      <c r="O173" s="29"/>
      <c r="P173" s="29">
        <f>F173/G173</f>
        <v>4.2823287584325027E-3</v>
      </c>
      <c r="Q173" s="29">
        <f>F173/I173</f>
        <v>1.8944658944658944E-2</v>
      </c>
      <c r="R173" s="2">
        <v>94.88</v>
      </c>
      <c r="S173" s="5">
        <v>399.65600000000001</v>
      </c>
      <c r="T173" s="6">
        <v>4</v>
      </c>
    </row>
    <row r="174" spans="1:20">
      <c r="A174" s="1" t="s">
        <v>15</v>
      </c>
      <c r="B174" s="2">
        <v>2012</v>
      </c>
      <c r="C174" s="3"/>
      <c r="D174" s="3"/>
      <c r="E174" s="3"/>
      <c r="F174" s="16">
        <v>176500000</v>
      </c>
      <c r="G174" s="2">
        <v>39954761232.689804</v>
      </c>
      <c r="H174" s="2">
        <v>9.2299522524969149</v>
      </c>
      <c r="I174" s="2">
        <v>9075000000</v>
      </c>
      <c r="J174" s="29"/>
      <c r="K174" s="29"/>
      <c r="L174" s="29"/>
      <c r="M174" s="29"/>
      <c r="N174" s="29"/>
      <c r="O174" s="29"/>
      <c r="P174" s="29">
        <f>F174/G174</f>
        <v>4.4174960518996399E-3</v>
      </c>
      <c r="Q174" s="29">
        <f>F174/I174</f>
        <v>1.9449035812672176E-2</v>
      </c>
      <c r="R174" s="2">
        <v>94.05</v>
      </c>
      <c r="S174" s="5">
        <v>360.59300000000002</v>
      </c>
      <c r="T174" s="6">
        <v>2.75</v>
      </c>
    </row>
    <row r="175" spans="1:20">
      <c r="A175" s="1" t="s">
        <v>15</v>
      </c>
      <c r="B175" s="2">
        <v>2013</v>
      </c>
      <c r="C175" s="3"/>
      <c r="D175" s="3"/>
      <c r="E175" s="3"/>
      <c r="F175" s="16">
        <v>124600000</v>
      </c>
      <c r="G175" s="2">
        <v>44856189494.1064</v>
      </c>
      <c r="H175" s="2">
        <v>6.6241589962010607</v>
      </c>
      <c r="I175" s="2">
        <v>10205000000</v>
      </c>
      <c r="J175" s="29"/>
      <c r="K175" s="29"/>
      <c r="L175" s="29"/>
      <c r="M175" s="29"/>
      <c r="N175" s="29"/>
      <c r="O175" s="29"/>
      <c r="P175" s="29">
        <f>F175/G175</f>
        <v>2.7777660431091912E-3</v>
      </c>
      <c r="Q175" s="29">
        <f>F175/I175</f>
        <v>1.2209701126898578E-2</v>
      </c>
      <c r="R175" s="2">
        <v>97.98</v>
      </c>
      <c r="S175" s="5">
        <v>332.12</v>
      </c>
      <c r="T175" s="6">
        <v>3.73</v>
      </c>
    </row>
    <row r="176" spans="1:20">
      <c r="A176" s="1" t="s">
        <v>15</v>
      </c>
      <c r="B176" s="2">
        <v>2014</v>
      </c>
      <c r="C176" s="3">
        <v>32252000</v>
      </c>
      <c r="D176" s="3">
        <v>244989000</v>
      </c>
      <c r="E176" s="3">
        <f>D176-C176</f>
        <v>212737000</v>
      </c>
      <c r="F176" s="16">
        <v>120200000</v>
      </c>
      <c r="G176" s="2">
        <v>49165773079.207199</v>
      </c>
      <c r="H176" s="2">
        <v>6.0533339574805609</v>
      </c>
      <c r="I176" s="2">
        <v>11303000000</v>
      </c>
      <c r="J176" s="29">
        <f>C176/G176</f>
        <v>6.5598480365683018E-4</v>
      </c>
      <c r="K176" s="29">
        <f>D176/G176</f>
        <v>4.9829176814796964E-3</v>
      </c>
      <c r="L176" s="29">
        <f>E176/G176</f>
        <v>4.326932877822866E-3</v>
      </c>
      <c r="M176" s="29">
        <f>C176/I176</f>
        <v>2.8534017517473239E-3</v>
      </c>
      <c r="N176" s="29">
        <f>D176/I176</f>
        <v>2.1674688135893124E-2</v>
      </c>
      <c r="O176" s="29">
        <f>E176/I176</f>
        <v>1.8821286384145802E-2</v>
      </c>
      <c r="P176" s="29">
        <f>F176/G176</f>
        <v>2.4447901959429178E-3</v>
      </c>
      <c r="Q176" s="29">
        <f>F176/I176</f>
        <v>1.0634344864195346E-2</v>
      </c>
      <c r="R176" s="2">
        <v>93.17</v>
      </c>
      <c r="S176" s="5">
        <v>311.255</v>
      </c>
      <c r="T176" s="6">
        <v>4.37</v>
      </c>
    </row>
    <row r="177" spans="1:20">
      <c r="A177" s="1" t="s">
        <v>15</v>
      </c>
      <c r="B177" s="2">
        <v>2015</v>
      </c>
      <c r="C177" s="3">
        <v>47140000</v>
      </c>
      <c r="D177" s="3">
        <v>251449000</v>
      </c>
      <c r="E177" s="3">
        <f>D177-C177</f>
        <v>204309000</v>
      </c>
      <c r="F177" s="16">
        <v>123000000</v>
      </c>
      <c r="G177" s="2">
        <v>52132289747.173096</v>
      </c>
      <c r="H177" s="2">
        <v>5.7773936308178833</v>
      </c>
      <c r="I177" s="2">
        <v>12642000000</v>
      </c>
      <c r="J177" s="29">
        <f>C177/G177</f>
        <v>9.0423804955845426E-4</v>
      </c>
      <c r="K177" s="29">
        <f>D177/G177</f>
        <v>4.8232870878961338E-3</v>
      </c>
      <c r="L177" s="29">
        <f>E177/G177</f>
        <v>3.9190490383376794E-3</v>
      </c>
      <c r="M177" s="29">
        <f>C177/I177</f>
        <v>3.7288403733586458E-3</v>
      </c>
      <c r="N177" s="29">
        <f>D177/I177</f>
        <v>1.9889969941464958E-2</v>
      </c>
      <c r="O177" s="29">
        <f>E177/I177</f>
        <v>1.6161129568106312E-2</v>
      </c>
      <c r="P177" s="29">
        <f>F177/G177</f>
        <v>2.3593822676217621E-3</v>
      </c>
      <c r="Q177" s="29">
        <f>F177/I177</f>
        <v>9.7294731846226858E-3</v>
      </c>
      <c r="R177" s="2">
        <v>48.66</v>
      </c>
      <c r="S177" s="5">
        <v>249.226</v>
      </c>
      <c r="T177" s="6">
        <v>2.62</v>
      </c>
    </row>
    <row r="178" spans="1:20">
      <c r="A178" s="1" t="s">
        <v>16</v>
      </c>
      <c r="B178" s="2">
        <v>2000</v>
      </c>
      <c r="C178" s="2"/>
      <c r="D178" s="2"/>
      <c r="E178" s="2"/>
      <c r="F178" s="2"/>
      <c r="G178" s="12">
        <v>28574101000000</v>
      </c>
      <c r="H178" s="12">
        <v>-2.3141460318264535</v>
      </c>
      <c r="I178" s="2"/>
      <c r="J178" s="29"/>
      <c r="K178" s="29"/>
      <c r="L178" s="29"/>
      <c r="M178" s="29"/>
      <c r="N178" s="29"/>
      <c r="O178" s="29"/>
      <c r="P178" s="29"/>
      <c r="Q178" s="29"/>
      <c r="R178" s="2">
        <v>30.38</v>
      </c>
      <c r="S178" s="5">
        <v>82.293999999999997</v>
      </c>
      <c r="T178" s="6">
        <v>4.3099999999999996</v>
      </c>
    </row>
    <row r="179" spans="1:20">
      <c r="A179" s="1" t="s">
        <v>16</v>
      </c>
      <c r="B179" s="2">
        <v>2001</v>
      </c>
      <c r="C179" s="2"/>
      <c r="D179" s="2"/>
      <c r="E179" s="2"/>
      <c r="F179" s="2"/>
      <c r="G179" s="12">
        <v>31462079000000</v>
      </c>
      <c r="H179" s="12">
        <v>-0.83405790790163792</v>
      </c>
      <c r="I179" s="2"/>
      <c r="J179" s="29"/>
      <c r="K179" s="29"/>
      <c r="L179" s="29"/>
      <c r="M179" s="29"/>
      <c r="N179" s="29"/>
      <c r="O179" s="29"/>
      <c r="P179" s="29"/>
      <c r="Q179" s="29"/>
      <c r="R179" s="2">
        <v>25.98</v>
      </c>
      <c r="S179" s="5">
        <v>71.566000000000003</v>
      </c>
      <c r="T179" s="6">
        <v>3.96</v>
      </c>
    </row>
    <row r="180" spans="1:20">
      <c r="A180" s="1" t="s">
        <v>16</v>
      </c>
      <c r="B180" s="2">
        <v>2002</v>
      </c>
      <c r="C180" s="2"/>
      <c r="D180" s="2"/>
      <c r="E180" s="2"/>
      <c r="F180" s="2"/>
      <c r="G180" s="12">
        <v>36156212000000</v>
      </c>
      <c r="H180" s="12">
        <v>-2.1401974915036703E-2</v>
      </c>
      <c r="I180" s="2"/>
      <c r="J180" s="29"/>
      <c r="K180" s="29"/>
      <c r="L180" s="29"/>
      <c r="M180" s="29"/>
      <c r="N180" s="29"/>
      <c r="O180" s="29"/>
      <c r="P180" s="29"/>
      <c r="Q180" s="29"/>
      <c r="R180" s="2">
        <v>26.18</v>
      </c>
      <c r="S180" s="5">
        <v>70.647000000000006</v>
      </c>
      <c r="T180" s="6">
        <v>3.38</v>
      </c>
    </row>
    <row r="181" spans="1:20">
      <c r="A181" s="1" t="s">
        <v>16</v>
      </c>
      <c r="B181" s="2">
        <v>2003</v>
      </c>
      <c r="C181" s="2"/>
      <c r="D181" s="2"/>
      <c r="E181" s="2"/>
      <c r="F181" s="2"/>
      <c r="G181" s="12">
        <v>42324219000000</v>
      </c>
      <c r="H181" s="12">
        <v>4.3207499179363822</v>
      </c>
      <c r="I181" s="2"/>
      <c r="J181" s="29"/>
      <c r="K181" s="29"/>
      <c r="L181" s="29"/>
      <c r="M181" s="29"/>
      <c r="N181" s="29"/>
      <c r="O181" s="29"/>
      <c r="P181" s="29"/>
      <c r="Q181" s="29"/>
      <c r="R181" s="2">
        <v>31.08</v>
      </c>
      <c r="S181" s="5">
        <v>80.733999999999995</v>
      </c>
      <c r="T181" s="6">
        <v>5.47</v>
      </c>
    </row>
    <row r="182" spans="1:20">
      <c r="A182" s="1" t="s">
        <v>16</v>
      </c>
      <c r="B182" s="2">
        <v>2004</v>
      </c>
      <c r="C182" s="2"/>
      <c r="D182" s="2"/>
      <c r="E182" s="2"/>
      <c r="F182" s="2"/>
      <c r="G182" s="12">
        <v>47999043000000</v>
      </c>
      <c r="H182" s="12">
        <v>4.0574191709470853</v>
      </c>
      <c r="I182" s="2"/>
      <c r="J182" s="29"/>
      <c r="K182" s="29"/>
      <c r="L182" s="29"/>
      <c r="M182" s="29"/>
      <c r="N182" s="29"/>
      <c r="O182" s="29"/>
      <c r="P182" s="29"/>
      <c r="Q182" s="29"/>
      <c r="R182" s="2">
        <v>41.51</v>
      </c>
      <c r="S182" s="5">
        <v>130.10599999999999</v>
      </c>
      <c r="T182" s="6">
        <v>5.89</v>
      </c>
    </row>
    <row r="183" spans="1:20">
      <c r="A183" s="1" t="s">
        <v>16</v>
      </c>
      <c r="B183" s="2">
        <v>2005</v>
      </c>
      <c r="C183" s="2"/>
      <c r="D183" s="2"/>
      <c r="E183" s="2"/>
      <c r="F183" s="2"/>
      <c r="G183" s="12">
        <v>53962327000000</v>
      </c>
      <c r="H183" s="12">
        <v>2.1334861667132259</v>
      </c>
      <c r="I183" s="12">
        <v>9620900000000</v>
      </c>
      <c r="J183" s="29"/>
      <c r="K183" s="29"/>
      <c r="L183" s="29"/>
      <c r="M183" s="29"/>
      <c r="N183" s="29"/>
      <c r="O183" s="29"/>
      <c r="P183" s="29"/>
      <c r="Q183" s="29"/>
      <c r="R183" s="2">
        <v>56.64</v>
      </c>
      <c r="S183" s="5">
        <v>167.08699999999999</v>
      </c>
      <c r="T183" s="6">
        <v>8.69</v>
      </c>
    </row>
    <row r="184" spans="1:20">
      <c r="A184" s="1" t="s">
        <v>16</v>
      </c>
      <c r="B184" s="2">
        <v>2006</v>
      </c>
      <c r="C184" s="2"/>
      <c r="D184" s="2"/>
      <c r="E184" s="2"/>
      <c r="F184" s="2"/>
      <c r="G184" s="12">
        <v>59996506000000</v>
      </c>
      <c r="H184" s="12">
        <v>4.8071202615813462</v>
      </c>
      <c r="I184" s="12">
        <v>11147800000000</v>
      </c>
      <c r="J184" s="29"/>
      <c r="K184" s="29"/>
      <c r="L184" s="29"/>
      <c r="M184" s="29"/>
      <c r="N184" s="29"/>
      <c r="O184" s="29"/>
      <c r="P184" s="29"/>
      <c r="Q184" s="29"/>
      <c r="R184" s="2">
        <v>66.05</v>
      </c>
      <c r="S184" s="5">
        <v>305.29500000000002</v>
      </c>
      <c r="T184" s="6">
        <v>6.73</v>
      </c>
    </row>
    <row r="185" spans="1:20">
      <c r="A185" s="1" t="s">
        <v>16</v>
      </c>
      <c r="B185" s="2">
        <v>2007</v>
      </c>
      <c r="C185" s="2"/>
      <c r="D185" s="2"/>
      <c r="E185" s="2"/>
      <c r="F185" s="2"/>
      <c r="G185" s="12">
        <v>69426262000000</v>
      </c>
      <c r="H185" s="12">
        <v>5.42162246303009</v>
      </c>
      <c r="I185" s="12">
        <v>12514554728327.4</v>
      </c>
      <c r="J185" s="29"/>
      <c r="K185" s="29"/>
      <c r="L185" s="29"/>
      <c r="M185" s="29"/>
      <c r="N185" s="29"/>
      <c r="O185" s="29"/>
      <c r="P185" s="29"/>
      <c r="Q185" s="29"/>
      <c r="R185" s="2">
        <v>72.34</v>
      </c>
      <c r="S185" s="5">
        <v>323.24599999999998</v>
      </c>
      <c r="T185" s="6">
        <v>6.97</v>
      </c>
    </row>
    <row r="186" spans="1:20">
      <c r="A186" s="1" t="s">
        <v>16</v>
      </c>
      <c r="B186" s="2">
        <v>2008</v>
      </c>
      <c r="C186" s="2"/>
      <c r="D186" s="2"/>
      <c r="E186" s="2"/>
      <c r="F186" s="2"/>
      <c r="G186" s="12">
        <v>80734753000000</v>
      </c>
      <c r="H186" s="12">
        <v>6.3591170195595339</v>
      </c>
      <c r="I186" s="12">
        <v>14873005747494</v>
      </c>
      <c r="J186" s="29"/>
      <c r="K186" s="29"/>
      <c r="L186" s="29"/>
      <c r="M186" s="29"/>
      <c r="N186" s="29"/>
      <c r="O186" s="29"/>
      <c r="P186" s="29"/>
      <c r="Q186" s="29"/>
      <c r="R186" s="2">
        <v>99.67</v>
      </c>
      <c r="S186" s="5">
        <v>315.31599999999997</v>
      </c>
      <c r="T186" s="6">
        <v>8.86</v>
      </c>
    </row>
    <row r="187" spans="1:20">
      <c r="A187" s="1" t="s">
        <v>16</v>
      </c>
      <c r="B187" s="2">
        <v>2009</v>
      </c>
      <c r="C187" s="2"/>
      <c r="D187" s="2"/>
      <c r="E187" s="2"/>
      <c r="F187" s="2"/>
      <c r="G187" s="12">
        <v>79117170000000</v>
      </c>
      <c r="H187" s="12">
        <v>-3.9656958856473921</v>
      </c>
      <c r="I187" s="12">
        <v>16202838622065</v>
      </c>
      <c r="J187" s="29"/>
      <c r="K187" s="29"/>
      <c r="L187" s="29"/>
      <c r="M187" s="29"/>
      <c r="N187" s="29"/>
      <c r="O187" s="29"/>
      <c r="P187" s="29"/>
      <c r="Q187" s="29"/>
      <c r="R187" s="2">
        <v>61.95</v>
      </c>
      <c r="S187" s="5">
        <v>234.21700000000001</v>
      </c>
      <c r="T187" s="6">
        <v>3.94</v>
      </c>
    </row>
    <row r="188" spans="1:20">
      <c r="A188" s="1" t="s">
        <v>16</v>
      </c>
      <c r="B188" s="2">
        <v>2010</v>
      </c>
      <c r="C188" s="2"/>
      <c r="D188" s="2"/>
      <c r="E188" s="2"/>
      <c r="F188" s="12">
        <v>479836500655.00006</v>
      </c>
      <c r="G188" s="12">
        <v>94934255000000.016</v>
      </c>
      <c r="H188" s="12">
        <v>13.093003676317622</v>
      </c>
      <c r="I188" s="12">
        <v>18929476123892</v>
      </c>
      <c r="J188" s="29"/>
      <c r="K188" s="29"/>
      <c r="L188" s="29"/>
      <c r="M188" s="29"/>
      <c r="N188" s="29"/>
      <c r="O188" s="29"/>
      <c r="P188" s="29">
        <f>Sheet1!$F188/Sheet1!$G188</f>
        <v>5.0544084498793402E-3</v>
      </c>
      <c r="Q188" s="29">
        <f>Sheet1!$F188/Sheet1!$I188</f>
        <v>2.5348641320790188E-2</v>
      </c>
      <c r="R188" s="2">
        <v>79.48</v>
      </c>
      <c r="S188" s="5">
        <v>341.97800000000001</v>
      </c>
      <c r="T188" s="6">
        <v>4.37</v>
      </c>
    </row>
    <row r="189" spans="1:20">
      <c r="A189" s="1" t="s">
        <v>16</v>
      </c>
      <c r="B189" s="2">
        <v>2011</v>
      </c>
      <c r="C189" s="2"/>
      <c r="D189" s="2"/>
      <c r="E189" s="2"/>
      <c r="F189" s="12">
        <v>585726169244.66504</v>
      </c>
      <c r="G189" s="12">
        <v>105203214000000</v>
      </c>
      <c r="H189" s="12">
        <v>4.3424070861522353</v>
      </c>
      <c r="I189" s="12">
        <v>22017482280428</v>
      </c>
      <c r="J189" s="29"/>
      <c r="K189" s="29"/>
      <c r="L189" s="29"/>
      <c r="M189" s="29"/>
      <c r="N189" s="29"/>
      <c r="O189" s="29"/>
      <c r="P189" s="29">
        <f>Sheet1!$F189/Sheet1!$G189</f>
        <v>5.5675691547281535E-3</v>
      </c>
      <c r="Q189" s="29">
        <f>Sheet1!$F189/Sheet1!$I189</f>
        <v>2.6602776910843007E-2</v>
      </c>
      <c r="R189" s="2">
        <v>94.88</v>
      </c>
      <c r="S189" s="5">
        <v>399.65600000000001</v>
      </c>
      <c r="T189" s="6">
        <v>4</v>
      </c>
    </row>
    <row r="190" spans="1:20">
      <c r="A190" s="1" t="s">
        <v>16</v>
      </c>
      <c r="B190" s="2">
        <v>2012</v>
      </c>
      <c r="C190" s="2"/>
      <c r="D190" s="2"/>
      <c r="E190" s="2"/>
      <c r="F190" s="12">
        <v>626733556086.81824</v>
      </c>
      <c r="G190" s="12">
        <v>108832260000000</v>
      </c>
      <c r="H190" s="12">
        <v>-1.2389685057500941</v>
      </c>
      <c r="I190" s="12">
        <v>24574888339568</v>
      </c>
      <c r="J190" s="29"/>
      <c r="K190" s="29"/>
      <c r="L190" s="29"/>
      <c r="M190" s="29"/>
      <c r="N190" s="29"/>
      <c r="O190" s="29"/>
      <c r="P190" s="29">
        <f>Sheet1!$F190/Sheet1!$G190</f>
        <v>5.7587112138148952E-3</v>
      </c>
      <c r="Q190" s="29">
        <f>Sheet1!$F190/Sheet1!$I190</f>
        <v>2.5503007274206624E-2</v>
      </c>
      <c r="R190" s="2">
        <v>94.05</v>
      </c>
      <c r="S190" s="5">
        <v>360.59300000000002</v>
      </c>
      <c r="T190" s="6">
        <v>2.75</v>
      </c>
    </row>
    <row r="191" spans="1:20">
      <c r="A191" s="1" t="s">
        <v>16</v>
      </c>
      <c r="B191" s="2">
        <v>2013</v>
      </c>
      <c r="C191" s="2"/>
      <c r="D191" s="2"/>
      <c r="E191" s="2"/>
      <c r="F191" s="12">
        <v>456061842452.56</v>
      </c>
      <c r="G191" s="12">
        <v>125152244903799.98</v>
      </c>
      <c r="H191" s="12">
        <v>14.036277673601688</v>
      </c>
      <c r="I191" s="12">
        <v>25647745000000</v>
      </c>
      <c r="J191" s="29"/>
      <c r="K191" s="29"/>
      <c r="L191" s="29"/>
      <c r="M191" s="29"/>
      <c r="N191" s="29"/>
      <c r="O191" s="29"/>
      <c r="P191" s="29">
        <f>Sheet1!$F191/Sheet1!$G191</f>
        <v>3.6440564274585587E-3</v>
      </c>
      <c r="Q191" s="29">
        <f>Sheet1!$F191/Sheet1!$I191</f>
        <v>1.7781752058614118E-2</v>
      </c>
      <c r="R191" s="2">
        <v>97.98</v>
      </c>
      <c r="S191" s="5">
        <v>332.12</v>
      </c>
      <c r="T191" s="6">
        <v>3.73</v>
      </c>
    </row>
    <row r="192" spans="1:20">
      <c r="A192" s="1" t="s">
        <v>16</v>
      </c>
      <c r="B192" s="2">
        <v>2014</v>
      </c>
      <c r="C192" s="2"/>
      <c r="D192" s="2"/>
      <c r="E192" s="2"/>
      <c r="F192" s="12">
        <v>364716692833.83643</v>
      </c>
      <c r="G192" s="12">
        <v>137797686414700</v>
      </c>
      <c r="H192" s="12">
        <v>4.7223337448866829</v>
      </c>
      <c r="I192" s="12">
        <v>30121862957781</v>
      </c>
      <c r="J192" s="29"/>
      <c r="K192" s="29"/>
      <c r="L192" s="29"/>
      <c r="M192" s="29"/>
      <c r="N192" s="29"/>
      <c r="O192" s="29"/>
      <c r="P192" s="29">
        <f>Sheet1!$F192/Sheet1!$G192</f>
        <v>2.6467548354638351E-3</v>
      </c>
      <c r="Q192" s="29">
        <f>Sheet1!$F192/Sheet1!$I192</f>
        <v>1.2108039046091729E-2</v>
      </c>
      <c r="R192" s="2">
        <v>93.17</v>
      </c>
      <c r="S192" s="5">
        <v>311.255</v>
      </c>
      <c r="T192" s="6">
        <v>4.37</v>
      </c>
    </row>
    <row r="193" spans="1:20">
      <c r="A193" s="1" t="s">
        <v>16</v>
      </c>
      <c r="B193" s="2">
        <v>2015</v>
      </c>
      <c r="C193" s="2"/>
      <c r="D193" s="2"/>
      <c r="E193" s="2"/>
      <c r="F193" s="12">
        <v>81409469339.620697</v>
      </c>
      <c r="G193" s="12">
        <v>141021512059154</v>
      </c>
      <c r="H193" s="12">
        <v>2.9622363111696473</v>
      </c>
      <c r="I193" s="2">
        <f>34026.6*1000000000</f>
        <v>34026600000000</v>
      </c>
      <c r="J193" s="29"/>
      <c r="K193" s="29"/>
      <c r="L193" s="29"/>
      <c r="M193" s="29"/>
      <c r="N193" s="29"/>
      <c r="O193" s="29"/>
      <c r="P193" s="29">
        <f>Sheet1!$F193/Sheet1!$G193</f>
        <v>5.7728404802149646E-4</v>
      </c>
      <c r="Q193" s="29">
        <f>Sheet1!$F193/Sheet1!$I193</f>
        <v>2.3925243585788971E-3</v>
      </c>
      <c r="R193" s="2">
        <v>48.66</v>
      </c>
      <c r="S193" s="5">
        <v>249.226</v>
      </c>
      <c r="T193" s="6">
        <v>2.62</v>
      </c>
    </row>
    <row r="194" spans="1:20">
      <c r="A194" s="1" t="s">
        <v>17</v>
      </c>
      <c r="B194" s="2">
        <v>2000</v>
      </c>
      <c r="C194" s="2"/>
      <c r="D194" s="2"/>
      <c r="E194" s="2"/>
      <c r="F194" s="2">
        <v>-1043909756.4636785</v>
      </c>
      <c r="G194" s="2">
        <v>602527000000</v>
      </c>
      <c r="H194" s="2">
        <v>2.6943713980691228</v>
      </c>
      <c r="I194" s="2">
        <v>118143196500.40201</v>
      </c>
      <c r="J194" s="29"/>
      <c r="K194" s="29"/>
      <c r="L194" s="29"/>
      <c r="M194" s="29"/>
      <c r="N194" s="29"/>
      <c r="O194" s="29"/>
      <c r="P194" s="29"/>
      <c r="Q194" s="29"/>
      <c r="R194" s="2">
        <v>30.38</v>
      </c>
      <c r="S194" s="5">
        <v>82.293999999999997</v>
      </c>
      <c r="T194" s="6">
        <v>4.3099999999999996</v>
      </c>
    </row>
    <row r="195" spans="1:20">
      <c r="A195" s="1" t="s">
        <v>17</v>
      </c>
      <c r="B195" s="2">
        <v>2001</v>
      </c>
      <c r="C195" s="2"/>
      <c r="D195" s="2"/>
      <c r="E195" s="2"/>
      <c r="F195" s="2">
        <v>297870574.11187184</v>
      </c>
      <c r="G195" s="2">
        <v>570780000000</v>
      </c>
      <c r="H195" s="2">
        <v>0.61789232562429675</v>
      </c>
      <c r="I195" s="2">
        <v>123985727435.01001</v>
      </c>
      <c r="J195" s="29"/>
      <c r="K195" s="29"/>
      <c r="L195" s="29"/>
      <c r="M195" s="29"/>
      <c r="N195" s="29"/>
      <c r="O195" s="29"/>
      <c r="P195" s="29">
        <f>F195/G195</f>
        <v>5.2186582240420446E-4</v>
      </c>
      <c r="Q195" s="29">
        <f>F195/I195</f>
        <v>2.4024585754679512E-3</v>
      </c>
      <c r="R195" s="2">
        <v>25.98</v>
      </c>
      <c r="S195" s="5">
        <v>71.566000000000003</v>
      </c>
      <c r="T195" s="6">
        <v>3.96</v>
      </c>
    </row>
    <row r="196" spans="1:20">
      <c r="A196" s="1" t="s">
        <v>17</v>
      </c>
      <c r="B196" s="2">
        <v>2002</v>
      </c>
      <c r="C196" s="2"/>
      <c r="D196" s="2"/>
      <c r="E196" s="2"/>
      <c r="F196" s="2">
        <v>-330807250.42596239</v>
      </c>
      <c r="G196" s="2">
        <v>543670000000</v>
      </c>
      <c r="H196" s="2">
        <v>5.4535289381876737</v>
      </c>
      <c r="I196" s="2">
        <v>117131991778.685</v>
      </c>
      <c r="J196" s="29"/>
      <c r="K196" s="29"/>
      <c r="L196" s="29"/>
      <c r="M196" s="29"/>
      <c r="N196" s="29"/>
      <c r="O196" s="29"/>
      <c r="P196" s="29">
        <f>F196/G196</f>
        <v>-6.0847067233057257E-4</v>
      </c>
      <c r="Q196" s="29">
        <f>F196/I196</f>
        <v>-2.824226288672748E-3</v>
      </c>
      <c r="R196" s="2">
        <v>26.18</v>
      </c>
      <c r="S196" s="5">
        <v>70.647000000000006</v>
      </c>
      <c r="T196" s="6">
        <v>3.38</v>
      </c>
    </row>
    <row r="197" spans="1:20">
      <c r="A197" s="1" t="s">
        <v>17</v>
      </c>
      <c r="B197" s="2">
        <v>2003</v>
      </c>
      <c r="C197" s="2"/>
      <c r="D197" s="2"/>
      <c r="E197" s="2"/>
      <c r="F197" s="2">
        <v>-196100272.64945716</v>
      </c>
      <c r="G197" s="2">
        <v>508131000000</v>
      </c>
      <c r="H197" s="2">
        <v>4.1650231366611195</v>
      </c>
      <c r="I197" s="2">
        <v>109315729068.15201</v>
      </c>
      <c r="J197" s="29"/>
      <c r="K197" s="29"/>
      <c r="L197" s="29"/>
      <c r="M197" s="29"/>
      <c r="N197" s="29"/>
      <c r="O197" s="29"/>
      <c r="P197" s="29">
        <f>F197/G197</f>
        <v>-3.8592463882238469E-4</v>
      </c>
      <c r="Q197" s="29">
        <f>F197/I197</f>
        <v>-1.7938888970607334E-3</v>
      </c>
      <c r="R197" s="2">
        <v>31.08</v>
      </c>
      <c r="S197" s="5">
        <v>80.733999999999995</v>
      </c>
      <c r="T197" s="6">
        <v>5.47</v>
      </c>
    </row>
    <row r="198" spans="1:20">
      <c r="A198" s="1" t="s">
        <v>17</v>
      </c>
      <c r="B198" s="2">
        <v>2004</v>
      </c>
      <c r="C198" s="2"/>
      <c r="D198" s="2"/>
      <c r="E198" s="2"/>
      <c r="F198" s="2">
        <v>242745346.83733797</v>
      </c>
      <c r="G198" s="2">
        <v>473049000000</v>
      </c>
      <c r="H198" s="2">
        <v>4.9582032061174459</v>
      </c>
      <c r="I198" s="2">
        <v>98406310416.304199</v>
      </c>
      <c r="J198" s="29"/>
      <c r="K198" s="29"/>
      <c r="L198" s="29"/>
      <c r="M198" s="29"/>
      <c r="N198" s="29"/>
      <c r="O198" s="29"/>
      <c r="P198" s="29">
        <f>F198/G198</f>
        <v>5.1315053374457608E-4</v>
      </c>
      <c r="Q198" s="29">
        <f>F198/I198</f>
        <v>2.4667660621601694E-3</v>
      </c>
      <c r="R198" s="2">
        <v>41.51</v>
      </c>
      <c r="S198" s="5">
        <v>130.10599999999999</v>
      </c>
      <c r="T198" s="6">
        <v>5.89</v>
      </c>
    </row>
    <row r="199" spans="1:20">
      <c r="A199" s="1" t="s">
        <v>17</v>
      </c>
      <c r="B199" s="2">
        <v>2005</v>
      </c>
      <c r="C199" s="2"/>
      <c r="D199" s="2"/>
      <c r="E199" s="2"/>
      <c r="F199" s="2">
        <v>582674627.87338078</v>
      </c>
      <c r="G199" s="2">
        <v>416784000000</v>
      </c>
      <c r="H199" s="2">
        <v>6.285060325096012</v>
      </c>
      <c r="I199" s="2">
        <v>84548963790.529694</v>
      </c>
      <c r="J199" s="29"/>
      <c r="K199" s="29"/>
      <c r="L199" s="29"/>
      <c r="M199" s="29"/>
      <c r="N199" s="29"/>
      <c r="O199" s="29"/>
      <c r="P199" s="29">
        <f>F199/G199</f>
        <v>1.3980254229370148E-3</v>
      </c>
      <c r="Q199" s="29">
        <f>F199/I199</f>
        <v>6.8915643876719633E-3</v>
      </c>
      <c r="R199" s="2">
        <v>56.64</v>
      </c>
      <c r="S199" s="5">
        <v>167.08699999999999</v>
      </c>
      <c r="T199" s="6">
        <v>8.69</v>
      </c>
    </row>
    <row r="200" spans="1:20">
      <c r="A200" s="1" t="s">
        <v>17</v>
      </c>
      <c r="B200" s="2">
        <v>2006</v>
      </c>
      <c r="C200" s="2"/>
      <c r="D200" s="2"/>
      <c r="E200" s="2"/>
      <c r="F200" s="2">
        <v>752302368.58256519</v>
      </c>
      <c r="G200" s="2">
        <v>363943000000</v>
      </c>
      <c r="H200" s="2">
        <v>7.5288990440594006</v>
      </c>
      <c r="I200" s="2">
        <v>69009654360.139893</v>
      </c>
      <c r="J200" s="29"/>
      <c r="K200" s="29"/>
      <c r="L200" s="29"/>
      <c r="M200" s="29"/>
      <c r="N200" s="29"/>
      <c r="O200" s="29"/>
      <c r="P200" s="29">
        <f>F200/G200</f>
        <v>2.06708844127395E-3</v>
      </c>
      <c r="Q200" s="29">
        <f>F200/I200</f>
        <v>1.0901407571997585E-2</v>
      </c>
      <c r="R200" s="2">
        <v>66.05</v>
      </c>
      <c r="S200" s="5">
        <v>305.29500000000002</v>
      </c>
      <c r="T200" s="6">
        <v>6.73</v>
      </c>
    </row>
    <row r="201" spans="1:20">
      <c r="A201" s="1" t="s">
        <v>17</v>
      </c>
      <c r="B201" s="2">
        <v>2007</v>
      </c>
      <c r="C201" s="2"/>
      <c r="D201" s="2"/>
      <c r="E201" s="2"/>
      <c r="F201" s="2">
        <v>519848083.49828339</v>
      </c>
      <c r="G201" s="2">
        <v>352719000000.00006</v>
      </c>
      <c r="H201" s="2">
        <v>8.5183877690954972</v>
      </c>
      <c r="I201" s="2">
        <v>74605099958.749908</v>
      </c>
      <c r="J201" s="29"/>
      <c r="K201" s="29"/>
      <c r="L201" s="29"/>
      <c r="M201" s="29"/>
      <c r="N201" s="29"/>
      <c r="O201" s="29"/>
      <c r="P201" s="29">
        <f>F201/G201</f>
        <v>1.4738306796579807E-3</v>
      </c>
      <c r="Q201" s="29">
        <f>F201/I201</f>
        <v>6.9679966086194358E-3</v>
      </c>
      <c r="R201" s="2">
        <v>72.34</v>
      </c>
      <c r="S201" s="5">
        <v>323.24599999999998</v>
      </c>
      <c r="T201" s="6">
        <v>6.97</v>
      </c>
    </row>
    <row r="202" spans="1:20">
      <c r="A202" s="1" t="s">
        <v>17</v>
      </c>
      <c r="B202" s="2">
        <v>2008</v>
      </c>
      <c r="C202" s="2"/>
      <c r="D202" s="2"/>
      <c r="E202" s="2"/>
      <c r="F202" s="2">
        <v>-17594165.957776796</v>
      </c>
      <c r="G202" s="2">
        <v>319693000000</v>
      </c>
      <c r="H202" s="2">
        <v>9.1265683014642036</v>
      </c>
      <c r="I202" s="2">
        <v>67041890028.940598</v>
      </c>
      <c r="J202" s="29"/>
      <c r="K202" s="29"/>
      <c r="L202" s="29"/>
      <c r="M202" s="29"/>
      <c r="N202" s="29"/>
      <c r="O202" s="29"/>
      <c r="P202" s="29">
        <f>F202/G202</f>
        <v>-5.5034567406157773E-5</v>
      </c>
      <c r="Q202" s="29">
        <f>F202/I202</f>
        <v>-2.624354109077438E-4</v>
      </c>
      <c r="R202" s="2">
        <v>99.67</v>
      </c>
      <c r="S202" s="5">
        <v>315.31599999999997</v>
      </c>
      <c r="T202" s="6">
        <v>8.86</v>
      </c>
    </row>
    <row r="203" spans="1:20">
      <c r="A203" s="1" t="s">
        <v>17</v>
      </c>
      <c r="B203" s="2">
        <v>2009</v>
      </c>
      <c r="C203" s="2"/>
      <c r="D203" s="2"/>
      <c r="E203" s="2"/>
      <c r="F203" s="2">
        <v>687195388.54645276</v>
      </c>
      <c r="G203" s="2">
        <v>290271000000</v>
      </c>
      <c r="H203" s="2">
        <v>1.0958236592426971</v>
      </c>
      <c r="I203" s="2">
        <v>57891047969.952797</v>
      </c>
      <c r="J203" s="29"/>
      <c r="K203" s="29"/>
      <c r="L203" s="29"/>
      <c r="M203" s="29"/>
      <c r="N203" s="29"/>
      <c r="O203" s="29"/>
      <c r="P203" s="29">
        <f>F203/G203</f>
        <v>2.367426951181664E-3</v>
      </c>
      <c r="Q203" s="29">
        <f>F203/I203</f>
        <v>1.1870494880367824E-2</v>
      </c>
      <c r="R203" s="2">
        <v>61.95</v>
      </c>
      <c r="S203" s="5">
        <v>234.21700000000001</v>
      </c>
      <c r="T203" s="6">
        <v>3.94</v>
      </c>
    </row>
    <row r="204" spans="1:20">
      <c r="A204" s="1" t="s">
        <v>17</v>
      </c>
      <c r="B204" s="2">
        <v>2010</v>
      </c>
      <c r="C204" s="2"/>
      <c r="D204" s="2"/>
      <c r="E204" s="2"/>
      <c r="F204" s="2">
        <v>-680625344.72353399</v>
      </c>
      <c r="G204" s="2">
        <v>250748999999.99997</v>
      </c>
      <c r="H204" s="2">
        <v>8.3324591074957652</v>
      </c>
      <c r="I204" s="2">
        <v>46122400000</v>
      </c>
      <c r="J204" s="29"/>
      <c r="K204" s="29"/>
      <c r="L204" s="29"/>
      <c r="M204" s="29"/>
      <c r="N204" s="29"/>
      <c r="O204" s="29"/>
      <c r="P204" s="29">
        <f>F204/G204</f>
        <v>-2.7143691289837012E-3</v>
      </c>
      <c r="Q204" s="29">
        <f>F204/I204</f>
        <v>-1.4756936861991874E-2</v>
      </c>
      <c r="R204" s="2">
        <v>79.48</v>
      </c>
      <c r="S204" s="5">
        <v>341.97800000000001</v>
      </c>
      <c r="T204" s="6">
        <v>4.37</v>
      </c>
    </row>
    <row r="205" spans="1:20">
      <c r="A205" s="1" t="s">
        <v>17</v>
      </c>
      <c r="B205" s="2">
        <v>2011</v>
      </c>
      <c r="C205" s="2"/>
      <c r="D205" s="2"/>
      <c r="E205" s="2"/>
      <c r="F205" s="2">
        <v>135898724.0675689</v>
      </c>
      <c r="G205" s="2">
        <v>227934999999.99997</v>
      </c>
      <c r="H205" s="2">
        <v>6.3271924016111711</v>
      </c>
      <c r="I205" s="2">
        <v>39213900000</v>
      </c>
      <c r="J205" s="29"/>
      <c r="K205" s="29"/>
      <c r="L205" s="29"/>
      <c r="M205" s="29"/>
      <c r="N205" s="29"/>
      <c r="O205" s="29"/>
      <c r="P205" s="29">
        <f>F205/G205</f>
        <v>5.9621700953152836E-4</v>
      </c>
      <c r="Q205" s="29">
        <f>F205/I205</f>
        <v>3.4655753206788639E-3</v>
      </c>
      <c r="R205" s="2">
        <v>94.88</v>
      </c>
      <c r="S205" s="5">
        <v>399.65600000000001</v>
      </c>
      <c r="T205" s="6">
        <v>4</v>
      </c>
    </row>
    <row r="206" spans="1:20">
      <c r="A206" s="1" t="s">
        <v>17</v>
      </c>
      <c r="B206" s="2">
        <v>2012</v>
      </c>
      <c r="C206" s="2"/>
      <c r="D206" s="2"/>
      <c r="E206" s="2"/>
      <c r="F206" s="2">
        <v>1038034721.2879794</v>
      </c>
      <c r="G206" s="2">
        <v>204337000000</v>
      </c>
      <c r="H206" s="2">
        <v>6.1397247056043511</v>
      </c>
      <c r="I206" s="2">
        <v>35310000000</v>
      </c>
      <c r="J206" s="29"/>
      <c r="K206" s="29"/>
      <c r="L206" s="29"/>
      <c r="M206" s="29"/>
      <c r="N206" s="29"/>
      <c r="O206" s="29"/>
      <c r="P206" s="29">
        <f>F206/G206</f>
        <v>5.080013513401779E-3</v>
      </c>
      <c r="Q206" s="29">
        <f>F206/I206</f>
        <v>2.9397754780175003E-2</v>
      </c>
      <c r="R206" s="2">
        <v>94.05</v>
      </c>
      <c r="S206" s="5">
        <v>360.59300000000002</v>
      </c>
      <c r="T206" s="6">
        <v>2.75</v>
      </c>
    </row>
    <row r="207" spans="1:20">
      <c r="A207" s="1" t="s">
        <v>17</v>
      </c>
      <c r="B207" s="2">
        <v>2013</v>
      </c>
      <c r="C207" s="2"/>
      <c r="D207" s="2"/>
      <c r="E207" s="2"/>
      <c r="F207" s="2">
        <v>727289314.46004462</v>
      </c>
      <c r="G207" s="2">
        <v>192691000000</v>
      </c>
      <c r="H207" s="2">
        <v>5.8525182108492828</v>
      </c>
      <c r="I207" s="2">
        <v>32296800000</v>
      </c>
      <c r="J207" s="29"/>
      <c r="K207" s="29"/>
      <c r="L207" s="29"/>
      <c r="M207" s="29"/>
      <c r="N207" s="29"/>
      <c r="O207" s="29"/>
      <c r="P207" s="29">
        <f>F207/G207</f>
        <v>3.7743813383087151E-3</v>
      </c>
      <c r="Q207" s="29">
        <f>F207/I207</f>
        <v>2.2518928019495572E-2</v>
      </c>
      <c r="R207" s="2">
        <v>97.98</v>
      </c>
      <c r="S207" s="5">
        <v>332.12</v>
      </c>
      <c r="T207" s="6">
        <v>3.73</v>
      </c>
    </row>
    <row r="208" spans="1:20">
      <c r="A208" s="1" t="s">
        <v>17</v>
      </c>
      <c r="B208" s="2">
        <v>2014</v>
      </c>
      <c r="C208" s="2"/>
      <c r="D208" s="2"/>
      <c r="E208" s="2"/>
      <c r="F208" s="2">
        <v>-473547367.3583948</v>
      </c>
      <c r="G208" s="2">
        <v>182527000000</v>
      </c>
      <c r="H208" s="2">
        <v>2.3543330375628528</v>
      </c>
      <c r="I208" s="2">
        <v>31451000000</v>
      </c>
      <c r="J208" s="29"/>
      <c r="K208" s="29"/>
      <c r="L208" s="29"/>
      <c r="M208" s="29"/>
      <c r="N208" s="29"/>
      <c r="O208" s="29"/>
      <c r="P208" s="29">
        <f>F208/G208</f>
        <v>-2.5943962666257312E-3</v>
      </c>
      <c r="Q208" s="29">
        <f>F208/I208</f>
        <v>-1.505667124601427E-2</v>
      </c>
      <c r="R208" s="2">
        <v>93.17</v>
      </c>
      <c r="S208" s="5">
        <v>311.255</v>
      </c>
      <c r="T208" s="6">
        <v>4.37</v>
      </c>
    </row>
    <row r="209" spans="1:20">
      <c r="A209" s="1" t="s">
        <v>17</v>
      </c>
      <c r="B209" s="2">
        <v>2015</v>
      </c>
      <c r="C209" s="2"/>
      <c r="D209" s="2"/>
      <c r="E209" s="2"/>
      <c r="F209" s="2">
        <v>466488960.30020428</v>
      </c>
      <c r="G209" s="2">
        <v>180584000000</v>
      </c>
      <c r="H209" s="2">
        <v>3.2512024247561584</v>
      </c>
      <c r="I209" s="2">
        <v>32409400000</v>
      </c>
      <c r="J209" s="29"/>
      <c r="K209" s="29"/>
      <c r="L209" s="29"/>
      <c r="M209" s="29"/>
      <c r="N209" s="29"/>
      <c r="O209" s="29"/>
      <c r="P209" s="29">
        <f>F209/G209</f>
        <v>2.583224207572123E-3</v>
      </c>
      <c r="Q209" s="29">
        <f>F209/I209</f>
        <v>1.439363148655033E-2</v>
      </c>
      <c r="R209" s="2">
        <v>48.66</v>
      </c>
      <c r="S209" s="5">
        <v>249.226</v>
      </c>
      <c r="T209" s="6">
        <v>2.62</v>
      </c>
    </row>
    <row r="210" spans="1:20">
      <c r="A210" s="1" t="s">
        <v>18</v>
      </c>
      <c r="B210" s="2">
        <v>2000</v>
      </c>
      <c r="C210" s="3"/>
      <c r="D210" s="3"/>
      <c r="E210" s="3"/>
      <c r="F210" s="3"/>
      <c r="G210" s="2">
        <v>388301900000</v>
      </c>
      <c r="H210" s="2">
        <v>5.6566048769237938</v>
      </c>
      <c r="I210" s="2">
        <v>54285800000</v>
      </c>
      <c r="J210" s="29"/>
      <c r="K210" s="29"/>
      <c r="L210" s="29"/>
      <c r="M210" s="29"/>
      <c r="N210" s="29"/>
      <c r="O210" s="29"/>
      <c r="P210" s="29"/>
      <c r="Q210" s="29"/>
      <c r="R210" s="2">
        <v>30.38</v>
      </c>
      <c r="S210" s="5">
        <v>82.293999999999997</v>
      </c>
      <c r="T210" s="6">
        <v>4.3099999999999996</v>
      </c>
    </row>
    <row r="211" spans="1:20">
      <c r="A211" s="1" t="s">
        <v>18</v>
      </c>
      <c r="B211" s="2">
        <v>2001</v>
      </c>
      <c r="C211" s="3"/>
      <c r="D211" s="3"/>
      <c r="E211" s="3"/>
      <c r="F211" s="3"/>
      <c r="G211" s="2">
        <v>415520900000.00006</v>
      </c>
      <c r="H211" s="2">
        <v>1.8092294883602165</v>
      </c>
      <c r="I211" s="2">
        <v>63097551869</v>
      </c>
      <c r="J211" s="29"/>
      <c r="K211" s="29"/>
      <c r="L211" s="29"/>
      <c r="M211" s="29"/>
      <c r="N211" s="29"/>
      <c r="O211" s="29"/>
      <c r="P211" s="29"/>
      <c r="Q211" s="29"/>
      <c r="R211" s="2">
        <v>25.98</v>
      </c>
      <c r="S211" s="5">
        <v>71.566000000000003</v>
      </c>
      <c r="T211" s="6">
        <v>3.96</v>
      </c>
    </row>
    <row r="212" spans="1:20">
      <c r="A212" s="1" t="s">
        <v>18</v>
      </c>
      <c r="B212" s="2">
        <v>2002</v>
      </c>
      <c r="C212" s="3"/>
      <c r="D212" s="3"/>
      <c r="E212" s="3"/>
      <c r="F212" s="3"/>
      <c r="G212" s="2">
        <v>463624300000</v>
      </c>
      <c r="H212" s="2">
        <v>5.7882073162682133</v>
      </c>
      <c r="I212" s="2">
        <v>69618375835.459976</v>
      </c>
      <c r="J212" s="29"/>
      <c r="K212" s="29"/>
      <c r="L212" s="29"/>
      <c r="M212" s="29"/>
      <c r="N212" s="29"/>
      <c r="O212" s="29"/>
      <c r="P212" s="29"/>
      <c r="Q212" s="29"/>
      <c r="R212" s="2">
        <v>26.18</v>
      </c>
      <c r="S212" s="5">
        <v>70.647000000000006</v>
      </c>
      <c r="T212" s="6">
        <v>3.38</v>
      </c>
    </row>
    <row r="213" spans="1:20">
      <c r="A213" s="1" t="s">
        <v>18</v>
      </c>
      <c r="B213" s="2">
        <v>2003</v>
      </c>
      <c r="C213" s="3"/>
      <c r="D213" s="3"/>
      <c r="E213" s="3"/>
      <c r="F213" s="3"/>
      <c r="G213" s="2">
        <v>617988900000</v>
      </c>
      <c r="H213" s="2">
        <v>-0.25335880984738424</v>
      </c>
      <c r="I213" s="2">
        <v>83239608853.519836</v>
      </c>
      <c r="J213" s="29"/>
      <c r="K213" s="29"/>
      <c r="L213" s="29"/>
      <c r="M213" s="29"/>
      <c r="N213" s="29"/>
      <c r="O213" s="29"/>
      <c r="P213" s="29"/>
      <c r="Q213" s="29"/>
      <c r="R213" s="2">
        <v>31.08</v>
      </c>
      <c r="S213" s="5">
        <v>80.733999999999995</v>
      </c>
      <c r="T213" s="6">
        <v>5.47</v>
      </c>
    </row>
    <row r="214" spans="1:20">
      <c r="A214" s="1" t="s">
        <v>18</v>
      </c>
      <c r="B214" s="2">
        <v>2004</v>
      </c>
      <c r="C214" s="3"/>
      <c r="D214" s="3"/>
      <c r="E214" s="3"/>
      <c r="F214" s="3"/>
      <c r="G214" s="2">
        <v>909036800000.00012</v>
      </c>
      <c r="H214" s="2">
        <v>1.3119582199044828</v>
      </c>
      <c r="I214" s="2">
        <v>129513868384.15933</v>
      </c>
      <c r="J214" s="29"/>
      <c r="K214" s="29"/>
      <c r="L214" s="29"/>
      <c r="M214" s="29"/>
      <c r="N214" s="29"/>
      <c r="O214" s="29"/>
      <c r="P214" s="29"/>
      <c r="Q214" s="29"/>
      <c r="R214" s="2">
        <v>41.51</v>
      </c>
      <c r="S214" s="5">
        <v>130.10599999999999</v>
      </c>
      <c r="T214" s="6">
        <v>5.89</v>
      </c>
    </row>
    <row r="215" spans="1:20">
      <c r="A215" s="1" t="s">
        <v>18</v>
      </c>
      <c r="B215" s="2">
        <v>2005</v>
      </c>
      <c r="C215" s="3"/>
      <c r="D215" s="3"/>
      <c r="E215" s="3"/>
      <c r="F215" s="3"/>
      <c r="G215" s="2">
        <v>1020002000000</v>
      </c>
      <c r="H215" s="2">
        <v>9.26275007449469</v>
      </c>
      <c r="I215" s="2">
        <v>161372813478.52985</v>
      </c>
      <c r="J215" s="29"/>
      <c r="K215" s="29"/>
      <c r="L215" s="29"/>
      <c r="M215" s="29"/>
      <c r="N215" s="29"/>
      <c r="O215" s="29"/>
      <c r="P215" s="29"/>
      <c r="Q215" s="29"/>
      <c r="R215" s="2">
        <v>56.64</v>
      </c>
      <c r="S215" s="5">
        <v>167.08699999999999</v>
      </c>
      <c r="T215" s="6">
        <v>8.69</v>
      </c>
    </row>
    <row r="216" spans="1:20">
      <c r="A216" s="1" t="s">
        <v>18</v>
      </c>
      <c r="B216" s="2">
        <v>2006</v>
      </c>
      <c r="C216" s="3"/>
      <c r="D216" s="3"/>
      <c r="E216" s="3"/>
      <c r="F216" s="3"/>
      <c r="G216" s="2">
        <v>1189801900000</v>
      </c>
      <c r="H216" s="2">
        <v>10.67115484067547</v>
      </c>
      <c r="I216" s="2">
        <v>192740965243.10229</v>
      </c>
      <c r="J216" s="29"/>
      <c r="K216" s="29"/>
      <c r="L216" s="29"/>
      <c r="M216" s="29"/>
      <c r="N216" s="29"/>
      <c r="O216" s="29"/>
      <c r="P216" s="29"/>
      <c r="Q216" s="29"/>
      <c r="R216" s="2">
        <v>66.05</v>
      </c>
      <c r="S216" s="5">
        <v>305.29500000000002</v>
      </c>
      <c r="T216" s="6">
        <v>6.73</v>
      </c>
    </row>
    <row r="217" spans="1:20">
      <c r="A217" s="1" t="s">
        <v>18</v>
      </c>
      <c r="B217" s="2">
        <v>2007</v>
      </c>
      <c r="C217" s="3"/>
      <c r="D217" s="3"/>
      <c r="E217" s="3"/>
      <c r="F217" s="3"/>
      <c r="G217" s="2">
        <v>1458416518100</v>
      </c>
      <c r="H217" s="2">
        <v>8.7104141184979511</v>
      </c>
      <c r="I217" s="2">
        <v>240558011183.28867</v>
      </c>
      <c r="J217" s="29"/>
      <c r="K217" s="29"/>
      <c r="L217" s="29"/>
      <c r="M217" s="29"/>
      <c r="N217" s="29"/>
      <c r="O217" s="29"/>
      <c r="P217" s="29"/>
      <c r="Q217" s="29"/>
      <c r="R217" s="2">
        <v>72.34</v>
      </c>
      <c r="S217" s="5">
        <v>323.24599999999998</v>
      </c>
      <c r="T217" s="6">
        <v>6.97</v>
      </c>
    </row>
    <row r="218" spans="1:20">
      <c r="A218" s="1" t="s">
        <v>18</v>
      </c>
      <c r="B218" s="2">
        <v>2008</v>
      </c>
      <c r="C218" s="3"/>
      <c r="D218" s="3"/>
      <c r="E218" s="3"/>
      <c r="F218" s="3"/>
      <c r="G218" s="2">
        <v>1661642680500</v>
      </c>
      <c r="H218" s="2">
        <v>3.2095042615795535</v>
      </c>
      <c r="I218" s="2">
        <v>257772583057.35266</v>
      </c>
      <c r="J218" s="29"/>
      <c r="K218" s="29"/>
      <c r="L218" s="29"/>
      <c r="M218" s="29"/>
      <c r="N218" s="29"/>
      <c r="O218" s="29"/>
      <c r="P218" s="29"/>
      <c r="Q218" s="29"/>
      <c r="R218" s="2">
        <v>99.67</v>
      </c>
      <c r="S218" s="5">
        <v>315.31599999999997</v>
      </c>
      <c r="T218" s="6">
        <v>8.86</v>
      </c>
    </row>
    <row r="219" spans="1:20">
      <c r="A219" s="1" t="s">
        <v>18</v>
      </c>
      <c r="B219" s="2">
        <v>2009</v>
      </c>
      <c r="C219" s="3"/>
      <c r="D219" s="3"/>
      <c r="E219" s="3"/>
      <c r="F219" s="3"/>
      <c r="G219" s="2">
        <v>1736041063700</v>
      </c>
      <c r="H219" s="2">
        <v>0.94615516779063569</v>
      </c>
      <c r="I219" s="2">
        <v>243426436291.46902</v>
      </c>
      <c r="J219" s="29"/>
      <c r="K219" s="29"/>
      <c r="L219" s="29"/>
      <c r="M219" s="29"/>
      <c r="N219" s="29"/>
      <c r="O219" s="29"/>
      <c r="P219" s="29"/>
      <c r="Q219" s="29"/>
      <c r="R219" s="2">
        <v>61.95</v>
      </c>
      <c r="S219" s="5">
        <v>234.21700000000001</v>
      </c>
      <c r="T219" s="6">
        <v>3.94</v>
      </c>
    </row>
    <row r="220" spans="1:20">
      <c r="A220" s="1" t="s">
        <v>18</v>
      </c>
      <c r="B220" s="2">
        <v>2010</v>
      </c>
      <c r="C220" s="3"/>
      <c r="D220" s="3"/>
      <c r="E220" s="3"/>
      <c r="F220" s="3"/>
      <c r="G220" s="2">
        <v>1982161741600</v>
      </c>
      <c r="H220" s="2">
        <v>8.3170677276552993</v>
      </c>
      <c r="I220" s="2">
        <v>274612677607.12952</v>
      </c>
      <c r="J220" s="29"/>
      <c r="K220" s="29"/>
      <c r="L220" s="29"/>
      <c r="M220" s="29"/>
      <c r="N220" s="29"/>
      <c r="O220" s="29"/>
      <c r="P220" s="29"/>
      <c r="Q220" s="29"/>
      <c r="R220" s="2">
        <v>79.48</v>
      </c>
      <c r="S220" s="5">
        <v>341.97800000000001</v>
      </c>
      <c r="T220" s="6">
        <v>4.37</v>
      </c>
    </row>
    <row r="221" spans="1:20">
      <c r="A221" s="1" t="s">
        <v>18</v>
      </c>
      <c r="B221" s="2">
        <v>2011</v>
      </c>
      <c r="C221" s="3">
        <v>36827431313</v>
      </c>
      <c r="D221" s="3"/>
      <c r="E221" s="3"/>
      <c r="F221" s="3"/>
      <c r="G221" s="2">
        <v>2207748156400</v>
      </c>
      <c r="H221" s="2">
        <v>3.1019173109293234</v>
      </c>
      <c r="I221" s="2">
        <v>303544993546.29968</v>
      </c>
      <c r="J221" s="29">
        <f>C221/G221</f>
        <v>1.6680992895970335E-2</v>
      </c>
      <c r="K221" s="29"/>
      <c r="L221" s="29"/>
      <c r="M221" s="29">
        <f>C221/I221</f>
        <v>0.12132445632769995</v>
      </c>
      <c r="N221" s="29"/>
      <c r="O221" s="29"/>
      <c r="P221" s="29"/>
      <c r="Q221" s="29"/>
      <c r="R221" s="2">
        <v>94.88</v>
      </c>
      <c r="S221" s="5">
        <v>399.65600000000001</v>
      </c>
      <c r="T221" s="6">
        <v>4</v>
      </c>
    </row>
    <row r="222" spans="1:20">
      <c r="A222" s="1" t="s">
        <v>18</v>
      </c>
      <c r="B222" s="2">
        <v>2012</v>
      </c>
      <c r="C222" s="3">
        <v>34214403489</v>
      </c>
      <c r="D222" s="3"/>
      <c r="E222" s="3"/>
      <c r="F222" s="3"/>
      <c r="G222" s="2">
        <v>2384280160400</v>
      </c>
      <c r="H222" s="2">
        <v>2.7939103721911067</v>
      </c>
      <c r="I222" s="2">
        <v>346990757376</v>
      </c>
      <c r="J222" s="29">
        <f>C222/G222</f>
        <v>1.4349992948504845E-2</v>
      </c>
      <c r="K222" s="29"/>
      <c r="L222" s="29"/>
      <c r="M222" s="29">
        <f>C222/I222</f>
        <v>9.8603212799484433E-2</v>
      </c>
      <c r="N222" s="29"/>
      <c r="O222" s="29"/>
      <c r="P222" s="29"/>
      <c r="Q222" s="29"/>
      <c r="R222" s="2">
        <v>94.05</v>
      </c>
      <c r="S222" s="5">
        <v>360.59300000000002</v>
      </c>
      <c r="T222" s="6">
        <v>2.75</v>
      </c>
    </row>
    <row r="223" spans="1:20">
      <c r="A223" s="1" t="s">
        <v>18</v>
      </c>
      <c r="B223" s="2">
        <v>2013</v>
      </c>
      <c r="C223" s="3">
        <v>36242457016</v>
      </c>
      <c r="D223" s="3"/>
      <c r="E223" s="3"/>
      <c r="F223" s="3"/>
      <c r="G223" s="2">
        <v>2590678302100</v>
      </c>
      <c r="H223" s="2">
        <v>4.7420641917196349</v>
      </c>
      <c r="I223" s="2">
        <v>393730047458.21002</v>
      </c>
      <c r="J223" s="29">
        <f>C223/G223</f>
        <v>1.3989562882671275E-2</v>
      </c>
      <c r="K223" s="29"/>
      <c r="L223" s="29"/>
      <c r="M223" s="29">
        <f>C223/I223</f>
        <v>9.2048999688921954E-2</v>
      </c>
      <c r="N223" s="29"/>
      <c r="O223" s="29"/>
      <c r="P223" s="29"/>
      <c r="Q223" s="29"/>
      <c r="R223" s="2">
        <v>97.98</v>
      </c>
      <c r="S223" s="5">
        <v>332.12</v>
      </c>
      <c r="T223" s="6">
        <v>3.73</v>
      </c>
    </row>
    <row r="224" spans="1:20">
      <c r="A224" s="1" t="s">
        <v>18</v>
      </c>
      <c r="B224" s="2">
        <v>2014</v>
      </c>
      <c r="C224" s="3">
        <v>64404625035</v>
      </c>
      <c r="D224" s="3">
        <v>3025390205</v>
      </c>
      <c r="E224" s="3">
        <f>D224-C224</f>
        <v>-61379234830</v>
      </c>
      <c r="F224" s="3"/>
      <c r="G224" s="2">
        <v>2841202843000</v>
      </c>
      <c r="H224" s="2">
        <v>7.6089648355893047</v>
      </c>
      <c r="I224" s="2">
        <v>440052952163.71997</v>
      </c>
      <c r="J224" s="29">
        <f>C224/G224</f>
        <v>2.2668084115738722E-2</v>
      </c>
      <c r="K224" s="29">
        <f>D224/G224</f>
        <v>1.0648272482388192E-3</v>
      </c>
      <c r="L224" s="29">
        <f>E224/G224</f>
        <v>-2.1603256867499903E-2</v>
      </c>
      <c r="M224" s="29">
        <f>C224/I224</f>
        <v>0.14635653440870114</v>
      </c>
      <c r="N224" s="29">
        <f>D224/I224</f>
        <v>6.8750594448333925E-3</v>
      </c>
      <c r="O224" s="29">
        <f>E224/I224</f>
        <v>-0.13948147496386776</v>
      </c>
      <c r="P224" s="29"/>
      <c r="Q224" s="29"/>
      <c r="R224" s="2">
        <v>93.17</v>
      </c>
      <c r="S224" s="5">
        <v>311.255</v>
      </c>
      <c r="T224" s="6">
        <v>4.37</v>
      </c>
    </row>
    <row r="225" spans="1:20">
      <c r="A225" s="1" t="s">
        <v>18</v>
      </c>
      <c r="B225" s="2">
        <v>2015</v>
      </c>
      <c r="C225" s="3">
        <v>51466267100</v>
      </c>
      <c r="D225" s="3">
        <v>118995615</v>
      </c>
      <c r="E225" s="3">
        <f>D225-C225</f>
        <v>-51347271485</v>
      </c>
      <c r="F225" s="3"/>
      <c r="G225" s="2">
        <v>3068138719500</v>
      </c>
      <c r="H225" s="2">
        <v>7.0409361889940243</v>
      </c>
      <c r="I225" s="2">
        <v>441862247689.03003</v>
      </c>
      <c r="J225" s="29">
        <f>C225/G225</f>
        <v>1.6774426388513234E-2</v>
      </c>
      <c r="K225" s="29">
        <f>D225/G225</f>
        <v>3.8784300802211495E-5</v>
      </c>
      <c r="L225" s="29">
        <f>E225/G225</f>
        <v>-1.6735642087711021E-2</v>
      </c>
      <c r="M225" s="29">
        <f>C225/I225</f>
        <v>0.11647581880817408</v>
      </c>
      <c r="N225" s="29">
        <f>D225/I225</f>
        <v>2.6930477908523588E-4</v>
      </c>
      <c r="O225" s="29">
        <f>E225/I225</f>
        <v>-0.11620651402908885</v>
      </c>
      <c r="P225" s="29"/>
      <c r="Q225" s="29"/>
      <c r="R225" s="2">
        <v>48.66</v>
      </c>
      <c r="S225" s="5">
        <v>249.226</v>
      </c>
      <c r="T225" s="6">
        <v>2.62</v>
      </c>
    </row>
    <row r="226" spans="1:20">
      <c r="A226" s="1" t="s">
        <v>19</v>
      </c>
      <c r="B226" s="2">
        <v>2000</v>
      </c>
      <c r="C226" s="3"/>
      <c r="D226" s="3"/>
      <c r="E226" s="4"/>
      <c r="F226" s="4"/>
      <c r="G226" s="2">
        <v>51370699999.999992</v>
      </c>
      <c r="H226" s="2">
        <v>7.5597417023490578</v>
      </c>
      <c r="I226" s="2">
        <v>13036500000</v>
      </c>
      <c r="J226" s="29"/>
      <c r="K226" s="29"/>
      <c r="L226" s="29"/>
      <c r="M226" s="29"/>
      <c r="N226" s="29"/>
      <c r="O226" s="29"/>
      <c r="P226" s="29"/>
      <c r="Q226" s="29"/>
      <c r="R226" s="2">
        <v>30.38</v>
      </c>
      <c r="S226" s="5">
        <v>82.293999999999997</v>
      </c>
      <c r="T226" s="6">
        <v>4.3099999999999996</v>
      </c>
    </row>
    <row r="227" spans="1:20">
      <c r="A227" s="1" t="s">
        <v>19</v>
      </c>
      <c r="B227" s="2">
        <v>2001</v>
      </c>
      <c r="C227" s="3"/>
      <c r="D227" s="3"/>
      <c r="E227" s="4"/>
      <c r="F227" s="4"/>
      <c r="G227" s="2">
        <v>55007200000</v>
      </c>
      <c r="H227" s="2">
        <v>4.1685240808476749</v>
      </c>
      <c r="I227" s="17">
        <v>13415500000</v>
      </c>
      <c r="J227" s="29"/>
      <c r="K227" s="29"/>
      <c r="L227" s="29"/>
      <c r="M227" s="29"/>
      <c r="N227" s="29"/>
      <c r="O227" s="29"/>
      <c r="P227" s="29"/>
      <c r="Q227" s="29"/>
      <c r="R227" s="2">
        <v>25.98</v>
      </c>
      <c r="S227" s="5">
        <v>71.566000000000003</v>
      </c>
      <c r="T227" s="6">
        <v>3.96</v>
      </c>
    </row>
    <row r="228" spans="1:20">
      <c r="A228" s="1" t="s">
        <v>19</v>
      </c>
      <c r="B228" s="2">
        <v>2002</v>
      </c>
      <c r="C228" s="3"/>
      <c r="D228" s="3"/>
      <c r="E228" s="4"/>
      <c r="F228" s="4"/>
      <c r="G228" s="2">
        <v>56290000000</v>
      </c>
      <c r="H228" s="2">
        <v>7.9367096413708111</v>
      </c>
      <c r="I228" s="17">
        <v>14555900000</v>
      </c>
      <c r="J228" s="29"/>
      <c r="K228" s="29"/>
      <c r="L228" s="29"/>
      <c r="M228" s="29"/>
      <c r="N228" s="29"/>
      <c r="O228" s="29"/>
      <c r="P228" s="29"/>
      <c r="Q228" s="29"/>
      <c r="R228" s="2">
        <v>26.18</v>
      </c>
      <c r="S228" s="5">
        <v>70.647000000000006</v>
      </c>
      <c r="T228" s="6">
        <v>3.38</v>
      </c>
    </row>
    <row r="229" spans="1:20">
      <c r="A229" s="1" t="s">
        <v>19</v>
      </c>
      <c r="B229" s="2">
        <v>2003</v>
      </c>
      <c r="C229" s="3"/>
      <c r="D229" s="3"/>
      <c r="E229" s="4"/>
      <c r="F229" s="4"/>
      <c r="G229" s="2">
        <v>71169000000</v>
      </c>
      <c r="H229" s="2">
        <v>14.441416432360569</v>
      </c>
      <c r="I229" s="17">
        <v>17858400000</v>
      </c>
      <c r="J229" s="29"/>
      <c r="K229" s="29"/>
      <c r="L229" s="29"/>
      <c r="M229" s="29"/>
      <c r="N229" s="29"/>
      <c r="O229" s="29"/>
      <c r="P229" s="29"/>
      <c r="Q229" s="29"/>
      <c r="R229" s="2">
        <v>31.08</v>
      </c>
      <c r="S229" s="5">
        <v>80.733999999999995</v>
      </c>
      <c r="T229" s="6">
        <v>5.47</v>
      </c>
    </row>
    <row r="230" spans="1:20">
      <c r="A230" s="1" t="s">
        <v>19</v>
      </c>
      <c r="B230" s="2">
        <v>2004</v>
      </c>
      <c r="C230" s="3"/>
      <c r="D230" s="3"/>
      <c r="E230" s="4"/>
      <c r="F230" s="4"/>
      <c r="G230" s="2">
        <v>83652453000</v>
      </c>
      <c r="H230" s="2">
        <v>7.9495936416260236</v>
      </c>
      <c r="I230" s="17">
        <v>22026300000</v>
      </c>
      <c r="J230" s="29"/>
      <c r="K230" s="29"/>
      <c r="L230" s="29"/>
      <c r="M230" s="29"/>
      <c r="N230" s="29"/>
      <c r="O230" s="29"/>
      <c r="P230" s="29"/>
      <c r="Q230" s="29"/>
      <c r="R230" s="2">
        <v>41.51</v>
      </c>
      <c r="S230" s="5">
        <v>130.10599999999999</v>
      </c>
      <c r="T230" s="6">
        <v>5.89</v>
      </c>
    </row>
    <row r="231" spans="1:20">
      <c r="A231" s="1" t="s">
        <v>19</v>
      </c>
      <c r="B231" s="2">
        <v>2005</v>
      </c>
      <c r="C231" s="3"/>
      <c r="D231" s="3"/>
      <c r="E231" s="8"/>
      <c r="F231" s="8"/>
      <c r="G231" s="2">
        <v>100681986600</v>
      </c>
      <c r="H231" s="2">
        <v>6.2089929903951457</v>
      </c>
      <c r="I231" s="17">
        <v>31917700000</v>
      </c>
      <c r="J231" s="29"/>
      <c r="K231" s="29"/>
      <c r="L231" s="29"/>
      <c r="M231" s="29"/>
      <c r="N231" s="29"/>
      <c r="O231" s="29"/>
      <c r="P231" s="29"/>
      <c r="Q231" s="29"/>
      <c r="R231" s="2">
        <v>56.64</v>
      </c>
      <c r="S231" s="5">
        <v>167.08699999999999</v>
      </c>
      <c r="T231" s="6">
        <v>8.69</v>
      </c>
    </row>
    <row r="232" spans="1:20">
      <c r="A232" s="1" t="s">
        <v>19</v>
      </c>
      <c r="B232" s="2">
        <v>2006</v>
      </c>
      <c r="C232" s="3"/>
      <c r="D232" s="3"/>
      <c r="E232" s="8"/>
      <c r="F232" s="8"/>
      <c r="G232" s="2">
        <v>115951081100</v>
      </c>
      <c r="H232" s="2">
        <v>13.208057758666072</v>
      </c>
      <c r="I232" s="17">
        <v>38558200000</v>
      </c>
      <c r="J232" s="29"/>
      <c r="K232" s="29"/>
      <c r="L232" s="29"/>
      <c r="M232" s="29"/>
      <c r="N232" s="29"/>
      <c r="O232" s="29"/>
      <c r="P232" s="29"/>
      <c r="Q232" s="29"/>
      <c r="R232" s="2">
        <v>66.05</v>
      </c>
      <c r="S232" s="5">
        <v>305.29500000000002</v>
      </c>
      <c r="T232" s="6">
        <v>6.73</v>
      </c>
    </row>
    <row r="233" spans="1:20">
      <c r="A233" s="1" t="s">
        <v>19</v>
      </c>
      <c r="B233" s="2">
        <v>2007</v>
      </c>
      <c r="C233" s="3"/>
      <c r="D233" s="3"/>
      <c r="E233" s="8"/>
      <c r="F233" s="8"/>
      <c r="G233" s="2">
        <v>136952500000</v>
      </c>
      <c r="H233" s="2">
        <v>4.7541899577106363</v>
      </c>
      <c r="I233" s="17">
        <v>40696600000</v>
      </c>
      <c r="J233" s="29"/>
      <c r="K233" s="29"/>
      <c r="L233" s="29"/>
      <c r="M233" s="29"/>
      <c r="N233" s="29"/>
      <c r="O233" s="29"/>
      <c r="P233" s="29"/>
      <c r="Q233" s="29"/>
      <c r="R233" s="2">
        <v>72.34</v>
      </c>
      <c r="S233" s="5">
        <v>323.24599999999998</v>
      </c>
      <c r="T233" s="6">
        <v>6.97</v>
      </c>
    </row>
    <row r="234" spans="1:20">
      <c r="A234" s="1" t="s">
        <v>19</v>
      </c>
      <c r="B234" s="2">
        <v>2008</v>
      </c>
      <c r="C234" s="3">
        <v>581479.13399999996</v>
      </c>
      <c r="D234" s="3"/>
      <c r="E234" s="8"/>
      <c r="F234" s="8"/>
      <c r="G234" s="2">
        <v>175287200000.00003</v>
      </c>
      <c r="H234" s="2">
        <v>3.390421369603132</v>
      </c>
      <c r="I234" s="17">
        <v>57821400000</v>
      </c>
      <c r="J234" s="29">
        <f>C234*1000000/G234</f>
        <v>3.3172937556193487</v>
      </c>
      <c r="K234" s="29"/>
      <c r="L234" s="29"/>
      <c r="M234" s="29">
        <f>C234/I234</f>
        <v>1.0056469300293662E-5</v>
      </c>
      <c r="N234" s="29"/>
      <c r="O234" s="29"/>
      <c r="P234" s="29"/>
      <c r="Q234" s="29"/>
      <c r="R234" s="2">
        <v>99.67</v>
      </c>
      <c r="S234" s="5">
        <v>315.31599999999997</v>
      </c>
      <c r="T234" s="6">
        <v>8.86</v>
      </c>
    </row>
    <row r="235" spans="1:20">
      <c r="A235" s="1" t="s">
        <v>19</v>
      </c>
      <c r="B235" s="2">
        <v>2009</v>
      </c>
      <c r="C235" s="3">
        <v>1464116.5859999999</v>
      </c>
      <c r="D235" s="3"/>
      <c r="E235" s="8"/>
      <c r="F235" s="8"/>
      <c r="G235" s="2">
        <v>121281200000</v>
      </c>
      <c r="H235" s="2">
        <v>-4.3905924792351243</v>
      </c>
      <c r="I235" s="17">
        <v>38598000000</v>
      </c>
      <c r="J235" s="29">
        <f>C235*1000000/G235</f>
        <v>12.072081954993848</v>
      </c>
      <c r="K235" s="29"/>
      <c r="L235" s="29"/>
      <c r="M235" s="29">
        <f>C235/I235</f>
        <v>3.7932446914347891E-5</v>
      </c>
      <c r="N235" s="29"/>
      <c r="O235" s="29"/>
      <c r="P235" s="29"/>
      <c r="Q235" s="29"/>
      <c r="R235" s="2">
        <v>61.95</v>
      </c>
      <c r="S235" s="5">
        <v>234.21700000000001</v>
      </c>
      <c r="T235" s="6">
        <v>3.94</v>
      </c>
    </row>
    <row r="236" spans="1:20">
      <c r="A236" s="1" t="s">
        <v>19</v>
      </c>
      <c r="B236" s="2">
        <v>2010</v>
      </c>
      <c r="C236" s="3">
        <v>1165103.825</v>
      </c>
      <c r="D236" s="3"/>
      <c r="E236" s="8"/>
      <c r="F236" s="8"/>
      <c r="G236" s="2">
        <v>141268000000</v>
      </c>
      <c r="H236" s="2">
        <v>3.3233305118322676</v>
      </c>
      <c r="I236" s="17">
        <v>45064000000</v>
      </c>
      <c r="J236" s="29">
        <f>C236*1000000/G236</f>
        <v>8.247471649630489</v>
      </c>
      <c r="K236" s="29"/>
      <c r="L236" s="29"/>
      <c r="M236" s="29">
        <f>C236/I236</f>
        <v>2.5854425372803123E-5</v>
      </c>
      <c r="N236" s="29"/>
      <c r="O236" s="29"/>
      <c r="P236" s="29"/>
      <c r="Q236" s="29"/>
      <c r="R236" s="2">
        <v>79.48</v>
      </c>
      <c r="S236" s="5">
        <v>341.97800000000001</v>
      </c>
      <c r="T236" s="6">
        <v>4.37</v>
      </c>
    </row>
    <row r="237" spans="1:20">
      <c r="A237" s="1" t="s">
        <v>19</v>
      </c>
      <c r="B237" s="2">
        <v>2011</v>
      </c>
      <c r="C237" s="3">
        <v>1213793.1839999999</v>
      </c>
      <c r="D237" s="3"/>
      <c r="E237" s="8"/>
      <c r="F237" s="8"/>
      <c r="G237" s="2">
        <v>163007800000</v>
      </c>
      <c r="H237" s="2">
        <v>-0.29435443018670071</v>
      </c>
      <c r="I237" s="17">
        <v>50084500000</v>
      </c>
      <c r="J237" s="29">
        <f>C237*1000000/G237</f>
        <v>7.4462276283711573</v>
      </c>
      <c r="K237" s="29"/>
      <c r="L237" s="29"/>
      <c r="M237" s="29">
        <f>C237/I237</f>
        <v>2.423490668769779E-5</v>
      </c>
      <c r="N237" s="29"/>
      <c r="O237" s="29"/>
      <c r="P237" s="29"/>
      <c r="Q237" s="29"/>
      <c r="R237" s="2">
        <v>94.88</v>
      </c>
      <c r="S237" s="5">
        <v>399.65600000000001</v>
      </c>
      <c r="T237" s="6">
        <v>4</v>
      </c>
    </row>
    <row r="238" spans="1:20">
      <c r="A238" s="1" t="s">
        <v>19</v>
      </c>
      <c r="B238" s="2">
        <v>2012</v>
      </c>
      <c r="C238" s="3">
        <v>1593088.2169999999</v>
      </c>
      <c r="D238" s="3">
        <v>8538180000</v>
      </c>
      <c r="E238" s="3">
        <f>D238-C238</f>
        <v>8536586911.783</v>
      </c>
      <c r="F238" s="3"/>
      <c r="G238" s="2">
        <v>165203200000.00003</v>
      </c>
      <c r="H238" s="2">
        <v>1.2939789497606711</v>
      </c>
      <c r="I238" s="17">
        <v>47062000000</v>
      </c>
      <c r="J238" s="29">
        <f>C238*1000000/G238</f>
        <v>9.6432043507631793</v>
      </c>
      <c r="K238" s="29">
        <f>D238/G238</f>
        <v>5.1682897183589656E-2</v>
      </c>
      <c r="L238" s="29">
        <f>E238/G238</f>
        <v>5.1673253979238894E-2</v>
      </c>
      <c r="M238" s="29">
        <f>C238/I238</f>
        <v>3.3850839679571624E-5</v>
      </c>
      <c r="N238" s="29">
        <f>D238/I238</f>
        <v>0.18142407887467596</v>
      </c>
      <c r="O238" s="29">
        <f>E238/I238</f>
        <v>0.18139022803499638</v>
      </c>
      <c r="P238" s="29"/>
      <c r="Q238" s="29"/>
      <c r="R238" s="2">
        <v>94.05</v>
      </c>
      <c r="S238" s="5">
        <v>360.59300000000002</v>
      </c>
      <c r="T238" s="6">
        <v>2.75</v>
      </c>
    </row>
    <row r="239" spans="1:20">
      <c r="A239" s="1" t="s">
        <v>19</v>
      </c>
      <c r="B239" s="2">
        <v>2013</v>
      </c>
      <c r="C239" s="3">
        <v>2157995.4269999997</v>
      </c>
      <c r="D239" s="3">
        <v>3005700000</v>
      </c>
      <c r="E239" s="3">
        <f>D239-C239</f>
        <v>3003542004.573</v>
      </c>
      <c r="F239" s="3"/>
      <c r="G239" s="2">
        <v>170318000000</v>
      </c>
      <c r="H239" s="2">
        <v>2.6539184236130211</v>
      </c>
      <c r="I239" s="17">
        <v>57617800000</v>
      </c>
      <c r="J239" s="29">
        <f>C239*1000000/G239</f>
        <v>12.670389665214479</v>
      </c>
      <c r="K239" s="29">
        <f>D239/G239</f>
        <v>1.7647576885590485E-2</v>
      </c>
      <c r="L239" s="29">
        <f>E239/G239</f>
        <v>1.7634906495925268E-2</v>
      </c>
      <c r="M239" s="29">
        <f>C239/I239</f>
        <v>3.7453624175168083E-5</v>
      </c>
      <c r="N239" s="29">
        <f>D239/I239</f>
        <v>5.2166170870807285E-2</v>
      </c>
      <c r="O239" s="29">
        <f>E239/I239</f>
        <v>5.2128717246632116E-2</v>
      </c>
      <c r="P239" s="29"/>
      <c r="Q239" s="29"/>
      <c r="R239" s="2">
        <v>97.98</v>
      </c>
      <c r="S239" s="5">
        <v>332.12</v>
      </c>
      <c r="T239" s="6">
        <v>3.73</v>
      </c>
    </row>
    <row r="240" spans="1:20">
      <c r="A240" s="1" t="s">
        <v>19</v>
      </c>
      <c r="B240" s="2">
        <v>2014</v>
      </c>
      <c r="C240" s="3">
        <v>5620352.4929999998</v>
      </c>
      <c r="D240" s="3">
        <v>4554700000</v>
      </c>
      <c r="E240" s="3">
        <f>D240-C240</f>
        <v>4549079647.507</v>
      </c>
      <c r="F240" s="3"/>
      <c r="G240" s="2">
        <v>167764000000</v>
      </c>
      <c r="H240" s="2">
        <v>-0.57592525265685879</v>
      </c>
      <c r="I240" s="17">
        <v>55686200000</v>
      </c>
      <c r="J240" s="29">
        <f>C240*1000000/G240</f>
        <v>33.501540813285331</v>
      </c>
      <c r="K240" s="29">
        <f>D240/G240</f>
        <v>2.7149448034143202E-2</v>
      </c>
      <c r="L240" s="29">
        <f>E240/G240</f>
        <v>2.7115946493329917E-2</v>
      </c>
      <c r="M240" s="29">
        <f>C240/I240</f>
        <v>1.0092900023704257E-4</v>
      </c>
      <c r="N240" s="29">
        <f>D240/I240</f>
        <v>8.1792257327668261E-2</v>
      </c>
      <c r="O240" s="29">
        <f>E240/I240</f>
        <v>8.1691328327431215E-2</v>
      </c>
      <c r="P240" s="29"/>
      <c r="Q240" s="29"/>
      <c r="R240" s="2">
        <v>93.17</v>
      </c>
      <c r="S240" s="5">
        <v>311.255</v>
      </c>
      <c r="T240" s="6">
        <v>4.37</v>
      </c>
    </row>
    <row r="241" spans="1:20">
      <c r="A241" s="1" t="s">
        <v>19</v>
      </c>
      <c r="B241" s="2">
        <v>2015</v>
      </c>
      <c r="C241" s="3">
        <v>5549593.8999999994</v>
      </c>
      <c r="D241" s="3">
        <v>3040850000</v>
      </c>
      <c r="E241" s="3">
        <f>D241-C241</f>
        <v>3035300406.0999999</v>
      </c>
      <c r="F241" s="3"/>
      <c r="G241" s="2">
        <v>150247000000</v>
      </c>
      <c r="H241" s="2">
        <v>-0.57852156773637375</v>
      </c>
      <c r="I241" s="17">
        <v>55703400000</v>
      </c>
      <c r="J241" s="29">
        <f>C241*1000000/G241</f>
        <v>36.936470611726016</v>
      </c>
      <c r="K241" s="29">
        <f>D241/G241</f>
        <v>2.0239006436068609E-2</v>
      </c>
      <c r="L241" s="29">
        <f>E241/G241</f>
        <v>2.0202069965456881E-2</v>
      </c>
      <c r="M241" s="29">
        <f>C241/I241</f>
        <v>9.9627561333778545E-5</v>
      </c>
      <c r="N241" s="29">
        <f>D241/I241</f>
        <v>5.4590025025402396E-2</v>
      </c>
      <c r="O241" s="29">
        <f>E241/I241</f>
        <v>5.449039746406862E-2</v>
      </c>
      <c r="P241" s="29"/>
      <c r="Q241" s="29"/>
      <c r="R241" s="2">
        <v>48.66</v>
      </c>
      <c r="S241" s="5">
        <v>249.226</v>
      </c>
      <c r="T241" s="6">
        <v>2.62</v>
      </c>
    </row>
    <row r="242" spans="1:20">
      <c r="A242" s="1" t="s">
        <v>20</v>
      </c>
      <c r="B242" s="2">
        <v>2000</v>
      </c>
      <c r="C242" s="3"/>
      <c r="D242" s="3"/>
      <c r="E242" s="2"/>
      <c r="F242" s="4">
        <v>-264000000</v>
      </c>
      <c r="G242" s="2">
        <v>276152265900</v>
      </c>
      <c r="H242" s="2">
        <v>-1.9299306397219453</v>
      </c>
      <c r="I242" s="2">
        <v>68156000000</v>
      </c>
      <c r="J242" s="29"/>
      <c r="K242" s="29"/>
      <c r="L242" s="29"/>
      <c r="M242" s="29"/>
      <c r="N242" s="29"/>
      <c r="O242" s="29"/>
      <c r="P242" s="29">
        <f>F242/G242</f>
        <v>-9.5599432848977395E-4</v>
      </c>
      <c r="Q242" s="29">
        <f>F242/I242</f>
        <v>-3.8734667527437058E-3</v>
      </c>
      <c r="R242" s="2">
        <v>30.38</v>
      </c>
      <c r="S242" s="5">
        <v>82.293999999999997</v>
      </c>
      <c r="T242" s="6">
        <v>4.3099999999999996</v>
      </c>
    </row>
    <row r="243" spans="1:20">
      <c r="A243" s="1" t="s">
        <v>20</v>
      </c>
      <c r="B243" s="2">
        <v>2001</v>
      </c>
      <c r="C243" s="3"/>
      <c r="D243" s="3"/>
      <c r="E243" s="2"/>
      <c r="F243" s="4">
        <v>-2030000000</v>
      </c>
      <c r="G243" s="2">
        <v>278353052800</v>
      </c>
      <c r="H243" s="2">
        <v>-3.8441299668035072</v>
      </c>
      <c r="I243" s="2">
        <v>69168831973.020004</v>
      </c>
      <c r="J243" s="29"/>
      <c r="K243" s="29"/>
      <c r="L243" s="29"/>
      <c r="M243" s="29"/>
      <c r="N243" s="29"/>
      <c r="O243" s="29"/>
      <c r="P243" s="29">
        <f>F243/G243</f>
        <v>-7.2928964837277333E-3</v>
      </c>
      <c r="Q243" s="29">
        <f>F243/I243</f>
        <v>-2.9348478817624417E-2</v>
      </c>
      <c r="R243" s="2">
        <v>25.98</v>
      </c>
      <c r="S243" s="5">
        <v>71.566000000000003</v>
      </c>
      <c r="T243" s="6">
        <v>3.96</v>
      </c>
    </row>
    <row r="244" spans="1:20">
      <c r="A244" s="1" t="s">
        <v>20</v>
      </c>
      <c r="B244" s="2">
        <v>2002</v>
      </c>
      <c r="C244" s="3"/>
      <c r="D244" s="3"/>
      <c r="E244" s="2"/>
      <c r="F244" s="4">
        <v>-2400000000</v>
      </c>
      <c r="G244" s="2">
        <v>289233255700</v>
      </c>
      <c r="H244" s="2">
        <v>-7.7320072116717569</v>
      </c>
      <c r="I244" s="2">
        <v>71655942336.893204</v>
      </c>
      <c r="J244" s="29"/>
      <c r="K244" s="29"/>
      <c r="L244" s="29"/>
      <c r="M244" s="29"/>
      <c r="N244" s="29"/>
      <c r="O244" s="29"/>
      <c r="P244" s="29">
        <f>F244/G244</f>
        <v>-8.2978010055985412E-3</v>
      </c>
      <c r="Q244" s="29">
        <f>F244/I244</f>
        <v>-3.3493384103670101E-2</v>
      </c>
      <c r="R244" s="2">
        <v>26.18</v>
      </c>
      <c r="S244" s="5">
        <v>70.647000000000006</v>
      </c>
      <c r="T244" s="6">
        <v>3.38</v>
      </c>
    </row>
    <row r="245" spans="1:20">
      <c r="A245" s="1" t="s">
        <v>20</v>
      </c>
      <c r="B245" s="2">
        <v>2003</v>
      </c>
      <c r="C245" s="3"/>
      <c r="D245" s="3"/>
      <c r="E245" s="2"/>
      <c r="F245" s="4">
        <v>-5438000000</v>
      </c>
      <c r="G245" s="2">
        <v>339791593800</v>
      </c>
      <c r="H245" s="2">
        <v>0.80528391737588834</v>
      </c>
      <c r="I245" s="2">
        <v>84501242708.757996</v>
      </c>
      <c r="J245" s="29"/>
      <c r="K245" s="29"/>
      <c r="L245" s="29"/>
      <c r="M245" s="29"/>
      <c r="N245" s="29"/>
      <c r="O245" s="29"/>
      <c r="P245" s="29">
        <f>F245/G245</f>
        <v>-1.600392740498691E-2</v>
      </c>
      <c r="Q245" s="29">
        <f>F245/I245</f>
        <v>-6.4354083155233735E-2</v>
      </c>
      <c r="R245" s="2">
        <v>31.08</v>
      </c>
      <c r="S245" s="5">
        <v>80.733999999999995</v>
      </c>
      <c r="T245" s="6">
        <v>5.47</v>
      </c>
    </row>
    <row r="246" spans="1:20">
      <c r="A246" s="1" t="s">
        <v>20</v>
      </c>
      <c r="B246" s="2">
        <v>2004</v>
      </c>
      <c r="C246" s="3"/>
      <c r="D246" s="3"/>
      <c r="E246" s="2"/>
      <c r="F246" s="4">
        <v>-5504000000</v>
      </c>
      <c r="G246" s="2">
        <v>392849675900</v>
      </c>
      <c r="H246" s="2">
        <v>5.0041603650902573</v>
      </c>
      <c r="I246" s="2">
        <v>100588584663.12</v>
      </c>
      <c r="J246" s="29"/>
      <c r="K246" s="29"/>
      <c r="L246" s="29"/>
      <c r="M246" s="29"/>
      <c r="N246" s="29"/>
      <c r="O246" s="29"/>
      <c r="P246" s="29">
        <f>F246/G246</f>
        <v>-1.4010448111966993E-2</v>
      </c>
      <c r="Q246" s="29">
        <f>F246/I246</f>
        <v>-5.4717938605393243E-2</v>
      </c>
      <c r="R246" s="2">
        <v>41.51</v>
      </c>
      <c r="S246" s="5">
        <v>130.10599999999999</v>
      </c>
      <c r="T246" s="6">
        <v>5.89</v>
      </c>
    </row>
    <row r="247" spans="1:20">
      <c r="A247" s="1" t="s">
        <v>20</v>
      </c>
      <c r="B247" s="2">
        <v>2005</v>
      </c>
      <c r="C247" s="3"/>
      <c r="D247" s="3"/>
      <c r="E247" s="2"/>
      <c r="F247" s="4">
        <v>-3603000000</v>
      </c>
      <c r="G247" s="2">
        <v>425018448100</v>
      </c>
      <c r="H247" s="2">
        <v>7.4601321055953065</v>
      </c>
      <c r="I247" s="2">
        <v>111940627050.726</v>
      </c>
      <c r="J247" s="29"/>
      <c r="K247" s="29"/>
      <c r="L247" s="29"/>
      <c r="M247" s="29"/>
      <c r="N247" s="29"/>
      <c r="O247" s="29"/>
      <c r="P247" s="29">
        <f>F247/G247</f>
        <v>-8.4772790830770529E-3</v>
      </c>
      <c r="Q247" s="29">
        <f>F247/I247</f>
        <v>-3.218670553245425E-2</v>
      </c>
      <c r="R247" s="2">
        <v>56.64</v>
      </c>
      <c r="S247" s="5">
        <v>167.08699999999999</v>
      </c>
      <c r="T247" s="6">
        <v>8.69</v>
      </c>
    </row>
    <row r="248" spans="1:20">
      <c r="A248" s="1" t="s">
        <v>20</v>
      </c>
      <c r="B248" s="2">
        <v>2006</v>
      </c>
      <c r="C248" s="3"/>
      <c r="D248" s="3"/>
      <c r="E248" s="2"/>
      <c r="F248" s="4">
        <v>-55000000</v>
      </c>
      <c r="G248" s="2">
        <v>471344123400</v>
      </c>
      <c r="H248" s="2">
        <v>4.0985773624351935</v>
      </c>
      <c r="I248" s="2">
        <v>128963316268.70599</v>
      </c>
      <c r="J248" s="29"/>
      <c r="K248" s="29"/>
      <c r="L248" s="29"/>
      <c r="M248" s="29"/>
      <c r="N248" s="29"/>
      <c r="O248" s="29"/>
      <c r="P248" s="29">
        <f>F248/G248</f>
        <v>-1.1668756916552235E-4</v>
      </c>
      <c r="Q248" s="29">
        <f>F248/I248</f>
        <v>-4.2647786666250769E-4</v>
      </c>
      <c r="R248" s="2">
        <v>66.05</v>
      </c>
      <c r="S248" s="5">
        <v>305.29500000000002</v>
      </c>
      <c r="T248" s="6">
        <v>6.73</v>
      </c>
    </row>
    <row r="249" spans="1:20">
      <c r="A249" s="1" t="s">
        <v>20</v>
      </c>
      <c r="B249" s="2">
        <v>2007</v>
      </c>
      <c r="C249" s="3"/>
      <c r="D249" s="3"/>
      <c r="E249" s="2"/>
      <c r="F249" s="4">
        <v>-5228000000</v>
      </c>
      <c r="G249" s="2">
        <v>549469550300.00006</v>
      </c>
      <c r="H249" s="2">
        <v>6.5415108477149033</v>
      </c>
      <c r="I249" s="2">
        <v>145649669090.75699</v>
      </c>
      <c r="J249" s="29"/>
      <c r="K249" s="29"/>
      <c r="L249" s="29"/>
      <c r="M249" s="29"/>
      <c r="N249" s="29"/>
      <c r="O249" s="29"/>
      <c r="P249" s="29">
        <f>F249/G249</f>
        <v>-9.5146309693514598E-3</v>
      </c>
      <c r="Q249" s="29">
        <f>F249/I249</f>
        <v>-3.5894348628710833E-2</v>
      </c>
      <c r="R249" s="2">
        <v>72.34</v>
      </c>
      <c r="S249" s="5">
        <v>323.24599999999998</v>
      </c>
      <c r="T249" s="6">
        <v>6.97</v>
      </c>
    </row>
    <row r="250" spans="1:20">
      <c r="A250" s="1" t="s">
        <v>20</v>
      </c>
      <c r="B250" s="2">
        <v>2008</v>
      </c>
      <c r="C250" s="3"/>
      <c r="D250" s="3"/>
      <c r="E250" s="2"/>
      <c r="F250" s="4">
        <v>5149000000</v>
      </c>
      <c r="G250" s="2">
        <v>636150908500</v>
      </c>
      <c r="H250" s="2">
        <v>7.1761446620375722</v>
      </c>
      <c r="I250" s="2">
        <v>168650063258.38599</v>
      </c>
      <c r="J250" s="29"/>
      <c r="K250" s="29"/>
      <c r="L250" s="29"/>
      <c r="M250" s="29"/>
      <c r="N250" s="29"/>
      <c r="O250" s="29"/>
      <c r="P250" s="29">
        <f>F250/G250</f>
        <v>8.0939914275073299E-3</v>
      </c>
      <c r="Q250" s="29">
        <f>F250/I250</f>
        <v>3.0530673398629575E-2</v>
      </c>
      <c r="R250" s="2">
        <v>99.67</v>
      </c>
      <c r="S250" s="5">
        <v>315.31599999999997</v>
      </c>
      <c r="T250" s="6">
        <v>8.86</v>
      </c>
    </row>
    <row r="251" spans="1:20">
      <c r="A251" s="1" t="s">
        <v>20</v>
      </c>
      <c r="B251" s="2">
        <v>2009</v>
      </c>
      <c r="C251" s="3"/>
      <c r="D251" s="3"/>
      <c r="E251" s="2"/>
      <c r="F251" s="4">
        <v>3865000000</v>
      </c>
      <c r="G251" s="2">
        <v>714523445700</v>
      </c>
      <c r="H251" s="2">
        <v>4.2434941779263795</v>
      </c>
      <c r="I251" s="2">
        <v>208840676984.09201</v>
      </c>
      <c r="J251" s="29"/>
      <c r="K251" s="29"/>
      <c r="L251" s="29"/>
      <c r="M251" s="29"/>
      <c r="N251" s="29"/>
      <c r="O251" s="29"/>
      <c r="P251" s="29">
        <f>F251/G251</f>
        <v>5.409199688631015E-3</v>
      </c>
      <c r="Q251" s="29">
        <f>F251/I251</f>
        <v>1.8506931005085797E-2</v>
      </c>
      <c r="R251" s="2">
        <v>61.95</v>
      </c>
      <c r="S251" s="5">
        <v>234.21700000000001</v>
      </c>
      <c r="T251" s="6">
        <v>3.94</v>
      </c>
    </row>
    <row r="252" spans="1:20">
      <c r="A252" s="1" t="s">
        <v>20</v>
      </c>
      <c r="B252" s="2">
        <v>2010</v>
      </c>
      <c r="C252" s="3"/>
      <c r="D252" s="3"/>
      <c r="E252" s="2"/>
      <c r="F252" s="4">
        <v>-1956000000</v>
      </c>
      <c r="G252" s="2">
        <v>808078502800</v>
      </c>
      <c r="H252" s="2">
        <v>7.8034096684424696</v>
      </c>
      <c r="I252" s="2">
        <v>241696340658.72198</v>
      </c>
      <c r="J252" s="29"/>
      <c r="K252" s="29"/>
      <c r="L252" s="29"/>
      <c r="M252" s="29"/>
      <c r="N252" s="29"/>
      <c r="O252" s="29"/>
      <c r="P252" s="29">
        <f>F252/G252</f>
        <v>-2.4205569053284311E-3</v>
      </c>
      <c r="Q252" s="29">
        <f>F252/I252</f>
        <v>-8.0927993972481956E-3</v>
      </c>
      <c r="R252" s="2">
        <v>79.48</v>
      </c>
      <c r="S252" s="5">
        <v>341.97800000000001</v>
      </c>
      <c r="T252" s="6">
        <v>4.37</v>
      </c>
    </row>
    <row r="253" spans="1:20">
      <c r="A253" s="1" t="s">
        <v>20</v>
      </c>
      <c r="B253" s="2">
        <v>2011</v>
      </c>
      <c r="C253" s="3"/>
      <c r="D253" s="3"/>
      <c r="E253" s="2"/>
      <c r="F253" s="4">
        <v>2189000000</v>
      </c>
      <c r="G253" s="2">
        <v>926356145200</v>
      </c>
      <c r="H253" s="2">
        <v>5.1621330257971181</v>
      </c>
      <c r="I253" s="2">
        <v>278123374663.79602</v>
      </c>
      <c r="J253" s="29"/>
      <c r="K253" s="29"/>
      <c r="L253" s="29"/>
      <c r="M253" s="29"/>
      <c r="N253" s="29"/>
      <c r="O253" s="29"/>
      <c r="P253" s="29">
        <f>F253/G253</f>
        <v>2.3630220529571762E-3</v>
      </c>
      <c r="Q253" s="29">
        <f>F253/I253</f>
        <v>7.8706077928406039E-3</v>
      </c>
      <c r="R253" s="2">
        <v>94.88</v>
      </c>
      <c r="S253" s="5">
        <v>399.65600000000001</v>
      </c>
      <c r="T253" s="6">
        <v>4</v>
      </c>
    </row>
    <row r="254" spans="1:20">
      <c r="A254" s="1" t="s">
        <v>20</v>
      </c>
      <c r="B254" s="2">
        <v>2012</v>
      </c>
      <c r="C254" s="3"/>
      <c r="D254" s="3"/>
      <c r="E254" s="2"/>
      <c r="F254" s="4">
        <v>6641000000</v>
      </c>
      <c r="G254" s="2">
        <v>1041210521900.0001</v>
      </c>
      <c r="H254" s="2">
        <v>3.5381787068568826</v>
      </c>
      <c r="I254" s="2">
        <v>312077100000</v>
      </c>
      <c r="J254" s="29"/>
      <c r="K254" s="29"/>
      <c r="L254" s="29"/>
      <c r="M254" s="29"/>
      <c r="N254" s="29"/>
      <c r="O254" s="29"/>
      <c r="P254" s="29">
        <f>F254/G254</f>
        <v>6.3781529866616298E-3</v>
      </c>
      <c r="Q254" s="29">
        <f>F254/I254</f>
        <v>2.1279997795416582E-2</v>
      </c>
      <c r="R254" s="2">
        <v>94.05</v>
      </c>
      <c r="S254" s="5">
        <v>360.59300000000002</v>
      </c>
      <c r="T254" s="6">
        <v>2.75</v>
      </c>
    </row>
    <row r="255" spans="1:20">
      <c r="A255" s="1" t="s">
        <v>20</v>
      </c>
      <c r="B255" s="2">
        <v>2013</v>
      </c>
      <c r="C255" s="3"/>
      <c r="D255" s="3"/>
      <c r="E255" s="2"/>
      <c r="F255" s="4">
        <v>6862000000</v>
      </c>
      <c r="G255" s="2">
        <v>1178331709000</v>
      </c>
      <c r="H255" s="2">
        <v>4.6375386431141123</v>
      </c>
      <c r="I255" s="2">
        <v>366411000000</v>
      </c>
      <c r="J255" s="29"/>
      <c r="K255" s="29"/>
      <c r="L255" s="29"/>
      <c r="M255" s="29"/>
      <c r="N255" s="29"/>
      <c r="O255" s="29"/>
      <c r="P255" s="29">
        <f>F255/G255</f>
        <v>5.8234875184878859E-3</v>
      </c>
      <c r="Q255" s="29">
        <f>F255/I255</f>
        <v>1.8727603701853928E-2</v>
      </c>
      <c r="R255" s="2">
        <v>97.98</v>
      </c>
      <c r="S255" s="5">
        <v>332.12</v>
      </c>
      <c r="T255" s="6">
        <v>3.73</v>
      </c>
    </row>
    <row r="256" spans="1:20">
      <c r="A256" s="1" t="s">
        <v>20</v>
      </c>
      <c r="B256" s="2">
        <v>2014</v>
      </c>
      <c r="C256" s="3"/>
      <c r="D256" s="3"/>
      <c r="E256" s="2"/>
      <c r="F256" s="4">
        <v>6533000000</v>
      </c>
      <c r="G256" s="2">
        <v>1330508359200.0002</v>
      </c>
      <c r="H256" s="2">
        <v>3.2387912162160148</v>
      </c>
      <c r="I256" s="2">
        <v>384510000000</v>
      </c>
      <c r="J256" s="29"/>
      <c r="K256" s="29"/>
      <c r="L256" s="29"/>
      <c r="M256" s="29"/>
      <c r="N256" s="29"/>
      <c r="O256" s="29"/>
      <c r="P256" s="29">
        <f>F256/G256</f>
        <v>4.9101532920305148E-3</v>
      </c>
      <c r="Q256" s="29">
        <f>F256/I256</f>
        <v>1.6990455384775428E-2</v>
      </c>
      <c r="R256" s="2">
        <v>93.17</v>
      </c>
      <c r="S256" s="5">
        <v>311.255</v>
      </c>
      <c r="T256" s="6">
        <v>4.37</v>
      </c>
    </row>
    <row r="257" spans="1:20">
      <c r="A257" s="1" t="s">
        <v>20</v>
      </c>
      <c r="B257" s="2">
        <v>2015</v>
      </c>
      <c r="C257" s="3"/>
      <c r="D257" s="3"/>
      <c r="E257" s="2"/>
      <c r="F257" s="3">
        <v>-39787000000</v>
      </c>
      <c r="G257" s="2">
        <v>1460439285000</v>
      </c>
      <c r="H257" s="2">
        <v>0.98225864299914178</v>
      </c>
      <c r="I257" s="2">
        <f>422382.327926141*1000000</f>
        <v>422382327926.14099</v>
      </c>
      <c r="J257" s="29"/>
      <c r="K257" s="29"/>
      <c r="L257" s="29"/>
      <c r="M257" s="29"/>
      <c r="N257" s="29"/>
      <c r="O257" s="29"/>
      <c r="P257" s="29">
        <f>F257/G257</f>
        <v>-2.7243172933409554E-2</v>
      </c>
      <c r="Q257" s="29">
        <f>F257/I257</f>
        <v>-9.4196649266437282E-2</v>
      </c>
      <c r="R257" s="2">
        <v>48.66</v>
      </c>
      <c r="S257" s="5">
        <v>249.226</v>
      </c>
      <c r="T257" s="6">
        <v>2.62</v>
      </c>
    </row>
    <row r="258" spans="1:20">
      <c r="A258" s="1" t="s">
        <v>21</v>
      </c>
      <c r="B258" s="2">
        <v>2000</v>
      </c>
      <c r="C258" s="2"/>
      <c r="D258" s="2"/>
      <c r="E258" s="2"/>
      <c r="F258" s="12">
        <v>34043020000.000004</v>
      </c>
      <c r="G258" s="12">
        <v>4607290900000</v>
      </c>
      <c r="H258" s="12">
        <v>3.7345330102057801</v>
      </c>
      <c r="I258" s="12">
        <v>1025360000000</v>
      </c>
      <c r="J258" s="29"/>
      <c r="K258" s="29"/>
      <c r="L258" s="29"/>
      <c r="M258" s="29"/>
      <c r="N258" s="29"/>
      <c r="O258" s="29"/>
      <c r="P258" s="29">
        <f>Sheet1!$F258/Sheet1!$G258</f>
        <v>7.3889452042196864E-3</v>
      </c>
      <c r="Q258" s="29">
        <f>Sheet1!$F258/Sheet1!$I258</f>
        <v>3.32010415853944E-2</v>
      </c>
      <c r="R258" s="2">
        <v>30.38</v>
      </c>
      <c r="S258" s="5">
        <v>82.293999999999997</v>
      </c>
      <c r="T258" s="6">
        <v>4.3099999999999996</v>
      </c>
    </row>
    <row r="259" spans="1:20">
      <c r="A259" s="1" t="s">
        <v>21</v>
      </c>
      <c r="B259" s="2">
        <v>2001</v>
      </c>
      <c r="C259" s="2"/>
      <c r="D259" s="2"/>
      <c r="E259" s="2"/>
      <c r="F259" s="12">
        <v>59339600000</v>
      </c>
      <c r="G259" s="12">
        <v>5233427800000</v>
      </c>
      <c r="H259" s="12">
        <v>3.4904694316739722</v>
      </c>
      <c r="I259" s="12">
        <v>1201200000000</v>
      </c>
      <c r="J259" s="29"/>
      <c r="K259" s="29"/>
      <c r="L259" s="29"/>
      <c r="M259" s="29"/>
      <c r="N259" s="29"/>
      <c r="O259" s="29"/>
      <c r="P259" s="29">
        <f>Sheet1!$F259/Sheet1!$G259</f>
        <v>1.133857239799888E-2</v>
      </c>
      <c r="Q259" s="29">
        <f>Sheet1!$F259/Sheet1!$I259</f>
        <v>4.9400266400266402E-2</v>
      </c>
      <c r="R259" s="2">
        <v>25.98</v>
      </c>
      <c r="S259" s="5">
        <v>71.566000000000003</v>
      </c>
      <c r="T259" s="6">
        <v>3.96</v>
      </c>
    </row>
    <row r="260" spans="1:20">
      <c r="A260" s="1" t="s">
        <v>21</v>
      </c>
      <c r="B260" s="2">
        <v>2002</v>
      </c>
      <c r="C260" s="2"/>
      <c r="D260" s="2"/>
      <c r="E260" s="2"/>
      <c r="F260" s="12">
        <v>-35604720000</v>
      </c>
      <c r="G260" s="12">
        <v>5938755500000</v>
      </c>
      <c r="H260" s="12">
        <v>3.2917531967809168</v>
      </c>
      <c r="I260" s="12">
        <v>1367260000000</v>
      </c>
      <c r="J260" s="29"/>
      <c r="K260" s="29"/>
      <c r="L260" s="29"/>
      <c r="M260" s="29"/>
      <c r="N260" s="29"/>
      <c r="O260" s="29"/>
      <c r="P260" s="29">
        <f>Sheet1!$F260/Sheet1!$G260</f>
        <v>-5.9953166955602063E-3</v>
      </c>
      <c r="Q260" s="29">
        <f>Sheet1!$F260/Sheet1!$I260</f>
        <v>-2.6040928572473414E-2</v>
      </c>
      <c r="R260" s="2">
        <v>26.18</v>
      </c>
      <c r="S260" s="5">
        <v>70.647000000000006</v>
      </c>
      <c r="T260" s="6">
        <v>3.38</v>
      </c>
    </row>
    <row r="261" spans="1:20">
      <c r="A261" s="1" t="s">
        <v>21</v>
      </c>
      <c r="B261" s="2">
        <v>2003</v>
      </c>
      <c r="C261" s="2"/>
      <c r="D261" s="2"/>
      <c r="E261" s="2"/>
      <c r="F261" s="12">
        <v>-16282585331.806004</v>
      </c>
      <c r="G261" s="12">
        <v>6855361300000</v>
      </c>
      <c r="H261" s="12">
        <v>4.2554762542132352</v>
      </c>
      <c r="I261" s="12">
        <v>1575600000000</v>
      </c>
      <c r="J261" s="29"/>
      <c r="K261" s="29"/>
      <c r="L261" s="29"/>
      <c r="M261" s="29"/>
      <c r="N261" s="29"/>
      <c r="O261" s="29"/>
      <c r="P261" s="29">
        <f>Sheet1!$F261/Sheet1!$G261</f>
        <v>-2.375160785735101E-3</v>
      </c>
      <c r="Q261" s="29">
        <f>Sheet1!$F261/Sheet1!$I261</f>
        <v>-1.03342125741343E-2</v>
      </c>
      <c r="R261" s="2">
        <v>31.08</v>
      </c>
      <c r="S261" s="5">
        <v>80.733999999999995</v>
      </c>
      <c r="T261" s="6">
        <v>5.47</v>
      </c>
    </row>
    <row r="262" spans="1:20">
      <c r="A262" s="1" t="s">
        <v>21</v>
      </c>
      <c r="B262" s="2">
        <v>2004</v>
      </c>
      <c r="C262" s="2"/>
      <c r="D262" s="2"/>
      <c r="E262" s="2"/>
      <c r="F262" s="12">
        <v>-20364859485.020004</v>
      </c>
      <c r="G262" s="12">
        <v>8114385500000.001</v>
      </c>
      <c r="H262" s="12">
        <v>4.3365751105153123</v>
      </c>
      <c r="I262" s="12">
        <v>1818144000000</v>
      </c>
      <c r="J262" s="29"/>
      <c r="K262" s="29"/>
      <c r="L262" s="29"/>
      <c r="M262" s="29"/>
      <c r="N262" s="29"/>
      <c r="O262" s="29"/>
      <c r="P262" s="29">
        <f>Sheet1!$F262/Sheet1!$G262</f>
        <v>-2.5097229463672882E-3</v>
      </c>
      <c r="Q262" s="29">
        <f>Sheet1!$F262/Sheet1!$I262</f>
        <v>-1.1200905695599471E-2</v>
      </c>
      <c r="R262" s="2">
        <v>41.51</v>
      </c>
      <c r="S262" s="5">
        <v>130.10599999999999</v>
      </c>
      <c r="T262" s="6">
        <v>5.89</v>
      </c>
    </row>
    <row r="263" spans="1:20">
      <c r="A263" s="1" t="s">
        <v>21</v>
      </c>
      <c r="B263" s="2">
        <v>2005</v>
      </c>
      <c r="C263" s="2"/>
      <c r="D263" s="2"/>
      <c r="E263" s="2"/>
      <c r="F263" s="12">
        <v>71927582258.099976</v>
      </c>
      <c r="G263" s="12">
        <v>9532875000000</v>
      </c>
      <c r="H263" s="12">
        <v>3.8708730663125976</v>
      </c>
      <c r="I263" s="12">
        <v>2180180000000</v>
      </c>
      <c r="J263" s="29"/>
      <c r="K263" s="29"/>
      <c r="L263" s="29"/>
      <c r="M263" s="29"/>
      <c r="N263" s="29"/>
      <c r="O263" s="29"/>
      <c r="P263" s="29">
        <f>Sheet1!$F263/Sheet1!$G263</f>
        <v>7.5452140364895143E-3</v>
      </c>
      <c r="Q263" s="29">
        <f>Sheet1!$F263/Sheet1!$I263</f>
        <v>3.2991579712730132E-2</v>
      </c>
      <c r="R263" s="2">
        <v>56.64</v>
      </c>
      <c r="S263" s="5">
        <v>167.08699999999999</v>
      </c>
      <c r="T263" s="6">
        <v>8.69</v>
      </c>
    </row>
    <row r="264" spans="1:20">
      <c r="A264" s="1" t="s">
        <v>21</v>
      </c>
      <c r="B264" s="2">
        <v>2006</v>
      </c>
      <c r="C264" s="2"/>
      <c r="D264" s="2"/>
      <c r="E264" s="2"/>
      <c r="F264" s="12">
        <v>30594370247.279991</v>
      </c>
      <c r="G264" s="12">
        <v>11555641500000</v>
      </c>
      <c r="H264" s="12">
        <v>7.2377328058582009</v>
      </c>
      <c r="I264" s="12">
        <v>2736996702016.96</v>
      </c>
      <c r="J264" s="29"/>
      <c r="K264" s="29"/>
      <c r="L264" s="29"/>
      <c r="M264" s="29"/>
      <c r="N264" s="29"/>
      <c r="O264" s="29"/>
      <c r="P264" s="29">
        <f>Sheet1!$F264/Sheet1!$G264</f>
        <v>2.6475700416355068E-3</v>
      </c>
      <c r="Q264" s="29">
        <f>Sheet1!$F264/Sheet1!$I264</f>
        <v>1.1178080786408785E-2</v>
      </c>
      <c r="R264" s="2">
        <v>66.05</v>
      </c>
      <c r="S264" s="5">
        <v>305.29500000000002</v>
      </c>
      <c r="T264" s="6">
        <v>6.73</v>
      </c>
    </row>
    <row r="265" spans="1:20">
      <c r="A265" s="1" t="s">
        <v>21</v>
      </c>
      <c r="B265" s="2">
        <v>2007</v>
      </c>
      <c r="C265" s="2"/>
      <c r="D265" s="2"/>
      <c r="E265" s="2"/>
      <c r="F265" s="12">
        <v>-6616321590.8000078</v>
      </c>
      <c r="G265" s="12">
        <v>13816350800000.002</v>
      </c>
      <c r="H265" s="12">
        <v>8.1678961155999161</v>
      </c>
      <c r="I265" s="12">
        <v>3348944305120.96</v>
      </c>
      <c r="J265" s="29"/>
      <c r="K265" s="29"/>
      <c r="L265" s="29"/>
      <c r="M265" s="29"/>
      <c r="N265" s="29"/>
      <c r="O265" s="29"/>
      <c r="P265" s="29">
        <f>Sheet1!$F265/Sheet1!$G265</f>
        <v>-4.7887620157994299E-4</v>
      </c>
      <c r="Q265" s="29">
        <f>Sheet1!$F265/Sheet1!$I265</f>
        <v>-1.975643960600603E-3</v>
      </c>
      <c r="R265" s="2">
        <v>72.34</v>
      </c>
      <c r="S265" s="5">
        <v>323.24599999999998</v>
      </c>
      <c r="T265" s="6">
        <v>6.97</v>
      </c>
    </row>
    <row r="266" spans="1:20">
      <c r="A266" s="1" t="s">
        <v>21</v>
      </c>
      <c r="B266" s="2">
        <v>2008</v>
      </c>
      <c r="C266" s="2"/>
      <c r="D266" s="2"/>
      <c r="E266" s="2"/>
      <c r="F266" s="12">
        <v>-230259998284.20001</v>
      </c>
      <c r="G266" s="12">
        <v>16109612000000</v>
      </c>
      <c r="H266" s="12">
        <v>4.6495986871393882</v>
      </c>
      <c r="I266" s="12">
        <v>3956275709147.1602</v>
      </c>
      <c r="J266" s="29"/>
      <c r="K266" s="29"/>
      <c r="L266" s="29"/>
      <c r="M266" s="29"/>
      <c r="N266" s="29"/>
      <c r="O266" s="29"/>
      <c r="P266" s="29">
        <f>Sheet1!$F266/Sheet1!$G266</f>
        <v>-1.4293329863202168E-2</v>
      </c>
      <c r="Q266" s="29">
        <f>Sheet1!$F266/Sheet1!$I266</f>
        <v>-5.8201201132626904E-2</v>
      </c>
      <c r="R266" s="2">
        <v>99.67</v>
      </c>
      <c r="S266" s="5">
        <v>315.31599999999997</v>
      </c>
      <c r="T266" s="6">
        <v>8.86</v>
      </c>
    </row>
    <row r="267" spans="1:20">
      <c r="A267" s="1" t="s">
        <v>21</v>
      </c>
      <c r="B267" s="2">
        <v>2009</v>
      </c>
      <c r="C267" s="2"/>
      <c r="D267" s="2"/>
      <c r="E267" s="2"/>
      <c r="F267" s="12">
        <v>61640416709.809998</v>
      </c>
      <c r="G267" s="12">
        <v>17521034899999.998</v>
      </c>
      <c r="H267" s="12">
        <v>-0.97054858538541566</v>
      </c>
      <c r="I267" s="12">
        <v>4135794916957.6699</v>
      </c>
      <c r="J267" s="29"/>
      <c r="K267" s="29"/>
      <c r="L267" s="29"/>
      <c r="M267" s="29"/>
      <c r="N267" s="29"/>
      <c r="O267" s="29"/>
      <c r="P267" s="29">
        <f>Sheet1!$F267/Sheet1!$G267</f>
        <v>3.5180808132406613E-3</v>
      </c>
      <c r="Q267" s="29">
        <f>Sheet1!$F267/Sheet1!$I267</f>
        <v>1.4904127972368919E-2</v>
      </c>
      <c r="R267" s="2">
        <v>61.95</v>
      </c>
      <c r="S267" s="5">
        <v>234.21700000000001</v>
      </c>
      <c r="T267" s="6">
        <v>3.94</v>
      </c>
    </row>
    <row r="268" spans="1:20">
      <c r="A268" s="1" t="s">
        <v>21</v>
      </c>
      <c r="B268" s="2">
        <v>2010</v>
      </c>
      <c r="C268" s="2"/>
      <c r="D268" s="2"/>
      <c r="E268" s="2"/>
      <c r="F268" s="12">
        <v>154389492082.75998</v>
      </c>
      <c r="G268" s="12">
        <v>19596936700000</v>
      </c>
      <c r="H268" s="12">
        <v>4.9518638759463443</v>
      </c>
      <c r="I268" s="12">
        <v>4528241247173.2207</v>
      </c>
      <c r="J268" s="29"/>
      <c r="K268" s="29"/>
      <c r="L268" s="29"/>
      <c r="M268" s="29"/>
      <c r="N268" s="29"/>
      <c r="O268" s="29"/>
      <c r="P268" s="29">
        <f>Sheet1!$F268/Sheet1!$G268</f>
        <v>7.8782461997114056E-3</v>
      </c>
      <c r="Q268" s="29">
        <f>Sheet1!$F268/Sheet1!$I268</f>
        <v>3.4094802740277687E-2</v>
      </c>
      <c r="R268" s="2">
        <v>79.48</v>
      </c>
      <c r="S268" s="5">
        <v>341.97800000000001</v>
      </c>
      <c r="T268" s="6">
        <v>4.37</v>
      </c>
    </row>
    <row r="269" spans="1:20">
      <c r="A269" s="1" t="s">
        <v>21</v>
      </c>
      <c r="B269" s="2">
        <v>2011</v>
      </c>
      <c r="C269" s="2"/>
      <c r="D269" s="2"/>
      <c r="E269" s="2"/>
      <c r="F269" s="12">
        <v>18041893894.149998</v>
      </c>
      <c r="G269" s="12">
        <v>21370733300000</v>
      </c>
      <c r="H269" s="12">
        <v>4.307101699546152</v>
      </c>
      <c r="I269" s="12">
        <v>5037776011227.3701</v>
      </c>
      <c r="J269" s="29"/>
      <c r="K269" s="29"/>
      <c r="L269" s="29"/>
      <c r="M269" s="29"/>
      <c r="N269" s="29"/>
      <c r="O269" s="29"/>
      <c r="P269" s="29">
        <f>Sheet1!$F269/Sheet1!$G269</f>
        <v>8.4423373034887849E-4</v>
      </c>
      <c r="Q269" s="29">
        <f>Sheet1!$F269/Sheet1!$I269</f>
        <v>3.5813211730615214E-3</v>
      </c>
      <c r="R269" s="2">
        <v>94.88</v>
      </c>
      <c r="S269" s="5">
        <v>399.65600000000001</v>
      </c>
      <c r="T269" s="6">
        <v>4</v>
      </c>
    </row>
    <row r="270" spans="1:20">
      <c r="A270" s="1" t="s">
        <v>21</v>
      </c>
      <c r="B270" s="2">
        <v>2012</v>
      </c>
      <c r="C270" s="2"/>
      <c r="D270" s="2"/>
      <c r="E270" s="2"/>
      <c r="F270" s="12">
        <v>-9030759730.7299919</v>
      </c>
      <c r="G270" s="12">
        <v>23371405900000</v>
      </c>
      <c r="H270" s="12">
        <v>4.7969197997958446</v>
      </c>
      <c r="I270" s="12">
        <v>5549029677028.1699</v>
      </c>
      <c r="J270" s="29"/>
      <c r="K270" s="29"/>
      <c r="L270" s="29"/>
      <c r="M270" s="29"/>
      <c r="N270" s="29"/>
      <c r="O270" s="29"/>
      <c r="P270" s="29">
        <f>Sheet1!$F270/Sheet1!$G270</f>
        <v>-3.8640207479901718E-4</v>
      </c>
      <c r="Q270" s="29">
        <f>Sheet1!$F270/Sheet1!$I270</f>
        <v>-1.6274484470889497E-3</v>
      </c>
      <c r="R270" s="2">
        <v>94.05</v>
      </c>
      <c r="S270" s="5">
        <v>360.59300000000002</v>
      </c>
      <c r="T270" s="6">
        <v>2.75</v>
      </c>
    </row>
    <row r="271" spans="1:20">
      <c r="A271" s="1" t="s">
        <v>21</v>
      </c>
      <c r="B271" s="2">
        <v>2013</v>
      </c>
      <c r="C271" s="2"/>
      <c r="D271" s="2"/>
      <c r="E271" s="2"/>
      <c r="F271" s="12">
        <v>63252185070.179993</v>
      </c>
      <c r="G271" s="12">
        <v>24808293000000</v>
      </c>
      <c r="H271" s="12">
        <v>2.0477206294209367</v>
      </c>
      <c r="I271" s="12">
        <v>6006378325153</v>
      </c>
      <c r="J271" s="29"/>
      <c r="K271" s="29"/>
      <c r="L271" s="29"/>
      <c r="M271" s="29"/>
      <c r="N271" s="29"/>
      <c r="O271" s="29"/>
      <c r="P271" s="29">
        <f>Sheet1!$F271/Sheet1!$G271</f>
        <v>2.5496387466150934E-3</v>
      </c>
      <c r="Q271" s="29">
        <f>Sheet1!$F271/Sheet1!$I271</f>
        <v>1.0530835995677773E-2</v>
      </c>
      <c r="R271" s="2">
        <v>97.98</v>
      </c>
      <c r="S271" s="5">
        <v>332.12</v>
      </c>
      <c r="T271" s="6">
        <v>3.73</v>
      </c>
    </row>
    <row r="272" spans="1:20">
      <c r="A272" s="1" t="s">
        <v>21</v>
      </c>
      <c r="B272" s="2">
        <v>2014</v>
      </c>
      <c r="C272" s="2"/>
      <c r="D272" s="2"/>
      <c r="E272" s="2"/>
      <c r="F272" s="12">
        <v>123983211809.71002</v>
      </c>
      <c r="G272" s="12">
        <v>27006094500000</v>
      </c>
      <c r="H272" s="12">
        <v>2.9752540326332166</v>
      </c>
      <c r="I272" s="12">
        <v>6460116078549.8799</v>
      </c>
      <c r="J272" s="29"/>
      <c r="K272" s="29"/>
      <c r="L272" s="29"/>
      <c r="M272" s="29"/>
      <c r="N272" s="29"/>
      <c r="O272" s="29"/>
      <c r="P272" s="29">
        <f>Sheet1!$F272/Sheet1!$G272</f>
        <v>4.5909345318224382E-3</v>
      </c>
      <c r="Q272" s="29">
        <f>Sheet1!$F272/Sheet1!$I272</f>
        <v>1.9192102789202647E-2</v>
      </c>
      <c r="R272" s="2">
        <v>93.17</v>
      </c>
      <c r="S272" s="5">
        <v>311.255</v>
      </c>
      <c r="T272" s="6">
        <v>4.37</v>
      </c>
    </row>
    <row r="273" spans="1:20">
      <c r="A273" s="18" t="s">
        <v>21</v>
      </c>
      <c r="B273" s="19">
        <v>2015</v>
      </c>
      <c r="C273" s="19"/>
      <c r="D273" s="19"/>
      <c r="E273" s="19"/>
      <c r="F273" s="20">
        <v>-18789482082.094006</v>
      </c>
      <c r="G273" s="20">
        <v>28946732400000</v>
      </c>
      <c r="H273" s="20">
        <v>3.7491448297983965</v>
      </c>
      <c r="I273" s="20"/>
      <c r="J273" s="30"/>
      <c r="K273" s="30"/>
      <c r="L273" s="30"/>
      <c r="M273" s="30"/>
      <c r="N273" s="30"/>
      <c r="O273" s="30"/>
      <c r="P273" s="29">
        <f>Sheet1!$F273/Sheet1!$G273</f>
        <v>-6.4910546110876421E-4</v>
      </c>
      <c r="Q273" s="30"/>
      <c r="R273" s="19">
        <v>48.66</v>
      </c>
      <c r="S273" s="21">
        <v>249.226</v>
      </c>
      <c r="T273" s="28">
        <v>2.62</v>
      </c>
    </row>
    <row r="276" spans="1:20">
      <c r="A276" t="s">
        <v>37</v>
      </c>
    </row>
    <row r="277" spans="1:20">
      <c r="A277" t="s">
        <v>38</v>
      </c>
    </row>
    <row r="278" spans="1:20">
      <c r="A278" t="s">
        <v>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2017-02-28T13:44:14Z</dcterms:created>
  <dcterms:modified xsi:type="dcterms:W3CDTF">2017-02-28T15:29:20Z</dcterms:modified>
</cp:coreProperties>
</file>