
<file path=[Content_Types].xml><?xml version="1.0" encoding="utf-8"?>
<Types xmlns="http://schemas.openxmlformats.org/package/2006/content-types">
  <Default Extension="bin" ContentType="application/vnd.openxmlformats-officedocument.spreadsheetml.printerSettings"/>
  <Override PartName="/xl/drawings/drawing9.xml" ContentType="application/vnd.openxmlformats-officedocument.drawing+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30" windowWidth="15075" windowHeight="7710" activeTab="6"/>
  </bookViews>
  <sheets>
    <sheet name="Brazil" sheetId="1" r:id="rId1"/>
    <sheet name="Table Brazil" sheetId="6" r:id="rId2"/>
    <sheet name="Chile" sheetId="2" r:id="rId3"/>
    <sheet name="Table Chile" sheetId="7" r:id="rId4"/>
    <sheet name="Colombia" sheetId="3" r:id="rId5"/>
    <sheet name="Table Colombia" sheetId="8" r:id="rId6"/>
    <sheet name="Mexico" sheetId="4" r:id="rId7"/>
    <sheet name="Table Mexico" sheetId="9" r:id="rId8"/>
    <sheet name="Peru" sheetId="5" r:id="rId9"/>
    <sheet name="Table Peru" sheetId="10" r:id="rId10"/>
    <sheet name="Region" sheetId="11" r:id="rId11"/>
    <sheet name="Sheet2" sheetId="12" r:id="rId12"/>
  </sheets>
  <calcPr calcId="125725"/>
</workbook>
</file>

<file path=xl/calcChain.xml><?xml version="1.0" encoding="utf-8"?>
<calcChain xmlns="http://schemas.openxmlformats.org/spreadsheetml/2006/main">
  <c r="CC7" i="5"/>
  <c r="CD7"/>
  <c r="CE7"/>
  <c r="CF7"/>
  <c r="CG7"/>
  <c r="CH7"/>
  <c r="CC8"/>
  <c r="CD8"/>
  <c r="CE8"/>
  <c r="CF8"/>
  <c r="CG8"/>
  <c r="CH8"/>
  <c r="E22"/>
  <c r="G27"/>
  <c r="F27"/>
  <c r="E27"/>
  <c r="J27" s="1"/>
  <c r="F26"/>
  <c r="G26" s="1"/>
  <c r="E26"/>
  <c r="K26" s="1"/>
  <c r="G25"/>
  <c r="F25"/>
  <c r="E25"/>
  <c r="J25" s="1"/>
  <c r="F24"/>
  <c r="G24" s="1"/>
  <c r="E24"/>
  <c r="G23"/>
  <c r="F23"/>
  <c r="E23"/>
  <c r="J23" s="1"/>
  <c r="F22"/>
  <c r="G22" s="1"/>
  <c r="K22"/>
  <c r="C22"/>
  <c r="D22" s="1"/>
  <c r="C23"/>
  <c r="D23" s="1"/>
  <c r="C24"/>
  <c r="D24" s="1"/>
  <c r="C25"/>
  <c r="D25" s="1"/>
  <c r="C26"/>
  <c r="D26" s="1"/>
  <c r="C27"/>
  <c r="D27" s="1"/>
  <c r="C139" i="4"/>
  <c r="D143"/>
  <c r="C143"/>
  <c r="K24" i="5" l="1"/>
  <c r="H22"/>
  <c r="J22"/>
  <c r="I23"/>
  <c r="K23"/>
  <c r="H24"/>
  <c r="J24"/>
  <c r="I25"/>
  <c r="K25"/>
  <c r="H26"/>
  <c r="J26"/>
  <c r="I27"/>
  <c r="K27"/>
  <c r="I22"/>
  <c r="H23"/>
  <c r="I24"/>
  <c r="H25"/>
  <c r="I26"/>
  <c r="H27"/>
  <c r="C89" i="3"/>
  <c r="D93"/>
  <c r="CK7" i="2"/>
  <c r="CK8"/>
  <c r="C102"/>
  <c r="D102" s="1"/>
  <c r="F102" l="1"/>
  <c r="G102" s="1"/>
  <c r="E102"/>
  <c r="EG7" i="1"/>
  <c r="EG8"/>
  <c r="C150"/>
  <c r="D150" s="1"/>
  <c r="H102" i="2" l="1"/>
  <c r="J102"/>
  <c r="I102"/>
  <c r="K102"/>
  <c r="F150" i="1"/>
  <c r="G150" s="1"/>
  <c r="E150"/>
  <c r="E140" i="4"/>
  <c r="C142"/>
  <c r="EB7"/>
  <c r="EB8"/>
  <c r="F29"/>
  <c r="E28"/>
  <c r="F28"/>
  <c r="C146"/>
  <c r="D146" s="1"/>
  <c r="H150" i="1" l="1"/>
  <c r="J150"/>
  <c r="I150"/>
  <c r="K150"/>
  <c r="F146" i="4"/>
  <c r="G146" s="1"/>
  <c r="E146"/>
  <c r="H146" l="1"/>
  <c r="J146"/>
  <c r="I146"/>
  <c r="K146"/>
  <c r="D28" i="11"/>
  <c r="E28"/>
  <c r="F28"/>
  <c r="G28" s="1"/>
  <c r="D29"/>
  <c r="E29"/>
  <c r="F29"/>
  <c r="G29" s="1"/>
  <c r="D30"/>
  <c r="E30" s="1"/>
  <c r="F30"/>
  <c r="G30" s="1"/>
  <c r="D31"/>
  <c r="E31" s="1"/>
  <c r="F31"/>
  <c r="G31" s="1"/>
  <c r="D32"/>
  <c r="E33" s="1"/>
  <c r="F32"/>
  <c r="G32" s="1"/>
  <c r="D33"/>
  <c r="E35" s="1"/>
  <c r="F33"/>
  <c r="G33" s="1"/>
  <c r="D34"/>
  <c r="E37" s="1"/>
  <c r="F34"/>
  <c r="G34" s="1"/>
  <c r="D35"/>
  <c r="E38" s="1"/>
  <c r="F35"/>
  <c r="G35" s="1"/>
  <c r="D36"/>
  <c r="E41" s="1"/>
  <c r="F36"/>
  <c r="G36" s="1"/>
  <c r="D37"/>
  <c r="E43" s="1"/>
  <c r="F37"/>
  <c r="G37" s="1"/>
  <c r="D38"/>
  <c r="E45" s="1"/>
  <c r="F38"/>
  <c r="G38" s="1"/>
  <c r="D39"/>
  <c r="E48" s="1"/>
  <c r="F39"/>
  <c r="G39" s="1"/>
  <c r="D40"/>
  <c r="E50" s="1"/>
  <c r="F40"/>
  <c r="G40" s="1"/>
  <c r="D41"/>
  <c r="E52" s="1"/>
  <c r="F41"/>
  <c r="G41" s="1"/>
  <c r="D42"/>
  <c r="E55" s="1"/>
  <c r="F42"/>
  <c r="G42" s="1"/>
  <c r="D43"/>
  <c r="E57" s="1"/>
  <c r="F43"/>
  <c r="G43" s="1"/>
  <c r="D44"/>
  <c r="E61" s="1"/>
  <c r="F44"/>
  <c r="G44" s="1"/>
  <c r="D45"/>
  <c r="E64" s="1"/>
  <c r="F45"/>
  <c r="G45" s="1"/>
  <c r="D46"/>
  <c r="E65" s="1"/>
  <c r="F46"/>
  <c r="G46" s="1"/>
  <c r="D47"/>
  <c r="E66" s="1"/>
  <c r="F47"/>
  <c r="G47" s="1"/>
  <c r="D48"/>
  <c r="E67" s="1"/>
  <c r="F48"/>
  <c r="G48" s="1"/>
  <c r="D49"/>
  <c r="E68" s="1"/>
  <c r="F49"/>
  <c r="G49" s="1"/>
  <c r="D50"/>
  <c r="E69" s="1"/>
  <c r="F50"/>
  <c r="G50" s="1"/>
  <c r="D51"/>
  <c r="E70" s="1"/>
  <c r="F51"/>
  <c r="G51" s="1"/>
  <c r="D52"/>
  <c r="E71" s="1"/>
  <c r="F52"/>
  <c r="G52" s="1"/>
  <c r="D53"/>
  <c r="E72" s="1"/>
  <c r="F53"/>
  <c r="G53" s="1"/>
  <c r="D54"/>
  <c r="E73" s="1"/>
  <c r="F54"/>
  <c r="G54" s="1"/>
  <c r="D55"/>
  <c r="E74" s="1"/>
  <c r="F55"/>
  <c r="G55" s="1"/>
  <c r="D56"/>
  <c r="E75" s="1"/>
  <c r="F56"/>
  <c r="G56" s="1"/>
  <c r="D57"/>
  <c r="E76" s="1"/>
  <c r="F57"/>
  <c r="G57" s="1"/>
  <c r="D58"/>
  <c r="E77" s="1"/>
  <c r="F58"/>
  <c r="G58" s="1"/>
  <c r="D59"/>
  <c r="E78" s="1"/>
  <c r="F59"/>
  <c r="G59" s="1"/>
  <c r="D60"/>
  <c r="E79" s="1"/>
  <c r="F60"/>
  <c r="G60" s="1"/>
  <c r="D61"/>
  <c r="E80" s="1"/>
  <c r="F61"/>
  <c r="G61" s="1"/>
  <c r="D62"/>
  <c r="E81" s="1"/>
  <c r="F62"/>
  <c r="G62" s="1"/>
  <c r="D63"/>
  <c r="E82" s="1"/>
  <c r="F63"/>
  <c r="G63" s="1"/>
  <c r="D64"/>
  <c r="E83" s="1"/>
  <c r="F64"/>
  <c r="G64" s="1"/>
  <c r="D65"/>
  <c r="E84" s="1"/>
  <c r="F65"/>
  <c r="G65" s="1"/>
  <c r="D66"/>
  <c r="E85" s="1"/>
  <c r="F66"/>
  <c r="G66" s="1"/>
  <c r="D67"/>
  <c r="E86" s="1"/>
  <c r="F67"/>
  <c r="G67" s="1"/>
  <c r="D68"/>
  <c r="E87" s="1"/>
  <c r="F68"/>
  <c r="G68" s="1"/>
  <c r="D69"/>
  <c r="E88" s="1"/>
  <c r="F69"/>
  <c r="G69" s="1"/>
  <c r="D70"/>
  <c r="E89" s="1"/>
  <c r="F70"/>
  <c r="G70" s="1"/>
  <c r="D71"/>
  <c r="E90" s="1"/>
  <c r="F71"/>
  <c r="G71" s="1"/>
  <c r="D72"/>
  <c r="E91" s="1"/>
  <c r="F72"/>
  <c r="G72" s="1"/>
  <c r="D73"/>
  <c r="E92" s="1"/>
  <c r="F73"/>
  <c r="G73" s="1"/>
  <c r="D74"/>
  <c r="E93" s="1"/>
  <c r="F74"/>
  <c r="G74" s="1"/>
  <c r="D75"/>
  <c r="F75"/>
  <c r="G75" s="1"/>
  <c r="D76"/>
  <c r="F76"/>
  <c r="G76" s="1"/>
  <c r="D77"/>
  <c r="F77"/>
  <c r="G77" s="1"/>
  <c r="D78"/>
  <c r="F78"/>
  <c r="G78" s="1"/>
  <c r="D79"/>
  <c r="F79"/>
  <c r="G79" s="1"/>
  <c r="D80"/>
  <c r="F80"/>
  <c r="G80" s="1"/>
  <c r="D81"/>
  <c r="F81"/>
  <c r="G81" s="1"/>
  <c r="D82"/>
  <c r="F82"/>
  <c r="G82" s="1"/>
  <c r="D83"/>
  <c r="F83"/>
  <c r="G83" s="1"/>
  <c r="D84"/>
  <c r="F84"/>
  <c r="G84" s="1"/>
  <c r="D85"/>
  <c r="F85"/>
  <c r="G85" s="1"/>
  <c r="D86"/>
  <c r="F86"/>
  <c r="G86" s="1"/>
  <c r="D87"/>
  <c r="F87"/>
  <c r="G87" s="1"/>
  <c r="D88"/>
  <c r="F88"/>
  <c r="G88" s="1"/>
  <c r="D89"/>
  <c r="F89"/>
  <c r="G89" s="1"/>
  <c r="D90"/>
  <c r="F90"/>
  <c r="G90" s="1"/>
  <c r="D91"/>
  <c r="F91"/>
  <c r="G91" s="1"/>
  <c r="D92"/>
  <c r="F92"/>
  <c r="G92" s="1"/>
  <c r="D93"/>
  <c r="F93"/>
  <c r="G93" s="1"/>
  <c r="CB8"/>
  <c r="CA8"/>
  <c r="BZ8"/>
  <c r="BY8"/>
  <c r="BX8"/>
  <c r="BW8"/>
  <c r="BV8"/>
  <c r="BU8"/>
  <c r="BT8"/>
  <c r="BS8"/>
  <c r="BR8"/>
  <c r="BQ8"/>
  <c r="BP8"/>
  <c r="BO8"/>
  <c r="BN8"/>
  <c r="BM8"/>
  <c r="BL8"/>
  <c r="BK8"/>
  <c r="BJ8"/>
  <c r="BI8"/>
  <c r="BH8"/>
  <c r="BG8"/>
  <c r="BF8"/>
  <c r="BE8"/>
  <c r="BD8"/>
  <c r="BC8"/>
  <c r="BB8"/>
  <c r="BA8"/>
  <c r="AZ8"/>
  <c r="AY8"/>
  <c r="AX8"/>
  <c r="AW8"/>
  <c r="AV8"/>
  <c r="AU8"/>
  <c r="AT8"/>
  <c r="AS8"/>
  <c r="AR8"/>
  <c r="AQ8"/>
  <c r="AP8"/>
  <c r="AO8"/>
  <c r="AN8"/>
  <c r="AM8"/>
  <c r="AL8"/>
  <c r="AK8"/>
  <c r="AJ8"/>
  <c r="AI8"/>
  <c r="AH8"/>
  <c r="AG8"/>
  <c r="AF8"/>
  <c r="AE8"/>
  <c r="AD8"/>
  <c r="AC8"/>
  <c r="AB8"/>
  <c r="AA8"/>
  <c r="Z8"/>
  <c r="Y8"/>
  <c r="X8"/>
  <c r="W8"/>
  <c r="V8"/>
  <c r="U8"/>
  <c r="T8"/>
  <c r="S8"/>
  <c r="R8"/>
  <c r="Q8"/>
  <c r="P8"/>
  <c r="O8"/>
  <c r="CB7"/>
  <c r="CA7"/>
  <c r="BZ7"/>
  <c r="BY7"/>
  <c r="BX7"/>
  <c r="BW7"/>
  <c r="BV7"/>
  <c r="BU7"/>
  <c r="BT7"/>
  <c r="BS7"/>
  <c r="BR7"/>
  <c r="BQ7"/>
  <c r="BP7"/>
  <c r="BO7"/>
  <c r="BN7"/>
  <c r="BM7"/>
  <c r="BL7"/>
  <c r="BK7"/>
  <c r="BJ7"/>
  <c r="BI7"/>
  <c r="BH7"/>
  <c r="BG7"/>
  <c r="BF7"/>
  <c r="BE7"/>
  <c r="BD7"/>
  <c r="BC7"/>
  <c r="BB7"/>
  <c r="BA7"/>
  <c r="AZ7"/>
  <c r="AY7"/>
  <c r="AX7"/>
  <c r="AW7"/>
  <c r="AV7"/>
  <c r="AU7"/>
  <c r="AT7"/>
  <c r="AS7"/>
  <c r="AR7"/>
  <c r="AQ7"/>
  <c r="AP7"/>
  <c r="AO7"/>
  <c r="AN7"/>
  <c r="AM7"/>
  <c r="AL7"/>
  <c r="AK7"/>
  <c r="AJ7"/>
  <c r="AI7"/>
  <c r="AH7"/>
  <c r="AG7"/>
  <c r="AF7"/>
  <c r="AE7"/>
  <c r="AD7"/>
  <c r="AC7"/>
  <c r="AB7"/>
  <c r="AA7"/>
  <c r="Z7"/>
  <c r="Y7"/>
  <c r="X7"/>
  <c r="W7"/>
  <c r="V7"/>
  <c r="U7"/>
  <c r="T7"/>
  <c r="S7"/>
  <c r="R7"/>
  <c r="Q7"/>
  <c r="P7"/>
  <c r="O7"/>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D27" s="1"/>
  <c r="C26"/>
  <c r="D26" s="1"/>
  <c r="C25"/>
  <c r="D25" s="1"/>
  <c r="C24"/>
  <c r="D24" s="1"/>
  <c r="C23"/>
  <c r="D23" s="1"/>
  <c r="C22"/>
  <c r="D22" s="1"/>
  <c r="C21"/>
  <c r="D21" s="1"/>
  <c r="C20"/>
  <c r="D20" s="1"/>
  <c r="C19"/>
  <c r="D19" s="1"/>
  <c r="C18"/>
  <c r="D18" s="1"/>
  <c r="C17"/>
  <c r="D17" s="1"/>
  <c r="C16"/>
  <c r="D16" s="1"/>
  <c r="C15"/>
  <c r="D15" s="1"/>
  <c r="C14"/>
  <c r="D14" s="1"/>
  <c r="C13"/>
  <c r="D13" s="1"/>
  <c r="C12"/>
  <c r="C11"/>
  <c r="C10"/>
  <c r="C9"/>
  <c r="D9" s="1"/>
  <c r="C8"/>
  <c r="D12" s="1"/>
  <c r="C7"/>
  <c r="D11" s="1"/>
  <c r="C6"/>
  <c r="C5"/>
  <c r="BZ7" i="5"/>
  <c r="CA7"/>
  <c r="CB7"/>
  <c r="BZ8"/>
  <c r="CA8"/>
  <c r="CB8"/>
  <c r="C91"/>
  <c r="D91" s="1"/>
  <c r="C92"/>
  <c r="D92" s="1"/>
  <c r="C93"/>
  <c r="D93" s="1"/>
  <c r="DZ7" i="4"/>
  <c r="EA7"/>
  <c r="DZ8"/>
  <c r="EA8"/>
  <c r="C144"/>
  <c r="C145"/>
  <c r="BY7" i="3"/>
  <c r="BZ7"/>
  <c r="CA7"/>
  <c r="BY8"/>
  <c r="BZ8"/>
  <c r="CA8"/>
  <c r="C91"/>
  <c r="D91" s="1"/>
  <c r="C92"/>
  <c r="D92" s="1"/>
  <c r="C93"/>
  <c r="CA7" i="2"/>
  <c r="CB7"/>
  <c r="CC7"/>
  <c r="CD7"/>
  <c r="CE7"/>
  <c r="CF7"/>
  <c r="CG7"/>
  <c r="CH7"/>
  <c r="CI7"/>
  <c r="CJ7"/>
  <c r="CA8"/>
  <c r="CB8"/>
  <c r="CC8"/>
  <c r="CD8"/>
  <c r="CE8"/>
  <c r="CF8"/>
  <c r="CG8"/>
  <c r="CH8"/>
  <c r="CI8"/>
  <c r="CJ8"/>
  <c r="C92"/>
  <c r="C93"/>
  <c r="C94"/>
  <c r="C95"/>
  <c r="C96"/>
  <c r="D96" s="1"/>
  <c r="C97"/>
  <c r="D97" s="1"/>
  <c r="C98"/>
  <c r="D98" s="1"/>
  <c r="C99"/>
  <c r="D99" s="1"/>
  <c r="C100"/>
  <c r="D100" s="1"/>
  <c r="C101"/>
  <c r="D101" s="1"/>
  <c r="EE7" i="1"/>
  <c r="EF7"/>
  <c r="EE8"/>
  <c r="EF8"/>
  <c r="C148"/>
  <c r="C149"/>
  <c r="E63" i="11" l="1"/>
  <c r="E62"/>
  <c r="E60"/>
  <c r="E59"/>
  <c r="E58"/>
  <c r="E56"/>
  <c r="E54"/>
  <c r="E53"/>
  <c r="E51"/>
  <c r="E49"/>
  <c r="E47"/>
  <c r="E46"/>
  <c r="E44"/>
  <c r="E42"/>
  <c r="E40"/>
  <c r="E39"/>
  <c r="E36"/>
  <c r="E34"/>
  <c r="E32"/>
  <c r="D10"/>
  <c r="F91" i="5"/>
  <c r="G91" s="1"/>
  <c r="E92"/>
  <c r="F93"/>
  <c r="G93" s="1"/>
  <c r="E91"/>
  <c r="F92"/>
  <c r="G92" s="1"/>
  <c r="E93"/>
  <c r="F91" i="3"/>
  <c r="G91" s="1"/>
  <c r="E92"/>
  <c r="F93"/>
  <c r="G93" s="1"/>
  <c r="E91"/>
  <c r="F92"/>
  <c r="G92" s="1"/>
  <c r="E93"/>
  <c r="J73" i="11" l="1"/>
  <c r="H73"/>
  <c r="I73"/>
  <c r="K73"/>
  <c r="J69"/>
  <c r="H69"/>
  <c r="I69"/>
  <c r="K69"/>
  <c r="J65"/>
  <c r="H65"/>
  <c r="I65"/>
  <c r="K65"/>
  <c r="J61"/>
  <c r="H61"/>
  <c r="I61"/>
  <c r="K61"/>
  <c r="J57"/>
  <c r="H57"/>
  <c r="I57"/>
  <c r="K57"/>
  <c r="J53"/>
  <c r="H53"/>
  <c r="I53"/>
  <c r="K53"/>
  <c r="K32"/>
  <c r="I32"/>
  <c r="J32"/>
  <c r="H32"/>
  <c r="K28"/>
  <c r="I28"/>
  <c r="J28"/>
  <c r="H28"/>
  <c r="J75"/>
  <c r="H75"/>
  <c r="I75"/>
  <c r="K75"/>
  <c r="J71"/>
  <c r="H71"/>
  <c r="I71"/>
  <c r="K71"/>
  <c r="J67"/>
  <c r="H67"/>
  <c r="I67"/>
  <c r="K67"/>
  <c r="J63"/>
  <c r="H63"/>
  <c r="I63"/>
  <c r="K63"/>
  <c r="J59"/>
  <c r="H59"/>
  <c r="I59"/>
  <c r="K59"/>
  <c r="J55"/>
  <c r="H55"/>
  <c r="I55"/>
  <c r="K55"/>
  <c r="J51"/>
  <c r="H51"/>
  <c r="I51"/>
  <c r="K51"/>
  <c r="J49"/>
  <c r="H49"/>
  <c r="I49"/>
  <c r="K49"/>
  <c r="K30"/>
  <c r="I30"/>
  <c r="J30"/>
  <c r="H30"/>
  <c r="J31"/>
  <c r="H31"/>
  <c r="I31"/>
  <c r="K31"/>
  <c r="J29"/>
  <c r="H29"/>
  <c r="K29"/>
  <c r="I29"/>
  <c r="K91"/>
  <c r="K87"/>
  <c r="K83"/>
  <c r="K79"/>
  <c r="K47"/>
  <c r="K45"/>
  <c r="K43"/>
  <c r="K41"/>
  <c r="K39"/>
  <c r="K37"/>
  <c r="K35"/>
  <c r="K33"/>
  <c r="H93" i="5"/>
  <c r="J93"/>
  <c r="I93"/>
  <c r="K93"/>
  <c r="H91"/>
  <c r="J91"/>
  <c r="I91"/>
  <c r="K91"/>
  <c r="I92"/>
  <c r="K92"/>
  <c r="H92"/>
  <c r="J92"/>
  <c r="H93" i="3"/>
  <c r="J93"/>
  <c r="I93"/>
  <c r="K93"/>
  <c r="H91"/>
  <c r="J91"/>
  <c r="I91"/>
  <c r="K91"/>
  <c r="I92"/>
  <c r="K92"/>
  <c r="H92"/>
  <c r="J92"/>
  <c r="K34" i="11" l="1"/>
  <c r="I34"/>
  <c r="J34"/>
  <c r="H34"/>
  <c r="K38"/>
  <c r="I38"/>
  <c r="J38"/>
  <c r="H38"/>
  <c r="K42"/>
  <c r="I42"/>
  <c r="J42"/>
  <c r="H42"/>
  <c r="K46"/>
  <c r="I46"/>
  <c r="J46"/>
  <c r="H46"/>
  <c r="J77"/>
  <c r="H77"/>
  <c r="I77"/>
  <c r="K77"/>
  <c r="J85"/>
  <c r="H85"/>
  <c r="I85"/>
  <c r="K85"/>
  <c r="J93"/>
  <c r="H93"/>
  <c r="I93"/>
  <c r="K93"/>
  <c r="K52"/>
  <c r="I52"/>
  <c r="J52"/>
  <c r="H52"/>
  <c r="K54"/>
  <c r="I54"/>
  <c r="J54"/>
  <c r="H54"/>
  <c r="K56"/>
  <c r="I56"/>
  <c r="J56"/>
  <c r="H56"/>
  <c r="K58"/>
  <c r="I58"/>
  <c r="J58"/>
  <c r="H58"/>
  <c r="K60"/>
  <c r="I60"/>
  <c r="J60"/>
  <c r="H60"/>
  <c r="K62"/>
  <c r="I62"/>
  <c r="J62"/>
  <c r="H62"/>
  <c r="K64"/>
  <c r="I64"/>
  <c r="J64"/>
  <c r="H64"/>
  <c r="K66"/>
  <c r="I66"/>
  <c r="J66"/>
  <c r="H66"/>
  <c r="K68"/>
  <c r="I68"/>
  <c r="J68"/>
  <c r="H68"/>
  <c r="K70"/>
  <c r="I70"/>
  <c r="J70"/>
  <c r="H70"/>
  <c r="K72"/>
  <c r="I72"/>
  <c r="J72"/>
  <c r="H72"/>
  <c r="K74"/>
  <c r="I74"/>
  <c r="J74"/>
  <c r="H74"/>
  <c r="K76"/>
  <c r="I76"/>
  <c r="J76"/>
  <c r="H76"/>
  <c r="K78"/>
  <c r="I78"/>
  <c r="J78"/>
  <c r="H78"/>
  <c r="K80"/>
  <c r="I80"/>
  <c r="J80"/>
  <c r="H80"/>
  <c r="K82"/>
  <c r="I82"/>
  <c r="J82"/>
  <c r="H82"/>
  <c r="K84"/>
  <c r="I84"/>
  <c r="J84"/>
  <c r="H84"/>
  <c r="K86"/>
  <c r="I86"/>
  <c r="J86"/>
  <c r="H86"/>
  <c r="K88"/>
  <c r="I88"/>
  <c r="J88"/>
  <c r="H88"/>
  <c r="K90"/>
  <c r="I90"/>
  <c r="J90"/>
  <c r="H90"/>
  <c r="K92"/>
  <c r="I92"/>
  <c r="J92"/>
  <c r="H92"/>
  <c r="I79"/>
  <c r="J79"/>
  <c r="I83"/>
  <c r="J83"/>
  <c r="I87"/>
  <c r="J87"/>
  <c r="I91"/>
  <c r="J91"/>
  <c r="I33"/>
  <c r="J33"/>
  <c r="I35"/>
  <c r="J35"/>
  <c r="I37"/>
  <c r="J37"/>
  <c r="I39"/>
  <c r="J39"/>
  <c r="I41"/>
  <c r="J41"/>
  <c r="I43"/>
  <c r="J43"/>
  <c r="I45"/>
  <c r="J45"/>
  <c r="I47"/>
  <c r="J47"/>
  <c r="K48"/>
  <c r="I48"/>
  <c r="J48"/>
  <c r="H48"/>
  <c r="K36"/>
  <c r="I36"/>
  <c r="J36"/>
  <c r="H36"/>
  <c r="K40"/>
  <c r="I40"/>
  <c r="J40"/>
  <c r="H40"/>
  <c r="K44"/>
  <c r="I44"/>
  <c r="J44"/>
  <c r="H44"/>
  <c r="K50"/>
  <c r="I50"/>
  <c r="J50"/>
  <c r="H50"/>
  <c r="J81"/>
  <c r="H81"/>
  <c r="I81"/>
  <c r="K81"/>
  <c r="J89"/>
  <c r="H89"/>
  <c r="I89"/>
  <c r="K89"/>
  <c r="H79"/>
  <c r="H83"/>
  <c r="H87"/>
  <c r="H91"/>
  <c r="H33"/>
  <c r="H35"/>
  <c r="H37"/>
  <c r="H39"/>
  <c r="H41"/>
  <c r="H43"/>
  <c r="H45"/>
  <c r="H47"/>
  <c r="U7" i="5" l="1"/>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T8"/>
  <c r="S8"/>
  <c r="R8"/>
  <c r="Q8"/>
  <c r="P8"/>
  <c r="O8"/>
  <c r="T7"/>
  <c r="S7"/>
  <c r="R7"/>
  <c r="Q7"/>
  <c r="P7"/>
  <c r="O7"/>
  <c r="U7" i="4"/>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T8"/>
  <c r="S8"/>
  <c r="R8"/>
  <c r="Q8"/>
  <c r="P8"/>
  <c r="O8"/>
  <c r="N8"/>
  <c r="T7"/>
  <c r="S7"/>
  <c r="R7"/>
  <c r="Q7"/>
  <c r="P7"/>
  <c r="O7"/>
  <c r="N7"/>
  <c r="V7" i="3"/>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U8"/>
  <c r="T8"/>
  <c r="S8"/>
  <c r="R8"/>
  <c r="Q8"/>
  <c r="P8"/>
  <c r="O8"/>
  <c r="N8"/>
  <c r="U7"/>
  <c r="T7"/>
  <c r="S7"/>
  <c r="R7"/>
  <c r="Q7"/>
  <c r="P7"/>
  <c r="O7"/>
  <c r="N7"/>
  <c r="BZ8" i="2"/>
  <c r="BY8"/>
  <c r="BX8"/>
  <c r="BW8"/>
  <c r="BV8"/>
  <c r="BU8"/>
  <c r="BT8"/>
  <c r="BS8"/>
  <c r="BR8"/>
  <c r="BQ8"/>
  <c r="BP8"/>
  <c r="BO8"/>
  <c r="BN8"/>
  <c r="BM8"/>
  <c r="BL8"/>
  <c r="BK8"/>
  <c r="BJ8"/>
  <c r="BI8"/>
  <c r="BH8"/>
  <c r="BG8"/>
  <c r="BF8"/>
  <c r="BE8"/>
  <c r="BD8"/>
  <c r="BC8"/>
  <c r="BB8"/>
  <c r="BA8"/>
  <c r="AZ8"/>
  <c r="AY8"/>
  <c r="AX8"/>
  <c r="AW8"/>
  <c r="AV8"/>
  <c r="AU8"/>
  <c r="AT8"/>
  <c r="AS8"/>
  <c r="AR8"/>
  <c r="AQ8"/>
  <c r="AP8"/>
  <c r="AO8"/>
  <c r="AN8"/>
  <c r="AM8"/>
  <c r="AL8"/>
  <c r="AK8"/>
  <c r="AJ8"/>
  <c r="AI8"/>
  <c r="AH8"/>
  <c r="AG8"/>
  <c r="AF8"/>
  <c r="AE8"/>
  <c r="AD8"/>
  <c r="AC8"/>
  <c r="AB8"/>
  <c r="AA8"/>
  <c r="Z8"/>
  <c r="Y8"/>
  <c r="X8"/>
  <c r="W8"/>
  <c r="V8"/>
  <c r="U8"/>
  <c r="T8"/>
  <c r="S8"/>
  <c r="R8"/>
  <c r="Q8"/>
  <c r="P8"/>
  <c r="O8"/>
  <c r="BZ7"/>
  <c r="BY7"/>
  <c r="BX7"/>
  <c r="BW7"/>
  <c r="BV7"/>
  <c r="BU7"/>
  <c r="BT7"/>
  <c r="BS7"/>
  <c r="BR7"/>
  <c r="BQ7"/>
  <c r="BP7"/>
  <c r="BO7"/>
  <c r="BN7"/>
  <c r="BM7"/>
  <c r="BL7"/>
  <c r="BK7"/>
  <c r="BJ7"/>
  <c r="BI7"/>
  <c r="BH7"/>
  <c r="BG7"/>
  <c r="BF7"/>
  <c r="BE7"/>
  <c r="BD7"/>
  <c r="BC7"/>
  <c r="BB7"/>
  <c r="BA7"/>
  <c r="AZ7"/>
  <c r="AY7"/>
  <c r="AX7"/>
  <c r="AW7"/>
  <c r="AV7"/>
  <c r="AU7"/>
  <c r="AT7"/>
  <c r="AS7"/>
  <c r="AR7"/>
  <c r="AQ7"/>
  <c r="AP7"/>
  <c r="AO7"/>
  <c r="AN7"/>
  <c r="AM7"/>
  <c r="AL7"/>
  <c r="AK7"/>
  <c r="AJ7"/>
  <c r="AI7"/>
  <c r="AH7"/>
  <c r="AG7"/>
  <c r="AF7"/>
  <c r="AE7"/>
  <c r="AD7"/>
  <c r="AC7"/>
  <c r="AB7"/>
  <c r="AA7"/>
  <c r="Z7"/>
  <c r="Y7"/>
  <c r="X7"/>
  <c r="W7"/>
  <c r="V7"/>
  <c r="U7"/>
  <c r="T7"/>
  <c r="S7"/>
  <c r="R7"/>
  <c r="Q7"/>
  <c r="P7"/>
  <c r="O7"/>
  <c r="CC7" i="1"/>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CB8"/>
  <c r="CA8"/>
  <c r="BZ8"/>
  <c r="BY8"/>
  <c r="BX8"/>
  <c r="BW8"/>
  <c r="BV8"/>
  <c r="BU8"/>
  <c r="BT8"/>
  <c r="BS8"/>
  <c r="BR8"/>
  <c r="BQ8"/>
  <c r="BP8"/>
  <c r="BO8"/>
  <c r="BN8"/>
  <c r="BM8"/>
  <c r="BL8"/>
  <c r="BK8"/>
  <c r="BJ8"/>
  <c r="BI8"/>
  <c r="BH8"/>
  <c r="BG8"/>
  <c r="BF8"/>
  <c r="BE8"/>
  <c r="BD8"/>
  <c r="BC8"/>
  <c r="BB8"/>
  <c r="BA8"/>
  <c r="AZ8"/>
  <c r="AY8"/>
  <c r="AX8"/>
  <c r="AW8"/>
  <c r="AV8"/>
  <c r="AU8"/>
  <c r="AT8"/>
  <c r="AS8"/>
  <c r="AR8"/>
  <c r="AQ8"/>
  <c r="AP8"/>
  <c r="AO8"/>
  <c r="AN8"/>
  <c r="AM8"/>
  <c r="AL8"/>
  <c r="AK8"/>
  <c r="AJ8"/>
  <c r="AI8"/>
  <c r="AH8"/>
  <c r="AG8"/>
  <c r="AF8"/>
  <c r="AE8"/>
  <c r="AD8"/>
  <c r="AC8"/>
  <c r="AB8"/>
  <c r="AA8"/>
  <c r="Z8"/>
  <c r="Y8"/>
  <c r="X8"/>
  <c r="W8"/>
  <c r="V8"/>
  <c r="U8"/>
  <c r="T8"/>
  <c r="S8"/>
  <c r="R8"/>
  <c r="Q8"/>
  <c r="P8"/>
  <c r="O8"/>
  <c r="CB7"/>
  <c r="CA7"/>
  <c r="BZ7"/>
  <c r="BY7"/>
  <c r="BX7"/>
  <c r="BW7"/>
  <c r="BV7"/>
  <c r="BU7"/>
  <c r="BT7"/>
  <c r="BS7"/>
  <c r="BR7"/>
  <c r="BQ7"/>
  <c r="BP7"/>
  <c r="BO7"/>
  <c r="BN7"/>
  <c r="BM7"/>
  <c r="BL7"/>
  <c r="BK7"/>
  <c r="BJ7"/>
  <c r="BI7"/>
  <c r="BH7"/>
  <c r="BG7"/>
  <c r="BF7"/>
  <c r="BE7"/>
  <c r="BD7"/>
  <c r="BC7"/>
  <c r="BB7"/>
  <c r="BA7"/>
  <c r="AZ7"/>
  <c r="AY7"/>
  <c r="AX7"/>
  <c r="AW7"/>
  <c r="AV7"/>
  <c r="AU7"/>
  <c r="AT7"/>
  <c r="AS7"/>
  <c r="AR7"/>
  <c r="AQ7"/>
  <c r="AP7"/>
  <c r="AO7"/>
  <c r="AN7"/>
  <c r="AM7"/>
  <c r="AL7"/>
  <c r="AK7"/>
  <c r="AJ7"/>
  <c r="AI7"/>
  <c r="AH7"/>
  <c r="AG7"/>
  <c r="AF7"/>
  <c r="AE7"/>
  <c r="AD7"/>
  <c r="AC7"/>
  <c r="AB7"/>
  <c r="AA7"/>
  <c r="Z7"/>
  <c r="Y7"/>
  <c r="X7"/>
  <c r="W7"/>
  <c r="V7"/>
  <c r="U7"/>
  <c r="T7"/>
  <c r="S7"/>
  <c r="R7"/>
  <c r="Q7"/>
  <c r="P7"/>
  <c r="O7"/>
  <c r="D50" i="5" l="1"/>
  <c r="C11"/>
  <c r="C12"/>
  <c r="C13"/>
  <c r="C14"/>
  <c r="D14"/>
  <c r="C15"/>
  <c r="D15"/>
  <c r="C16"/>
  <c r="D16"/>
  <c r="C17"/>
  <c r="D17"/>
  <c r="C18"/>
  <c r="D18"/>
  <c r="C19"/>
  <c r="D19"/>
  <c r="C20"/>
  <c r="D20"/>
  <c r="C21"/>
  <c r="D21"/>
  <c r="C28"/>
  <c r="D28" s="1"/>
  <c r="C29"/>
  <c r="D29" s="1"/>
  <c r="C30"/>
  <c r="C31"/>
  <c r="D31"/>
  <c r="C32"/>
  <c r="C33"/>
  <c r="C34"/>
  <c r="C35"/>
  <c r="D35"/>
  <c r="C36"/>
  <c r="D36"/>
  <c r="C37"/>
  <c r="D37"/>
  <c r="C38"/>
  <c r="D38"/>
  <c r="C39"/>
  <c r="D39"/>
  <c r="C40"/>
  <c r="D40"/>
  <c r="C41"/>
  <c r="D41"/>
  <c r="C42"/>
  <c r="D42"/>
  <c r="C43"/>
  <c r="D43"/>
  <c r="C44"/>
  <c r="D44"/>
  <c r="C45"/>
  <c r="D45"/>
  <c r="C46"/>
  <c r="D46"/>
  <c r="C47"/>
  <c r="D47"/>
  <c r="C48"/>
  <c r="D48"/>
  <c r="C49"/>
  <c r="D49"/>
  <c r="C50"/>
  <c r="C51"/>
  <c r="D51" s="1"/>
  <c r="C52"/>
  <c r="D52" s="1"/>
  <c r="C53"/>
  <c r="D53" s="1"/>
  <c r="C54"/>
  <c r="D54" s="1"/>
  <c r="C55"/>
  <c r="D55" s="1"/>
  <c r="C56"/>
  <c r="D56" s="1"/>
  <c r="C57"/>
  <c r="D57" s="1"/>
  <c r="C58"/>
  <c r="D58" s="1"/>
  <c r="C59"/>
  <c r="D59" s="1"/>
  <c r="C60"/>
  <c r="D60" s="1"/>
  <c r="C61"/>
  <c r="D61" s="1"/>
  <c r="C62"/>
  <c r="D62" s="1"/>
  <c r="C63"/>
  <c r="D63" s="1"/>
  <c r="C64"/>
  <c r="D64" s="1"/>
  <c r="C65"/>
  <c r="D65" s="1"/>
  <c r="C66"/>
  <c r="D66" s="1"/>
  <c r="C67"/>
  <c r="D67" s="1"/>
  <c r="C68"/>
  <c r="D68" s="1"/>
  <c r="C69"/>
  <c r="D69" s="1"/>
  <c r="C70"/>
  <c r="D70" s="1"/>
  <c r="C71"/>
  <c r="D71" s="1"/>
  <c r="C72"/>
  <c r="D72" s="1"/>
  <c r="C73"/>
  <c r="D73" s="1"/>
  <c r="C74"/>
  <c r="D74" s="1"/>
  <c r="C75"/>
  <c r="D75" s="1"/>
  <c r="C76"/>
  <c r="D76" s="1"/>
  <c r="C77"/>
  <c r="D77" s="1"/>
  <c r="C78"/>
  <c r="D78" s="1"/>
  <c r="C79"/>
  <c r="D79" s="1"/>
  <c r="C80"/>
  <c r="D80" s="1"/>
  <c r="C81"/>
  <c r="D81" s="1"/>
  <c r="C82"/>
  <c r="D82" s="1"/>
  <c r="C83"/>
  <c r="D83" s="1"/>
  <c r="C84"/>
  <c r="D84"/>
  <c r="C85"/>
  <c r="D85"/>
  <c r="C86"/>
  <c r="D86"/>
  <c r="C87"/>
  <c r="D87"/>
  <c r="C88"/>
  <c r="D88"/>
  <c r="C89"/>
  <c r="D89"/>
  <c r="C90"/>
  <c r="D90"/>
  <c r="C10"/>
  <c r="C9"/>
  <c r="D9" s="1"/>
  <c r="C5"/>
  <c r="C8"/>
  <c r="C7"/>
  <c r="D11" s="1"/>
  <c r="C6"/>
  <c r="C10" i="4"/>
  <c r="C11"/>
  <c r="C12"/>
  <c r="C13"/>
  <c r="C14"/>
  <c r="D14" s="1"/>
  <c r="C15"/>
  <c r="D15" s="1"/>
  <c r="C16"/>
  <c r="D16" s="1"/>
  <c r="C17"/>
  <c r="D17" s="1"/>
  <c r="C18"/>
  <c r="D18" s="1"/>
  <c r="C19"/>
  <c r="D19" s="1"/>
  <c r="C20"/>
  <c r="D20" s="1"/>
  <c r="C21"/>
  <c r="D21" s="1"/>
  <c r="C22"/>
  <c r="D22" s="1"/>
  <c r="C23"/>
  <c r="D23" s="1"/>
  <c r="C24"/>
  <c r="D24" s="1"/>
  <c r="C25"/>
  <c r="D25" s="1"/>
  <c r="C26"/>
  <c r="D26" s="1"/>
  <c r="C27"/>
  <c r="D27" s="1"/>
  <c r="C28"/>
  <c r="D28" s="1"/>
  <c r="C29"/>
  <c r="D29" s="1"/>
  <c r="C30"/>
  <c r="D30" s="1"/>
  <c r="C31"/>
  <c r="D31" s="1"/>
  <c r="C32"/>
  <c r="D32" s="1"/>
  <c r="C33"/>
  <c r="D33" s="1"/>
  <c r="C34"/>
  <c r="D34" s="1"/>
  <c r="C35"/>
  <c r="D35" s="1"/>
  <c r="C36"/>
  <c r="D36" s="1"/>
  <c r="C37"/>
  <c r="D37" s="1"/>
  <c r="C38"/>
  <c r="D38" s="1"/>
  <c r="C39"/>
  <c r="D39" s="1"/>
  <c r="C40"/>
  <c r="D40" s="1"/>
  <c r="C41"/>
  <c r="D41" s="1"/>
  <c r="C42"/>
  <c r="D42" s="1"/>
  <c r="C43"/>
  <c r="D43" s="1"/>
  <c r="C44"/>
  <c r="D44" s="1"/>
  <c r="C45"/>
  <c r="D45" s="1"/>
  <c r="C46"/>
  <c r="D46" s="1"/>
  <c r="C47"/>
  <c r="D47" s="1"/>
  <c r="C48"/>
  <c r="D48" s="1"/>
  <c r="C49"/>
  <c r="D49" s="1"/>
  <c r="C50"/>
  <c r="D50" s="1"/>
  <c r="C51"/>
  <c r="D51" s="1"/>
  <c r="C52"/>
  <c r="D52" s="1"/>
  <c r="C53"/>
  <c r="D53" s="1"/>
  <c r="C54"/>
  <c r="D54" s="1"/>
  <c r="C55"/>
  <c r="D55" s="1"/>
  <c r="C56"/>
  <c r="D56" s="1"/>
  <c r="C57"/>
  <c r="D57" s="1"/>
  <c r="C58"/>
  <c r="D58" s="1"/>
  <c r="C59"/>
  <c r="D59" s="1"/>
  <c r="C60"/>
  <c r="D60" s="1"/>
  <c r="C61"/>
  <c r="D61" s="1"/>
  <c r="C62"/>
  <c r="D62" s="1"/>
  <c r="C63"/>
  <c r="D63" s="1"/>
  <c r="C64"/>
  <c r="D64" s="1"/>
  <c r="C65"/>
  <c r="D65" s="1"/>
  <c r="C66"/>
  <c r="D66" s="1"/>
  <c r="C67"/>
  <c r="D67" s="1"/>
  <c r="C68"/>
  <c r="D68" s="1"/>
  <c r="C69"/>
  <c r="D69" s="1"/>
  <c r="C70"/>
  <c r="D70" s="1"/>
  <c r="C71"/>
  <c r="D71" s="1"/>
  <c r="C72"/>
  <c r="D72" s="1"/>
  <c r="C73"/>
  <c r="D73" s="1"/>
  <c r="C74"/>
  <c r="D74" s="1"/>
  <c r="C75"/>
  <c r="D75" s="1"/>
  <c r="C76"/>
  <c r="D76" s="1"/>
  <c r="C77"/>
  <c r="D77" s="1"/>
  <c r="C78"/>
  <c r="D78" s="1"/>
  <c r="C79"/>
  <c r="D79" s="1"/>
  <c r="C80"/>
  <c r="D80" s="1"/>
  <c r="C81"/>
  <c r="D81" s="1"/>
  <c r="C82"/>
  <c r="D82" s="1"/>
  <c r="C83"/>
  <c r="D83" s="1"/>
  <c r="C84"/>
  <c r="D84" s="1"/>
  <c r="C85"/>
  <c r="D85" s="1"/>
  <c r="C86"/>
  <c r="D86" s="1"/>
  <c r="C87"/>
  <c r="D87" s="1"/>
  <c r="C88"/>
  <c r="D88" s="1"/>
  <c r="C89"/>
  <c r="D89" s="1"/>
  <c r="C90"/>
  <c r="D90" s="1"/>
  <c r="C91"/>
  <c r="D91" s="1"/>
  <c r="C92"/>
  <c r="D92" s="1"/>
  <c r="C93"/>
  <c r="D93" s="1"/>
  <c r="C94"/>
  <c r="D94" s="1"/>
  <c r="C95"/>
  <c r="D95" s="1"/>
  <c r="C96"/>
  <c r="D96" s="1"/>
  <c r="C97"/>
  <c r="D97" s="1"/>
  <c r="C98"/>
  <c r="D98" s="1"/>
  <c r="C99"/>
  <c r="D99" s="1"/>
  <c r="C100"/>
  <c r="D100" s="1"/>
  <c r="C101"/>
  <c r="D101" s="1"/>
  <c r="C102"/>
  <c r="D102" s="1"/>
  <c r="C103"/>
  <c r="D103" s="1"/>
  <c r="C104"/>
  <c r="D104" s="1"/>
  <c r="C105"/>
  <c r="D105" s="1"/>
  <c r="C106"/>
  <c r="D106" s="1"/>
  <c r="C107"/>
  <c r="D107" s="1"/>
  <c r="C108"/>
  <c r="D108" s="1"/>
  <c r="C109"/>
  <c r="D109" s="1"/>
  <c r="C110"/>
  <c r="D110" s="1"/>
  <c r="C111"/>
  <c r="D111" s="1"/>
  <c r="C112"/>
  <c r="D112" s="1"/>
  <c r="C113"/>
  <c r="D113" s="1"/>
  <c r="C114"/>
  <c r="D114" s="1"/>
  <c r="C115"/>
  <c r="D115" s="1"/>
  <c r="C116"/>
  <c r="D116" s="1"/>
  <c r="C117"/>
  <c r="D117" s="1"/>
  <c r="C118"/>
  <c r="D118" s="1"/>
  <c r="C119"/>
  <c r="D119" s="1"/>
  <c r="C120"/>
  <c r="D120" s="1"/>
  <c r="C121"/>
  <c r="D121" s="1"/>
  <c r="C122"/>
  <c r="D122" s="1"/>
  <c r="C123"/>
  <c r="D123" s="1"/>
  <c r="C124"/>
  <c r="D124" s="1"/>
  <c r="C125"/>
  <c r="D125" s="1"/>
  <c r="C126"/>
  <c r="D126" s="1"/>
  <c r="C127"/>
  <c r="D127" s="1"/>
  <c r="C128"/>
  <c r="D128" s="1"/>
  <c r="C129"/>
  <c r="D129" s="1"/>
  <c r="C130"/>
  <c r="D130" s="1"/>
  <c r="C131"/>
  <c r="D131" s="1"/>
  <c r="C132"/>
  <c r="D132" s="1"/>
  <c r="C133"/>
  <c r="D133" s="1"/>
  <c r="C134"/>
  <c r="D134" s="1"/>
  <c r="C135"/>
  <c r="D135" s="1"/>
  <c r="C136"/>
  <c r="D136" s="1"/>
  <c r="C137"/>
  <c r="D137" s="1"/>
  <c r="C138"/>
  <c r="D138" s="1"/>
  <c r="D139"/>
  <c r="C140"/>
  <c r="C141"/>
  <c r="D142"/>
  <c r="C9"/>
  <c r="C5"/>
  <c r="D9" s="1"/>
  <c r="C8"/>
  <c r="C7"/>
  <c r="C6"/>
  <c r="C10" i="3"/>
  <c r="C11"/>
  <c r="C12"/>
  <c r="C13"/>
  <c r="C14"/>
  <c r="D14" s="1"/>
  <c r="C15"/>
  <c r="D15" s="1"/>
  <c r="C16"/>
  <c r="D16" s="1"/>
  <c r="C17"/>
  <c r="D17" s="1"/>
  <c r="C18"/>
  <c r="D18" s="1"/>
  <c r="C19"/>
  <c r="D19" s="1"/>
  <c r="C20"/>
  <c r="D20" s="1"/>
  <c r="C21"/>
  <c r="D21" s="1"/>
  <c r="C22"/>
  <c r="D22" s="1"/>
  <c r="C23"/>
  <c r="D23" s="1"/>
  <c r="C24"/>
  <c r="D24" s="1"/>
  <c r="C25"/>
  <c r="D25" s="1"/>
  <c r="C26"/>
  <c r="D26" s="1"/>
  <c r="C27"/>
  <c r="D27" s="1"/>
  <c r="C28"/>
  <c r="D28" s="1"/>
  <c r="C29"/>
  <c r="D29" s="1"/>
  <c r="C30"/>
  <c r="D30" s="1"/>
  <c r="C31"/>
  <c r="D31" s="1"/>
  <c r="C32"/>
  <c r="D32" s="1"/>
  <c r="C33"/>
  <c r="D33" s="1"/>
  <c r="C34"/>
  <c r="D34" s="1"/>
  <c r="C35"/>
  <c r="D35" s="1"/>
  <c r="C36"/>
  <c r="D36" s="1"/>
  <c r="C37"/>
  <c r="D37" s="1"/>
  <c r="C38"/>
  <c r="D38" s="1"/>
  <c r="C39"/>
  <c r="D39" s="1"/>
  <c r="C40"/>
  <c r="D40" s="1"/>
  <c r="C41"/>
  <c r="D41" s="1"/>
  <c r="C42"/>
  <c r="D42" s="1"/>
  <c r="C43"/>
  <c r="D43" s="1"/>
  <c r="C44"/>
  <c r="D44" s="1"/>
  <c r="C45"/>
  <c r="D45" s="1"/>
  <c r="C46"/>
  <c r="D46" s="1"/>
  <c r="C47"/>
  <c r="D47" s="1"/>
  <c r="C48"/>
  <c r="D48" s="1"/>
  <c r="C49"/>
  <c r="D49" s="1"/>
  <c r="C50"/>
  <c r="D50" s="1"/>
  <c r="C51"/>
  <c r="D51" s="1"/>
  <c r="C52"/>
  <c r="D52" s="1"/>
  <c r="C53"/>
  <c r="D53" s="1"/>
  <c r="C54"/>
  <c r="D54" s="1"/>
  <c r="C55"/>
  <c r="D55" s="1"/>
  <c r="C56"/>
  <c r="D56" s="1"/>
  <c r="C57"/>
  <c r="D57" s="1"/>
  <c r="C58"/>
  <c r="D58" s="1"/>
  <c r="C59"/>
  <c r="D59" s="1"/>
  <c r="C60"/>
  <c r="D60" s="1"/>
  <c r="C61"/>
  <c r="D61" s="1"/>
  <c r="C62"/>
  <c r="D62" s="1"/>
  <c r="C63"/>
  <c r="D63" s="1"/>
  <c r="C64"/>
  <c r="D64" s="1"/>
  <c r="C65"/>
  <c r="D65" s="1"/>
  <c r="C66"/>
  <c r="D66" s="1"/>
  <c r="C67"/>
  <c r="D67" s="1"/>
  <c r="C68"/>
  <c r="D68" s="1"/>
  <c r="C69"/>
  <c r="D69" s="1"/>
  <c r="C70"/>
  <c r="D70" s="1"/>
  <c r="C71"/>
  <c r="D71" s="1"/>
  <c r="C72"/>
  <c r="D72" s="1"/>
  <c r="C73"/>
  <c r="D73" s="1"/>
  <c r="C74"/>
  <c r="D74" s="1"/>
  <c r="C75"/>
  <c r="D75" s="1"/>
  <c r="C76"/>
  <c r="D76" s="1"/>
  <c r="C77"/>
  <c r="D77" s="1"/>
  <c r="C78"/>
  <c r="D78" s="1"/>
  <c r="C79"/>
  <c r="D79" s="1"/>
  <c r="C80"/>
  <c r="D80" s="1"/>
  <c r="C81"/>
  <c r="D81" s="1"/>
  <c r="C82"/>
  <c r="D82" s="1"/>
  <c r="C83"/>
  <c r="D83" s="1"/>
  <c r="C84"/>
  <c r="D84" s="1"/>
  <c r="C85"/>
  <c r="D85" s="1"/>
  <c r="C86"/>
  <c r="D86" s="1"/>
  <c r="C87"/>
  <c r="D87" s="1"/>
  <c r="C88"/>
  <c r="D88" s="1"/>
  <c r="D89"/>
  <c r="C90"/>
  <c r="D90" s="1"/>
  <c r="C9"/>
  <c r="C5"/>
  <c r="C8"/>
  <c r="C7"/>
  <c r="C6"/>
  <c r="C72" i="2"/>
  <c r="C68"/>
  <c r="D72" s="1"/>
  <c r="C73"/>
  <c r="C69"/>
  <c r="C74"/>
  <c r="C70"/>
  <c r="C75"/>
  <c r="C71"/>
  <c r="C76"/>
  <c r="C77"/>
  <c r="C78"/>
  <c r="D78" s="1"/>
  <c r="C79"/>
  <c r="C80"/>
  <c r="D80" s="1"/>
  <c r="C81"/>
  <c r="D81" s="1"/>
  <c r="C82"/>
  <c r="D82" s="1"/>
  <c r="C83"/>
  <c r="D83" s="1"/>
  <c r="C84"/>
  <c r="D84" s="1"/>
  <c r="C85"/>
  <c r="D85" s="1"/>
  <c r="C86"/>
  <c r="D86" s="1"/>
  <c r="C87"/>
  <c r="D87" s="1"/>
  <c r="C88"/>
  <c r="C89"/>
  <c r="C90"/>
  <c r="C91"/>
  <c r="C66"/>
  <c r="D70" s="1"/>
  <c r="C67"/>
  <c r="D71" s="1"/>
  <c r="C10"/>
  <c r="C6"/>
  <c r="C11"/>
  <c r="C7"/>
  <c r="C12"/>
  <c r="C8"/>
  <c r="C13"/>
  <c r="C9"/>
  <c r="C14"/>
  <c r="D14" s="1"/>
  <c r="C15"/>
  <c r="C16"/>
  <c r="D16" s="1"/>
  <c r="C17"/>
  <c r="C18"/>
  <c r="D18" s="1"/>
  <c r="C19"/>
  <c r="C20"/>
  <c r="D20" s="1"/>
  <c r="C21"/>
  <c r="D21" s="1"/>
  <c r="C22"/>
  <c r="D22" s="1"/>
  <c r="C23"/>
  <c r="D23" s="1"/>
  <c r="C24"/>
  <c r="D24" s="1"/>
  <c r="C25"/>
  <c r="D25" s="1"/>
  <c r="C26"/>
  <c r="D26" s="1"/>
  <c r="C27"/>
  <c r="D27" s="1"/>
  <c r="C28"/>
  <c r="D28" s="1"/>
  <c r="C29"/>
  <c r="D29" s="1"/>
  <c r="C30"/>
  <c r="D30" s="1"/>
  <c r="C31"/>
  <c r="D31" s="1"/>
  <c r="C32"/>
  <c r="D32" s="1"/>
  <c r="C33"/>
  <c r="C34"/>
  <c r="C35"/>
  <c r="C36"/>
  <c r="C37"/>
  <c r="D37" s="1"/>
  <c r="C38"/>
  <c r="C39"/>
  <c r="D39" s="1"/>
  <c r="C40"/>
  <c r="D40"/>
  <c r="C41"/>
  <c r="C42"/>
  <c r="D42" s="1"/>
  <c r="C43"/>
  <c r="C44"/>
  <c r="D44" s="1"/>
  <c r="C45"/>
  <c r="D45" s="1"/>
  <c r="C46"/>
  <c r="C47"/>
  <c r="D47" s="1"/>
  <c r="C48"/>
  <c r="D48" s="1"/>
  <c r="C49"/>
  <c r="C50"/>
  <c r="C51"/>
  <c r="C52"/>
  <c r="C53"/>
  <c r="D53" s="1"/>
  <c r="C54"/>
  <c r="C55"/>
  <c r="D55" s="1"/>
  <c r="C56"/>
  <c r="D56"/>
  <c r="C57"/>
  <c r="C58"/>
  <c r="D58" s="1"/>
  <c r="C59"/>
  <c r="C60"/>
  <c r="D60" s="1"/>
  <c r="C61"/>
  <c r="D61" s="1"/>
  <c r="C62"/>
  <c r="C63"/>
  <c r="D63" s="1"/>
  <c r="C64"/>
  <c r="D64" s="1"/>
  <c r="C65"/>
  <c r="D68"/>
  <c r="C5"/>
  <c r="C147" i="1"/>
  <c r="C143"/>
  <c r="D147"/>
  <c r="C146"/>
  <c r="C142"/>
  <c r="D146" s="1"/>
  <c r="C145"/>
  <c r="D149" s="1"/>
  <c r="C141"/>
  <c r="D145" s="1"/>
  <c r="C144"/>
  <c r="D148" s="1"/>
  <c r="C140"/>
  <c r="C139"/>
  <c r="D143" s="1"/>
  <c r="C138"/>
  <c r="C137"/>
  <c r="D141" s="1"/>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D30" i="5" l="1"/>
  <c r="D34"/>
  <c r="E52"/>
  <c r="D33"/>
  <c r="D32"/>
  <c r="E50" s="1"/>
  <c r="D66" i="2"/>
  <c r="D52"/>
  <c r="D50"/>
  <c r="D36"/>
  <c r="E53" s="1"/>
  <c r="D34"/>
  <c r="D17"/>
  <c r="E33" s="1"/>
  <c r="D15"/>
  <c r="D13"/>
  <c r="E32" s="1"/>
  <c r="D11"/>
  <c r="D10"/>
  <c r="E28" s="1"/>
  <c r="D79"/>
  <c r="D77"/>
  <c r="D75"/>
  <c r="D74"/>
  <c r="F91" s="1"/>
  <c r="G91" s="1"/>
  <c r="D73"/>
  <c r="D140" i="4"/>
  <c r="D144"/>
  <c r="D141"/>
  <c r="F145" s="1"/>
  <c r="G145" s="1"/>
  <c r="D145"/>
  <c r="F144"/>
  <c r="G144" s="1"/>
  <c r="E144"/>
  <c r="F90" i="5"/>
  <c r="G90" s="1"/>
  <c r="E90"/>
  <c r="F88"/>
  <c r="G88" s="1"/>
  <c r="E88"/>
  <c r="F86"/>
  <c r="G86" s="1"/>
  <c r="E86"/>
  <c r="F84"/>
  <c r="G84" s="1"/>
  <c r="E84"/>
  <c r="F82"/>
  <c r="G82" s="1"/>
  <c r="E82"/>
  <c r="F80"/>
  <c r="G80" s="1"/>
  <c r="E80"/>
  <c r="F78"/>
  <c r="G78" s="1"/>
  <c r="E78"/>
  <c r="F76"/>
  <c r="G76" s="1"/>
  <c r="E76"/>
  <c r="F74"/>
  <c r="G74" s="1"/>
  <c r="E74"/>
  <c r="F72"/>
  <c r="G72" s="1"/>
  <c r="E72"/>
  <c r="F70"/>
  <c r="G70" s="1"/>
  <c r="E70"/>
  <c r="F68"/>
  <c r="G68" s="1"/>
  <c r="E68"/>
  <c r="F66"/>
  <c r="G66" s="1"/>
  <c r="E66"/>
  <c r="F64"/>
  <c r="G64" s="1"/>
  <c r="E64"/>
  <c r="F62"/>
  <c r="G62" s="1"/>
  <c r="E62"/>
  <c r="F60"/>
  <c r="G60" s="1"/>
  <c r="E60"/>
  <c r="F58"/>
  <c r="G58" s="1"/>
  <c r="E58"/>
  <c r="F56"/>
  <c r="G56" s="1"/>
  <c r="E56"/>
  <c r="F54"/>
  <c r="G54" s="1"/>
  <c r="E54"/>
  <c r="F52"/>
  <c r="G52" s="1"/>
  <c r="F50"/>
  <c r="G50" s="1"/>
  <c r="F48"/>
  <c r="G48" s="1"/>
  <c r="F46"/>
  <c r="G46" s="1"/>
  <c r="F44"/>
  <c r="G44" s="1"/>
  <c r="F42"/>
  <c r="G42" s="1"/>
  <c r="F40"/>
  <c r="G40" s="1"/>
  <c r="F38"/>
  <c r="G38" s="1"/>
  <c r="F36"/>
  <c r="G36" s="1"/>
  <c r="F34"/>
  <c r="G34" s="1"/>
  <c r="F67"/>
  <c r="G67" s="1"/>
  <c r="F65"/>
  <c r="G65" s="1"/>
  <c r="F63"/>
  <c r="G63" s="1"/>
  <c r="F61"/>
  <c r="G61" s="1"/>
  <c r="F59"/>
  <c r="G59" s="1"/>
  <c r="F57"/>
  <c r="G57" s="1"/>
  <c r="F55"/>
  <c r="G55" s="1"/>
  <c r="F51"/>
  <c r="G51" s="1"/>
  <c r="F47"/>
  <c r="G47" s="1"/>
  <c r="F43"/>
  <c r="G43" s="1"/>
  <c r="F39"/>
  <c r="G39" s="1"/>
  <c r="F35"/>
  <c r="G35" s="1"/>
  <c r="D13"/>
  <c r="D12"/>
  <c r="F69"/>
  <c r="G69" s="1"/>
  <c r="E87"/>
  <c r="E83"/>
  <c r="E79"/>
  <c r="E75"/>
  <c r="E71"/>
  <c r="E67"/>
  <c r="E63"/>
  <c r="E59"/>
  <c r="E55"/>
  <c r="E51"/>
  <c r="E43"/>
  <c r="E35"/>
  <c r="D10"/>
  <c r="F89"/>
  <c r="G89" s="1"/>
  <c r="F87"/>
  <c r="G87" s="1"/>
  <c r="F85"/>
  <c r="G85" s="1"/>
  <c r="F83"/>
  <c r="G83" s="1"/>
  <c r="F81"/>
  <c r="G81" s="1"/>
  <c r="F79"/>
  <c r="G79" s="1"/>
  <c r="F77"/>
  <c r="G77" s="1"/>
  <c r="F75"/>
  <c r="G75" s="1"/>
  <c r="F73"/>
  <c r="G73" s="1"/>
  <c r="F71"/>
  <c r="G71" s="1"/>
  <c r="E89"/>
  <c r="E85"/>
  <c r="E81"/>
  <c r="E77"/>
  <c r="E73"/>
  <c r="E69"/>
  <c r="E65"/>
  <c r="E61"/>
  <c r="E57"/>
  <c r="E49"/>
  <c r="E41"/>
  <c r="E33"/>
  <c r="D13" i="4"/>
  <c r="D11"/>
  <c r="F30" s="1"/>
  <c r="G30" s="1"/>
  <c r="D12"/>
  <c r="D10"/>
  <c r="G29" s="1"/>
  <c r="F142"/>
  <c r="G142" s="1"/>
  <c r="E142"/>
  <c r="F140"/>
  <c r="G140" s="1"/>
  <c r="F138"/>
  <c r="G138" s="1"/>
  <c r="E138"/>
  <c r="F136"/>
  <c r="G136" s="1"/>
  <c r="E136"/>
  <c r="F134"/>
  <c r="G134" s="1"/>
  <c r="E134"/>
  <c r="F132"/>
  <c r="G132" s="1"/>
  <c r="E132"/>
  <c r="F130"/>
  <c r="G130" s="1"/>
  <c r="E130"/>
  <c r="F128"/>
  <c r="G128" s="1"/>
  <c r="E128"/>
  <c r="F126"/>
  <c r="G126" s="1"/>
  <c r="E126"/>
  <c r="F124"/>
  <c r="G124" s="1"/>
  <c r="E124"/>
  <c r="F122"/>
  <c r="G122" s="1"/>
  <c r="E122"/>
  <c r="F120"/>
  <c r="G120" s="1"/>
  <c r="E120"/>
  <c r="F118"/>
  <c r="G118" s="1"/>
  <c r="E118"/>
  <c r="F116"/>
  <c r="G116" s="1"/>
  <c r="E116"/>
  <c r="F114"/>
  <c r="G114" s="1"/>
  <c r="E114"/>
  <c r="F112"/>
  <c r="G112" s="1"/>
  <c r="E112"/>
  <c r="F110"/>
  <c r="G110" s="1"/>
  <c r="E110"/>
  <c r="F108"/>
  <c r="G108" s="1"/>
  <c r="E108"/>
  <c r="F106"/>
  <c r="G106" s="1"/>
  <c r="E106"/>
  <c r="F104"/>
  <c r="G104" s="1"/>
  <c r="E104"/>
  <c r="F102"/>
  <c r="G102" s="1"/>
  <c r="E102"/>
  <c r="F100"/>
  <c r="G100" s="1"/>
  <c r="E100"/>
  <c r="F98"/>
  <c r="G98" s="1"/>
  <c r="E98"/>
  <c r="F96"/>
  <c r="G96" s="1"/>
  <c r="E96"/>
  <c r="F94"/>
  <c r="G94" s="1"/>
  <c r="E94"/>
  <c r="F92"/>
  <c r="G92" s="1"/>
  <c r="E92"/>
  <c r="F90"/>
  <c r="G90" s="1"/>
  <c r="E90"/>
  <c r="E88"/>
  <c r="F88"/>
  <c r="G88" s="1"/>
  <c r="F86"/>
  <c r="G86" s="1"/>
  <c r="E86"/>
  <c r="E84"/>
  <c r="F84"/>
  <c r="G84" s="1"/>
  <c r="F82"/>
  <c r="G82" s="1"/>
  <c r="E82"/>
  <c r="E80"/>
  <c r="F80"/>
  <c r="G80" s="1"/>
  <c r="F78"/>
  <c r="G78" s="1"/>
  <c r="E78"/>
  <c r="E76"/>
  <c r="F76"/>
  <c r="G76" s="1"/>
  <c r="F74"/>
  <c r="G74" s="1"/>
  <c r="E74"/>
  <c r="E72"/>
  <c r="F72"/>
  <c r="G72" s="1"/>
  <c r="F70"/>
  <c r="G70" s="1"/>
  <c r="E70"/>
  <c r="E68"/>
  <c r="F68"/>
  <c r="G68" s="1"/>
  <c r="F66"/>
  <c r="G66" s="1"/>
  <c r="E66"/>
  <c r="E64"/>
  <c r="F64"/>
  <c r="G64" s="1"/>
  <c r="F62"/>
  <c r="G62" s="1"/>
  <c r="E62"/>
  <c r="E60"/>
  <c r="F60"/>
  <c r="G60" s="1"/>
  <c r="F58"/>
  <c r="G58" s="1"/>
  <c r="E58"/>
  <c r="E56"/>
  <c r="F56"/>
  <c r="G56" s="1"/>
  <c r="F54"/>
  <c r="G54" s="1"/>
  <c r="E54"/>
  <c r="E52"/>
  <c r="F52"/>
  <c r="G52" s="1"/>
  <c r="F50"/>
  <c r="G50" s="1"/>
  <c r="E50"/>
  <c r="E48"/>
  <c r="F48"/>
  <c r="G48" s="1"/>
  <c r="F46"/>
  <c r="G46" s="1"/>
  <c r="E46"/>
  <c r="F44"/>
  <c r="G44" s="1"/>
  <c r="E44"/>
  <c r="F42"/>
  <c r="G42" s="1"/>
  <c r="E42"/>
  <c r="F40"/>
  <c r="G40" s="1"/>
  <c r="E40"/>
  <c r="F38"/>
  <c r="G38" s="1"/>
  <c r="E38"/>
  <c r="F36"/>
  <c r="G36" s="1"/>
  <c r="E36"/>
  <c r="F34"/>
  <c r="G34" s="1"/>
  <c r="E34"/>
  <c r="F32"/>
  <c r="G32" s="1"/>
  <c r="E32"/>
  <c r="E30"/>
  <c r="F143"/>
  <c r="G143" s="1"/>
  <c r="E143"/>
  <c r="F141"/>
  <c r="G141" s="1"/>
  <c r="E141"/>
  <c r="F139"/>
  <c r="G139" s="1"/>
  <c r="E139"/>
  <c r="F137"/>
  <c r="G137" s="1"/>
  <c r="E137"/>
  <c r="F135"/>
  <c r="G135" s="1"/>
  <c r="E135"/>
  <c r="F133"/>
  <c r="G133" s="1"/>
  <c r="E133"/>
  <c r="F131"/>
  <c r="G131" s="1"/>
  <c r="E131"/>
  <c r="F129"/>
  <c r="G129" s="1"/>
  <c r="E129"/>
  <c r="F127"/>
  <c r="G127" s="1"/>
  <c r="E127"/>
  <c r="F125"/>
  <c r="G125" s="1"/>
  <c r="E125"/>
  <c r="F123"/>
  <c r="G123" s="1"/>
  <c r="E123"/>
  <c r="F121"/>
  <c r="G121" s="1"/>
  <c r="E121"/>
  <c r="F119"/>
  <c r="G119" s="1"/>
  <c r="E119"/>
  <c r="F117"/>
  <c r="G117" s="1"/>
  <c r="E117"/>
  <c r="F115"/>
  <c r="G115" s="1"/>
  <c r="E115"/>
  <c r="F113"/>
  <c r="G113" s="1"/>
  <c r="E113"/>
  <c r="F111"/>
  <c r="G111" s="1"/>
  <c r="E111"/>
  <c r="F109"/>
  <c r="G109" s="1"/>
  <c r="E109"/>
  <c r="F107"/>
  <c r="G107" s="1"/>
  <c r="E107"/>
  <c r="F105"/>
  <c r="G105" s="1"/>
  <c r="E105"/>
  <c r="F103"/>
  <c r="G103" s="1"/>
  <c r="E103"/>
  <c r="F101"/>
  <c r="G101" s="1"/>
  <c r="E101"/>
  <c r="F99"/>
  <c r="G99" s="1"/>
  <c r="E99"/>
  <c r="F97"/>
  <c r="G97" s="1"/>
  <c r="E97"/>
  <c r="F95"/>
  <c r="G95" s="1"/>
  <c r="E95"/>
  <c r="F93"/>
  <c r="G93" s="1"/>
  <c r="E93"/>
  <c r="F91"/>
  <c r="G91" s="1"/>
  <c r="E91"/>
  <c r="F89"/>
  <c r="G89" s="1"/>
  <c r="E89"/>
  <c r="F87"/>
  <c r="G87" s="1"/>
  <c r="E87"/>
  <c r="F85"/>
  <c r="G85" s="1"/>
  <c r="E85"/>
  <c r="F83"/>
  <c r="G83" s="1"/>
  <c r="E83"/>
  <c r="F81"/>
  <c r="G81" s="1"/>
  <c r="E81"/>
  <c r="F79"/>
  <c r="G79" s="1"/>
  <c r="E79"/>
  <c r="F77"/>
  <c r="G77" s="1"/>
  <c r="E77"/>
  <c r="F75"/>
  <c r="G75" s="1"/>
  <c r="E75"/>
  <c r="F73"/>
  <c r="G73" s="1"/>
  <c r="E73"/>
  <c r="F71"/>
  <c r="G71" s="1"/>
  <c r="E71"/>
  <c r="F69"/>
  <c r="G69" s="1"/>
  <c r="E69"/>
  <c r="F67"/>
  <c r="G67" s="1"/>
  <c r="E67"/>
  <c r="F65"/>
  <c r="G65" s="1"/>
  <c r="E65"/>
  <c r="F63"/>
  <c r="G63" s="1"/>
  <c r="E63"/>
  <c r="F61"/>
  <c r="G61" s="1"/>
  <c r="E61"/>
  <c r="F59"/>
  <c r="G59" s="1"/>
  <c r="E59"/>
  <c r="F57"/>
  <c r="G57" s="1"/>
  <c r="E57"/>
  <c r="F55"/>
  <c r="G55" s="1"/>
  <c r="E55"/>
  <c r="F53"/>
  <c r="G53" s="1"/>
  <c r="E53"/>
  <c r="F51"/>
  <c r="G51" s="1"/>
  <c r="E51"/>
  <c r="F49"/>
  <c r="G49" s="1"/>
  <c r="E49"/>
  <c r="F47"/>
  <c r="G47" s="1"/>
  <c r="E47"/>
  <c r="F45"/>
  <c r="G45" s="1"/>
  <c r="E45"/>
  <c r="F43"/>
  <c r="G43" s="1"/>
  <c r="E43"/>
  <c r="F41"/>
  <c r="G41" s="1"/>
  <c r="E41"/>
  <c r="F39"/>
  <c r="G39" s="1"/>
  <c r="E39"/>
  <c r="F37"/>
  <c r="G37" s="1"/>
  <c r="E37"/>
  <c r="F35"/>
  <c r="G35" s="1"/>
  <c r="E35"/>
  <c r="F33"/>
  <c r="G33" s="1"/>
  <c r="E33"/>
  <c r="F31"/>
  <c r="G31" s="1"/>
  <c r="E31"/>
  <c r="E29"/>
  <c r="D9" i="3"/>
  <c r="D13"/>
  <c r="D11"/>
  <c r="F81"/>
  <c r="G81" s="1"/>
  <c r="F79"/>
  <c r="G79" s="1"/>
  <c r="F77"/>
  <c r="G77" s="1"/>
  <c r="F75"/>
  <c r="G75" s="1"/>
  <c r="F73"/>
  <c r="G73" s="1"/>
  <c r="F71"/>
  <c r="G71" s="1"/>
  <c r="F69"/>
  <c r="G69" s="1"/>
  <c r="F90"/>
  <c r="G90" s="1"/>
  <c r="E90"/>
  <c r="F88"/>
  <c r="G88" s="1"/>
  <c r="E88"/>
  <c r="F86"/>
  <c r="G86" s="1"/>
  <c r="E86"/>
  <c r="F84"/>
  <c r="G84" s="1"/>
  <c r="E84"/>
  <c r="F82"/>
  <c r="G82" s="1"/>
  <c r="E82"/>
  <c r="F80"/>
  <c r="G80" s="1"/>
  <c r="E80"/>
  <c r="F78"/>
  <c r="G78" s="1"/>
  <c r="E78"/>
  <c r="F76"/>
  <c r="G76" s="1"/>
  <c r="E76"/>
  <c r="F74"/>
  <c r="G74" s="1"/>
  <c r="E74"/>
  <c r="F72"/>
  <c r="G72" s="1"/>
  <c r="E72"/>
  <c r="F70"/>
  <c r="G70" s="1"/>
  <c r="E70"/>
  <c r="F68"/>
  <c r="G68" s="1"/>
  <c r="E68"/>
  <c r="F66"/>
  <c r="G66" s="1"/>
  <c r="E66"/>
  <c r="F64"/>
  <c r="G64" s="1"/>
  <c r="E64"/>
  <c r="F62"/>
  <c r="G62" s="1"/>
  <c r="E62"/>
  <c r="F60"/>
  <c r="G60" s="1"/>
  <c r="E60"/>
  <c r="F58"/>
  <c r="G58" s="1"/>
  <c r="E58"/>
  <c r="F56"/>
  <c r="G56" s="1"/>
  <c r="E56"/>
  <c r="F54"/>
  <c r="G54" s="1"/>
  <c r="E54"/>
  <c r="F52"/>
  <c r="G52" s="1"/>
  <c r="E52"/>
  <c r="F50"/>
  <c r="G50" s="1"/>
  <c r="E50"/>
  <c r="F48"/>
  <c r="G48" s="1"/>
  <c r="E48"/>
  <c r="F46"/>
  <c r="G46" s="1"/>
  <c r="E46"/>
  <c r="F44"/>
  <c r="G44" s="1"/>
  <c r="E44"/>
  <c r="F42"/>
  <c r="G42" s="1"/>
  <c r="E42"/>
  <c r="F40"/>
  <c r="G40" s="1"/>
  <c r="E40"/>
  <c r="F38"/>
  <c r="G38" s="1"/>
  <c r="E38"/>
  <c r="F36"/>
  <c r="G36" s="1"/>
  <c r="E36"/>
  <c r="F34"/>
  <c r="G34" s="1"/>
  <c r="E34"/>
  <c r="F32"/>
  <c r="G32" s="1"/>
  <c r="E32"/>
  <c r="F89"/>
  <c r="G89" s="1"/>
  <c r="F87"/>
  <c r="G87" s="1"/>
  <c r="F85"/>
  <c r="G85" s="1"/>
  <c r="F83"/>
  <c r="G83" s="1"/>
  <c r="F67"/>
  <c r="G67" s="1"/>
  <c r="E67"/>
  <c r="F65"/>
  <c r="G65" s="1"/>
  <c r="E65"/>
  <c r="F63"/>
  <c r="G63" s="1"/>
  <c r="E63"/>
  <c r="F61"/>
  <c r="G61" s="1"/>
  <c r="E61"/>
  <c r="F59"/>
  <c r="G59" s="1"/>
  <c r="E59"/>
  <c r="F57"/>
  <c r="G57" s="1"/>
  <c r="E57"/>
  <c r="F55"/>
  <c r="G55" s="1"/>
  <c r="E55"/>
  <c r="F53"/>
  <c r="G53" s="1"/>
  <c r="E53"/>
  <c r="F51"/>
  <c r="G51" s="1"/>
  <c r="E51"/>
  <c r="F49"/>
  <c r="G49" s="1"/>
  <c r="E49"/>
  <c r="F47"/>
  <c r="G47" s="1"/>
  <c r="E47"/>
  <c r="F45"/>
  <c r="G45" s="1"/>
  <c r="E45"/>
  <c r="F43"/>
  <c r="G43" s="1"/>
  <c r="E43"/>
  <c r="F41"/>
  <c r="G41" s="1"/>
  <c r="E41"/>
  <c r="F39"/>
  <c r="G39" s="1"/>
  <c r="E39"/>
  <c r="F37"/>
  <c r="G37" s="1"/>
  <c r="E37"/>
  <c r="F35"/>
  <c r="G35" s="1"/>
  <c r="E35"/>
  <c r="F33"/>
  <c r="G33" s="1"/>
  <c r="E33"/>
  <c r="E89"/>
  <c r="E87"/>
  <c r="E85"/>
  <c r="E83"/>
  <c r="E81"/>
  <c r="E79"/>
  <c r="E77"/>
  <c r="E75"/>
  <c r="E73"/>
  <c r="E71"/>
  <c r="E69"/>
  <c r="D12"/>
  <c r="F30" s="1"/>
  <c r="G30" s="1"/>
  <c r="D10"/>
  <c r="D91" i="2"/>
  <c r="D95"/>
  <c r="D89"/>
  <c r="D93"/>
  <c r="D90"/>
  <c r="D94"/>
  <c r="D88"/>
  <c r="D92"/>
  <c r="E101" s="1"/>
  <c r="E99"/>
  <c r="F97"/>
  <c r="G97" s="1"/>
  <c r="D9"/>
  <c r="D65"/>
  <c r="D62"/>
  <c r="D59"/>
  <c r="D57"/>
  <c r="D54"/>
  <c r="D51"/>
  <c r="D49"/>
  <c r="E65" s="1"/>
  <c r="D46"/>
  <c r="D43"/>
  <c r="E61" s="1"/>
  <c r="D41"/>
  <c r="D38"/>
  <c r="E57" s="1"/>
  <c r="D35"/>
  <c r="D33"/>
  <c r="E49" s="1"/>
  <c r="D76"/>
  <c r="D19"/>
  <c r="E37" s="1"/>
  <c r="D12"/>
  <c r="D10" i="1"/>
  <c r="D12"/>
  <c r="D14"/>
  <c r="D16"/>
  <c r="D18"/>
  <c r="D20"/>
  <c r="D22"/>
  <c r="D24"/>
  <c r="D26"/>
  <c r="D28"/>
  <c r="D30"/>
  <c r="D32"/>
  <c r="D34"/>
  <c r="D36"/>
  <c r="D38"/>
  <c r="D40"/>
  <c r="D42"/>
  <c r="D44"/>
  <c r="D46"/>
  <c r="D48"/>
  <c r="D50"/>
  <c r="D52"/>
  <c r="D54"/>
  <c r="D56"/>
  <c r="D58"/>
  <c r="D60"/>
  <c r="D62"/>
  <c r="D64"/>
  <c r="D66"/>
  <c r="D68"/>
  <c r="D70"/>
  <c r="D72"/>
  <c r="D74"/>
  <c r="D76"/>
  <c r="D78"/>
  <c r="D80"/>
  <c r="D82"/>
  <c r="D84"/>
  <c r="D86"/>
  <c r="D88"/>
  <c r="D90"/>
  <c r="D92"/>
  <c r="D94"/>
  <c r="D96"/>
  <c r="D98"/>
  <c r="D100"/>
  <c r="D102"/>
  <c r="D104"/>
  <c r="D106"/>
  <c r="D108"/>
  <c r="D110"/>
  <c r="D112"/>
  <c r="D114"/>
  <c r="D116"/>
  <c r="D118"/>
  <c r="D120"/>
  <c r="D122"/>
  <c r="D124"/>
  <c r="D126"/>
  <c r="D128"/>
  <c r="D130"/>
  <c r="D132"/>
  <c r="D134"/>
  <c r="D136"/>
  <c r="D138"/>
  <c r="D144"/>
  <c r="D9"/>
  <c r="D11"/>
  <c r="D13"/>
  <c r="D15"/>
  <c r="D17"/>
  <c r="D19"/>
  <c r="D21"/>
  <c r="D23"/>
  <c r="D25"/>
  <c r="D27"/>
  <c r="D29"/>
  <c r="D31"/>
  <c r="D33"/>
  <c r="D35"/>
  <c r="D37"/>
  <c r="D39"/>
  <c r="D41"/>
  <c r="D43"/>
  <c r="D45"/>
  <c r="D47"/>
  <c r="D49"/>
  <c r="D51"/>
  <c r="D53"/>
  <c r="D55"/>
  <c r="D57"/>
  <c r="D59"/>
  <c r="D61"/>
  <c r="D63"/>
  <c r="D65"/>
  <c r="D67"/>
  <c r="D69"/>
  <c r="D71"/>
  <c r="D73"/>
  <c r="D75"/>
  <c r="D77"/>
  <c r="D79"/>
  <c r="D81"/>
  <c r="D83"/>
  <c r="D85"/>
  <c r="D87"/>
  <c r="D89"/>
  <c r="D91"/>
  <c r="D93"/>
  <c r="D95"/>
  <c r="D97"/>
  <c r="D99"/>
  <c r="D101"/>
  <c r="D103"/>
  <c r="D105"/>
  <c r="D107"/>
  <c r="D109"/>
  <c r="D111"/>
  <c r="D113"/>
  <c r="D115"/>
  <c r="D117"/>
  <c r="D119"/>
  <c r="D121"/>
  <c r="D123"/>
  <c r="D125"/>
  <c r="D127"/>
  <c r="D129"/>
  <c r="D131"/>
  <c r="D133"/>
  <c r="D135"/>
  <c r="F29"/>
  <c r="G29" s="1"/>
  <c r="E29"/>
  <c r="F31"/>
  <c r="G31" s="1"/>
  <c r="E31"/>
  <c r="F33"/>
  <c r="G33" s="1"/>
  <c r="E33"/>
  <c r="F35"/>
  <c r="G35" s="1"/>
  <c r="E35"/>
  <c r="F37"/>
  <c r="G37" s="1"/>
  <c r="E37"/>
  <c r="F39"/>
  <c r="G39" s="1"/>
  <c r="E39"/>
  <c r="F41"/>
  <c r="G41" s="1"/>
  <c r="E41"/>
  <c r="F43"/>
  <c r="G43" s="1"/>
  <c r="E43"/>
  <c r="F45"/>
  <c r="G45" s="1"/>
  <c r="E45"/>
  <c r="F47"/>
  <c r="G47" s="1"/>
  <c r="E47"/>
  <c r="F49"/>
  <c r="G49" s="1"/>
  <c r="E49"/>
  <c r="F51"/>
  <c r="G51" s="1"/>
  <c r="E51"/>
  <c r="F53"/>
  <c r="G53" s="1"/>
  <c r="E53"/>
  <c r="F55"/>
  <c r="G55" s="1"/>
  <c r="E55"/>
  <c r="F57"/>
  <c r="G57" s="1"/>
  <c r="E57"/>
  <c r="F59"/>
  <c r="G59" s="1"/>
  <c r="E59"/>
  <c r="F61"/>
  <c r="G61" s="1"/>
  <c r="E61"/>
  <c r="F63"/>
  <c r="G63" s="1"/>
  <c r="E63"/>
  <c r="F65"/>
  <c r="G65" s="1"/>
  <c r="E65"/>
  <c r="F67"/>
  <c r="G67" s="1"/>
  <c r="E67"/>
  <c r="F69"/>
  <c r="G69" s="1"/>
  <c r="E69"/>
  <c r="F71"/>
  <c r="G71" s="1"/>
  <c r="E71"/>
  <c r="F73"/>
  <c r="G73" s="1"/>
  <c r="E73"/>
  <c r="F75"/>
  <c r="G75" s="1"/>
  <c r="E75"/>
  <c r="F77"/>
  <c r="G77" s="1"/>
  <c r="E77"/>
  <c r="F79"/>
  <c r="G79" s="1"/>
  <c r="E79"/>
  <c r="F81"/>
  <c r="G81" s="1"/>
  <c r="E81"/>
  <c r="F83"/>
  <c r="G83" s="1"/>
  <c r="E83"/>
  <c r="F85"/>
  <c r="G85" s="1"/>
  <c r="E85"/>
  <c r="F87"/>
  <c r="G87" s="1"/>
  <c r="E87"/>
  <c r="F89"/>
  <c r="G89" s="1"/>
  <c r="E89"/>
  <c r="E91"/>
  <c r="F91"/>
  <c r="G91" s="1"/>
  <c r="E93"/>
  <c r="F93"/>
  <c r="G93" s="1"/>
  <c r="E95"/>
  <c r="F95"/>
  <c r="G95" s="1"/>
  <c r="E97"/>
  <c r="F97"/>
  <c r="G97" s="1"/>
  <c r="E99"/>
  <c r="F99"/>
  <c r="G99" s="1"/>
  <c r="E101"/>
  <c r="F101"/>
  <c r="G101" s="1"/>
  <c r="E103"/>
  <c r="F103"/>
  <c r="G103" s="1"/>
  <c r="E105"/>
  <c r="F105"/>
  <c r="G105" s="1"/>
  <c r="E107"/>
  <c r="F107"/>
  <c r="G107" s="1"/>
  <c r="E109"/>
  <c r="F109"/>
  <c r="G109" s="1"/>
  <c r="E111"/>
  <c r="F111"/>
  <c r="G111" s="1"/>
  <c r="E113"/>
  <c r="F113"/>
  <c r="G113" s="1"/>
  <c r="E115"/>
  <c r="F115"/>
  <c r="G115" s="1"/>
  <c r="E117"/>
  <c r="F117"/>
  <c r="G117" s="1"/>
  <c r="E119"/>
  <c r="F119"/>
  <c r="G119" s="1"/>
  <c r="E121"/>
  <c r="F121"/>
  <c r="G121" s="1"/>
  <c r="E123"/>
  <c r="F123"/>
  <c r="G123" s="1"/>
  <c r="E125"/>
  <c r="F125"/>
  <c r="G125" s="1"/>
  <c r="E127"/>
  <c r="F127"/>
  <c r="G127" s="1"/>
  <c r="E129"/>
  <c r="F129"/>
  <c r="G129" s="1"/>
  <c r="E131"/>
  <c r="F131"/>
  <c r="G131" s="1"/>
  <c r="E133"/>
  <c r="F133"/>
  <c r="G133" s="1"/>
  <c r="E135"/>
  <c r="F135"/>
  <c r="G135" s="1"/>
  <c r="F28"/>
  <c r="G28" s="1"/>
  <c r="E28"/>
  <c r="F30"/>
  <c r="G30" s="1"/>
  <c r="E30"/>
  <c r="F32"/>
  <c r="G32" s="1"/>
  <c r="E32"/>
  <c r="F34"/>
  <c r="G34" s="1"/>
  <c r="E34"/>
  <c r="F36"/>
  <c r="G36" s="1"/>
  <c r="E36"/>
  <c r="F38"/>
  <c r="G38" s="1"/>
  <c r="E38"/>
  <c r="F40"/>
  <c r="G40" s="1"/>
  <c r="E40"/>
  <c r="F42"/>
  <c r="G42" s="1"/>
  <c r="E42"/>
  <c r="F44"/>
  <c r="G44" s="1"/>
  <c r="E44"/>
  <c r="F46"/>
  <c r="G46" s="1"/>
  <c r="E46"/>
  <c r="F48"/>
  <c r="G48" s="1"/>
  <c r="E48"/>
  <c r="F50"/>
  <c r="G50" s="1"/>
  <c r="E50"/>
  <c r="F52"/>
  <c r="G52" s="1"/>
  <c r="E52"/>
  <c r="F54"/>
  <c r="G54" s="1"/>
  <c r="E54"/>
  <c r="F56"/>
  <c r="G56" s="1"/>
  <c r="E56"/>
  <c r="F58"/>
  <c r="G58" s="1"/>
  <c r="E58"/>
  <c r="F60"/>
  <c r="G60" s="1"/>
  <c r="E60"/>
  <c r="F62"/>
  <c r="G62" s="1"/>
  <c r="E62"/>
  <c r="F64"/>
  <c r="G64" s="1"/>
  <c r="E64"/>
  <c r="F66"/>
  <c r="G66" s="1"/>
  <c r="E66"/>
  <c r="F68"/>
  <c r="G68" s="1"/>
  <c r="E68"/>
  <c r="F70"/>
  <c r="G70" s="1"/>
  <c r="E70"/>
  <c r="F72"/>
  <c r="G72" s="1"/>
  <c r="E72"/>
  <c r="F74"/>
  <c r="G74" s="1"/>
  <c r="E74"/>
  <c r="F76"/>
  <c r="G76" s="1"/>
  <c r="E76"/>
  <c r="F78"/>
  <c r="G78" s="1"/>
  <c r="E78"/>
  <c r="F80"/>
  <c r="G80" s="1"/>
  <c r="E80"/>
  <c r="F82"/>
  <c r="G82" s="1"/>
  <c r="E82"/>
  <c r="F84"/>
  <c r="G84" s="1"/>
  <c r="E84"/>
  <c r="F86"/>
  <c r="G86" s="1"/>
  <c r="E86"/>
  <c r="F88"/>
  <c r="G88" s="1"/>
  <c r="E88"/>
  <c r="F90"/>
  <c r="G90" s="1"/>
  <c r="E90"/>
  <c r="E92"/>
  <c r="F92"/>
  <c r="G92" s="1"/>
  <c r="E94"/>
  <c r="F94"/>
  <c r="G94" s="1"/>
  <c r="E96"/>
  <c r="F96"/>
  <c r="G96" s="1"/>
  <c r="E98"/>
  <c r="F98"/>
  <c r="G98" s="1"/>
  <c r="E100"/>
  <c r="F100"/>
  <c r="G100" s="1"/>
  <c r="E102"/>
  <c r="F102"/>
  <c r="G102" s="1"/>
  <c r="E104"/>
  <c r="F104"/>
  <c r="G104" s="1"/>
  <c r="E106"/>
  <c r="F106"/>
  <c r="G106" s="1"/>
  <c r="E108"/>
  <c r="F108"/>
  <c r="G108" s="1"/>
  <c r="E110"/>
  <c r="F110"/>
  <c r="G110" s="1"/>
  <c r="F112"/>
  <c r="G112" s="1"/>
  <c r="E112"/>
  <c r="F114"/>
  <c r="G114" s="1"/>
  <c r="E114"/>
  <c r="F116"/>
  <c r="G116" s="1"/>
  <c r="E116"/>
  <c r="F118"/>
  <c r="G118" s="1"/>
  <c r="E118"/>
  <c r="F120"/>
  <c r="G120" s="1"/>
  <c r="E120"/>
  <c r="F122"/>
  <c r="G122" s="1"/>
  <c r="E122"/>
  <c r="F124"/>
  <c r="G124" s="1"/>
  <c r="E124"/>
  <c r="F126"/>
  <c r="G126" s="1"/>
  <c r="E126"/>
  <c r="F128"/>
  <c r="G128" s="1"/>
  <c r="E128"/>
  <c r="F130"/>
  <c r="G130" s="1"/>
  <c r="E130"/>
  <c r="F132"/>
  <c r="G132" s="1"/>
  <c r="E132"/>
  <c r="F134"/>
  <c r="G134" s="1"/>
  <c r="E134"/>
  <c r="F136"/>
  <c r="G136" s="1"/>
  <c r="E136"/>
  <c r="D137"/>
  <c r="F137" s="1"/>
  <c r="G137" s="1"/>
  <c r="D139"/>
  <c r="D140"/>
  <c r="D142"/>
  <c r="F28" i="2"/>
  <c r="G28" s="1"/>
  <c r="F65"/>
  <c r="G65" s="1"/>
  <c r="F66"/>
  <c r="G66" s="1"/>
  <c r="F61"/>
  <c r="G61" s="1"/>
  <c r="F62"/>
  <c r="G62" s="1"/>
  <c r="F57"/>
  <c r="G57" s="1"/>
  <c r="F58"/>
  <c r="G58" s="1"/>
  <c r="F53"/>
  <c r="G53" s="1"/>
  <c r="F54"/>
  <c r="G54" s="1"/>
  <c r="F49"/>
  <c r="G49" s="1"/>
  <c r="F50"/>
  <c r="G50" s="1"/>
  <c r="F47"/>
  <c r="G47" s="1"/>
  <c r="F45"/>
  <c r="G45" s="1"/>
  <c r="F43"/>
  <c r="G43" s="1"/>
  <c r="F41"/>
  <c r="G41" s="1"/>
  <c r="F39"/>
  <c r="G39" s="1"/>
  <c r="F37"/>
  <c r="G37" s="1"/>
  <c r="F33"/>
  <c r="G33" s="1"/>
  <c r="F35"/>
  <c r="G35" s="1"/>
  <c r="F32"/>
  <c r="G32" s="1"/>
  <c r="F34"/>
  <c r="G34" s="1"/>
  <c r="F31"/>
  <c r="G31" s="1"/>
  <c r="F30"/>
  <c r="G30" s="1"/>
  <c r="E91"/>
  <c r="F63"/>
  <c r="G63" s="1"/>
  <c r="F64"/>
  <c r="G64" s="1"/>
  <c r="F59"/>
  <c r="G59" s="1"/>
  <c r="F60"/>
  <c r="G60" s="1"/>
  <c r="F55"/>
  <c r="G55" s="1"/>
  <c r="F56"/>
  <c r="G56" s="1"/>
  <c r="F51"/>
  <c r="G51" s="1"/>
  <c r="F52"/>
  <c r="G52" s="1"/>
  <c r="F48"/>
  <c r="G48" s="1"/>
  <c r="F46"/>
  <c r="G46" s="1"/>
  <c r="F44"/>
  <c r="G44" s="1"/>
  <c r="F42"/>
  <c r="G42" s="1"/>
  <c r="F40"/>
  <c r="G40" s="1"/>
  <c r="F38"/>
  <c r="G38" s="1"/>
  <c r="F36"/>
  <c r="G36" s="1"/>
  <c r="F29"/>
  <c r="G29" s="1"/>
  <c r="D69"/>
  <c r="D67"/>
  <c r="E37" i="5" l="1"/>
  <c r="E45"/>
  <c r="E53"/>
  <c r="E39"/>
  <c r="E47"/>
  <c r="J47" s="1"/>
  <c r="F33"/>
  <c r="G33" s="1"/>
  <c r="F37"/>
  <c r="G37" s="1"/>
  <c r="F41"/>
  <c r="G41" s="1"/>
  <c r="F45"/>
  <c r="G45" s="1"/>
  <c r="K45" s="1"/>
  <c r="F49"/>
  <c r="G49" s="1"/>
  <c r="F53"/>
  <c r="G53" s="1"/>
  <c r="E34"/>
  <c r="E36"/>
  <c r="J36" s="1"/>
  <c r="E38"/>
  <c r="E40"/>
  <c r="J40" s="1"/>
  <c r="E42"/>
  <c r="E44"/>
  <c r="J44" s="1"/>
  <c r="E46"/>
  <c r="E48"/>
  <c r="J48" s="1"/>
  <c r="F67" i="2"/>
  <c r="G67" s="1"/>
  <c r="E29"/>
  <c r="K29" s="1"/>
  <c r="E36"/>
  <c r="E38"/>
  <c r="J38" s="1"/>
  <c r="E40"/>
  <c r="E42"/>
  <c r="J42" s="1"/>
  <c r="E44"/>
  <c r="E46"/>
  <c r="J46" s="1"/>
  <c r="E48"/>
  <c r="E52"/>
  <c r="J52" s="1"/>
  <c r="E51"/>
  <c r="E56"/>
  <c r="J56" s="1"/>
  <c r="E55"/>
  <c r="E60"/>
  <c r="J60" s="1"/>
  <c r="E59"/>
  <c r="E64"/>
  <c r="J64" s="1"/>
  <c r="E63"/>
  <c r="E30"/>
  <c r="J30" s="1"/>
  <c r="E31"/>
  <c r="E34"/>
  <c r="J34" s="1"/>
  <c r="E35"/>
  <c r="E39"/>
  <c r="K39" s="1"/>
  <c r="E41"/>
  <c r="E43"/>
  <c r="K43" s="1"/>
  <c r="E45"/>
  <c r="E47"/>
  <c r="K47" s="1"/>
  <c r="E50"/>
  <c r="E54"/>
  <c r="J54" s="1"/>
  <c r="E58"/>
  <c r="E62"/>
  <c r="J62" s="1"/>
  <c r="E66"/>
  <c r="F90"/>
  <c r="G90" s="1"/>
  <c r="E97"/>
  <c r="F100"/>
  <c r="G100" s="1"/>
  <c r="F148" i="1"/>
  <c r="G148" s="1"/>
  <c r="E148"/>
  <c r="E149"/>
  <c r="F149"/>
  <c r="G149" s="1"/>
  <c r="E145" i="4"/>
  <c r="J144"/>
  <c r="K144"/>
  <c r="H144"/>
  <c r="I144"/>
  <c r="H33" i="5"/>
  <c r="J33"/>
  <c r="I33"/>
  <c r="K33"/>
  <c r="H41"/>
  <c r="J41"/>
  <c r="I41"/>
  <c r="K41"/>
  <c r="H49"/>
  <c r="J49"/>
  <c r="I49"/>
  <c r="K49"/>
  <c r="H57"/>
  <c r="J57"/>
  <c r="I57"/>
  <c r="K57"/>
  <c r="H65"/>
  <c r="J65"/>
  <c r="I65"/>
  <c r="K65"/>
  <c r="H73"/>
  <c r="J73"/>
  <c r="I73"/>
  <c r="K73"/>
  <c r="H81"/>
  <c r="J81"/>
  <c r="I81"/>
  <c r="K81"/>
  <c r="H89"/>
  <c r="J89"/>
  <c r="I89"/>
  <c r="K89"/>
  <c r="H35"/>
  <c r="J35"/>
  <c r="I35"/>
  <c r="K35"/>
  <c r="H43"/>
  <c r="J43"/>
  <c r="I43"/>
  <c r="K43"/>
  <c r="H51"/>
  <c r="J51"/>
  <c r="I51"/>
  <c r="K51"/>
  <c r="H59"/>
  <c r="J59"/>
  <c r="I59"/>
  <c r="K59"/>
  <c r="H67"/>
  <c r="J67"/>
  <c r="I67"/>
  <c r="K67"/>
  <c r="H75"/>
  <c r="J75"/>
  <c r="I75"/>
  <c r="K75"/>
  <c r="H83"/>
  <c r="J83"/>
  <c r="I83"/>
  <c r="K83"/>
  <c r="F32"/>
  <c r="G32" s="1"/>
  <c r="E32"/>
  <c r="H45"/>
  <c r="I45"/>
  <c r="H53"/>
  <c r="I53"/>
  <c r="H61"/>
  <c r="J61"/>
  <c r="I61"/>
  <c r="K61"/>
  <c r="H69"/>
  <c r="J69"/>
  <c r="I69"/>
  <c r="K69"/>
  <c r="H77"/>
  <c r="J77"/>
  <c r="I77"/>
  <c r="K77"/>
  <c r="H85"/>
  <c r="J85"/>
  <c r="I85"/>
  <c r="K85"/>
  <c r="F29"/>
  <c r="G29" s="1"/>
  <c r="E29"/>
  <c r="H39"/>
  <c r="J39"/>
  <c r="I39"/>
  <c r="K39"/>
  <c r="H47"/>
  <c r="I47"/>
  <c r="H55"/>
  <c r="J55"/>
  <c r="I55"/>
  <c r="K55"/>
  <c r="H63"/>
  <c r="J63"/>
  <c r="I63"/>
  <c r="K63"/>
  <c r="H71"/>
  <c r="J71"/>
  <c r="I71"/>
  <c r="K71"/>
  <c r="H79"/>
  <c r="J79"/>
  <c r="I79"/>
  <c r="K79"/>
  <c r="H87"/>
  <c r="J87"/>
  <c r="I87"/>
  <c r="K87"/>
  <c r="F31"/>
  <c r="G31" s="1"/>
  <c r="E31"/>
  <c r="H34"/>
  <c r="J34"/>
  <c r="K34"/>
  <c r="I34"/>
  <c r="H36"/>
  <c r="K36"/>
  <c r="H38"/>
  <c r="J38"/>
  <c r="K38"/>
  <c r="I38"/>
  <c r="H40"/>
  <c r="K40"/>
  <c r="H42"/>
  <c r="J42"/>
  <c r="K42"/>
  <c r="I42"/>
  <c r="H44"/>
  <c r="K44"/>
  <c r="H46"/>
  <c r="J46"/>
  <c r="K46"/>
  <c r="I46"/>
  <c r="H48"/>
  <c r="K48"/>
  <c r="H50"/>
  <c r="J50"/>
  <c r="K50"/>
  <c r="I50"/>
  <c r="H52"/>
  <c r="J52"/>
  <c r="K52"/>
  <c r="I52"/>
  <c r="H54"/>
  <c r="J54"/>
  <c r="K54"/>
  <c r="I54"/>
  <c r="H56"/>
  <c r="J56"/>
  <c r="K56"/>
  <c r="I56"/>
  <c r="H58"/>
  <c r="J58"/>
  <c r="K58"/>
  <c r="I58"/>
  <c r="H60"/>
  <c r="J60"/>
  <c r="K60"/>
  <c r="I60"/>
  <c r="H62"/>
  <c r="J62"/>
  <c r="K62"/>
  <c r="I62"/>
  <c r="H64"/>
  <c r="J64"/>
  <c r="K64"/>
  <c r="I64"/>
  <c r="H66"/>
  <c r="J66"/>
  <c r="K66"/>
  <c r="I66"/>
  <c r="H68"/>
  <c r="J68"/>
  <c r="K68"/>
  <c r="I68"/>
  <c r="H70"/>
  <c r="J70"/>
  <c r="K70"/>
  <c r="I70"/>
  <c r="H72"/>
  <c r="J72"/>
  <c r="K72"/>
  <c r="I72"/>
  <c r="H74"/>
  <c r="J74"/>
  <c r="K74"/>
  <c r="I74"/>
  <c r="H76"/>
  <c r="J76"/>
  <c r="K76"/>
  <c r="I76"/>
  <c r="H78"/>
  <c r="J78"/>
  <c r="K78"/>
  <c r="I78"/>
  <c r="H80"/>
  <c r="J80"/>
  <c r="K80"/>
  <c r="I80"/>
  <c r="H82"/>
  <c r="J82"/>
  <c r="K82"/>
  <c r="I82"/>
  <c r="H84"/>
  <c r="J84"/>
  <c r="K84"/>
  <c r="I84"/>
  <c r="H86"/>
  <c r="J86"/>
  <c r="K86"/>
  <c r="I86"/>
  <c r="H88"/>
  <c r="J88"/>
  <c r="K88"/>
  <c r="I88"/>
  <c r="H90"/>
  <c r="J90"/>
  <c r="K90"/>
  <c r="I90"/>
  <c r="F30"/>
  <c r="G30" s="1"/>
  <c r="F28"/>
  <c r="G28" s="1"/>
  <c r="E30"/>
  <c r="E28"/>
  <c r="G28" i="4"/>
  <c r="I48"/>
  <c r="K48"/>
  <c r="H48"/>
  <c r="J48"/>
  <c r="I52"/>
  <c r="K52"/>
  <c r="H52"/>
  <c r="J52"/>
  <c r="I56"/>
  <c r="K56"/>
  <c r="H56"/>
  <c r="J56"/>
  <c r="I60"/>
  <c r="K60"/>
  <c r="H60"/>
  <c r="J60"/>
  <c r="I64"/>
  <c r="K64"/>
  <c r="H64"/>
  <c r="J64"/>
  <c r="I68"/>
  <c r="K68"/>
  <c r="H68"/>
  <c r="J68"/>
  <c r="I72"/>
  <c r="K72"/>
  <c r="H72"/>
  <c r="J72"/>
  <c r="I76"/>
  <c r="K76"/>
  <c r="H76"/>
  <c r="J76"/>
  <c r="I80"/>
  <c r="K80"/>
  <c r="H80"/>
  <c r="J80"/>
  <c r="I84"/>
  <c r="K84"/>
  <c r="H84"/>
  <c r="J84"/>
  <c r="I88"/>
  <c r="K88"/>
  <c r="H88"/>
  <c r="J88"/>
  <c r="K28"/>
  <c r="I28"/>
  <c r="H28"/>
  <c r="J28"/>
  <c r="I29"/>
  <c r="K29"/>
  <c r="J29"/>
  <c r="H29"/>
  <c r="I31"/>
  <c r="K31"/>
  <c r="J31"/>
  <c r="H31"/>
  <c r="I33"/>
  <c r="K33"/>
  <c r="J33"/>
  <c r="H33"/>
  <c r="I35"/>
  <c r="K35"/>
  <c r="J35"/>
  <c r="H35"/>
  <c r="I37"/>
  <c r="K37"/>
  <c r="J37"/>
  <c r="H37"/>
  <c r="I39"/>
  <c r="K39"/>
  <c r="J39"/>
  <c r="H39"/>
  <c r="I41"/>
  <c r="K41"/>
  <c r="J41"/>
  <c r="H41"/>
  <c r="I43"/>
  <c r="K43"/>
  <c r="J43"/>
  <c r="H43"/>
  <c r="I45"/>
  <c r="K45"/>
  <c r="J45"/>
  <c r="H45"/>
  <c r="I47"/>
  <c r="K47"/>
  <c r="J47"/>
  <c r="H47"/>
  <c r="I49"/>
  <c r="K49"/>
  <c r="J49"/>
  <c r="H49"/>
  <c r="I51"/>
  <c r="K51"/>
  <c r="J51"/>
  <c r="H51"/>
  <c r="I53"/>
  <c r="K53"/>
  <c r="J53"/>
  <c r="H53"/>
  <c r="I55"/>
  <c r="K55"/>
  <c r="J55"/>
  <c r="H55"/>
  <c r="I57"/>
  <c r="K57"/>
  <c r="J57"/>
  <c r="H57"/>
  <c r="I59"/>
  <c r="K59"/>
  <c r="J59"/>
  <c r="H59"/>
  <c r="I61"/>
  <c r="K61"/>
  <c r="J61"/>
  <c r="H61"/>
  <c r="I63"/>
  <c r="K63"/>
  <c r="J63"/>
  <c r="H63"/>
  <c r="I65"/>
  <c r="K65"/>
  <c r="J65"/>
  <c r="H65"/>
  <c r="I67"/>
  <c r="K67"/>
  <c r="J67"/>
  <c r="H67"/>
  <c r="I69"/>
  <c r="K69"/>
  <c r="J69"/>
  <c r="H69"/>
  <c r="I71"/>
  <c r="K71"/>
  <c r="J71"/>
  <c r="H71"/>
  <c r="I73"/>
  <c r="K73"/>
  <c r="J73"/>
  <c r="H73"/>
  <c r="I75"/>
  <c r="K75"/>
  <c r="J75"/>
  <c r="H75"/>
  <c r="I77"/>
  <c r="K77"/>
  <c r="J77"/>
  <c r="H77"/>
  <c r="I79"/>
  <c r="K79"/>
  <c r="J79"/>
  <c r="H79"/>
  <c r="I81"/>
  <c r="K81"/>
  <c r="J81"/>
  <c r="H81"/>
  <c r="I83"/>
  <c r="K83"/>
  <c r="J83"/>
  <c r="H83"/>
  <c r="I85"/>
  <c r="K85"/>
  <c r="J85"/>
  <c r="H85"/>
  <c r="I87"/>
  <c r="K87"/>
  <c r="J87"/>
  <c r="H87"/>
  <c r="I89"/>
  <c r="K89"/>
  <c r="J89"/>
  <c r="H89"/>
  <c r="I91"/>
  <c r="K91"/>
  <c r="J91"/>
  <c r="H91"/>
  <c r="I93"/>
  <c r="K93"/>
  <c r="J93"/>
  <c r="H93"/>
  <c r="I95"/>
  <c r="K95"/>
  <c r="J95"/>
  <c r="H95"/>
  <c r="I97"/>
  <c r="K97"/>
  <c r="J97"/>
  <c r="H97"/>
  <c r="I99"/>
  <c r="K99"/>
  <c r="J99"/>
  <c r="H99"/>
  <c r="I101"/>
  <c r="K101"/>
  <c r="J101"/>
  <c r="H101"/>
  <c r="I103"/>
  <c r="K103"/>
  <c r="J103"/>
  <c r="H103"/>
  <c r="I105"/>
  <c r="K105"/>
  <c r="J105"/>
  <c r="H105"/>
  <c r="I107"/>
  <c r="K107"/>
  <c r="J107"/>
  <c r="H107"/>
  <c r="I109"/>
  <c r="K109"/>
  <c r="J109"/>
  <c r="H109"/>
  <c r="I111"/>
  <c r="K111"/>
  <c r="J111"/>
  <c r="H111"/>
  <c r="I113"/>
  <c r="K113"/>
  <c r="J113"/>
  <c r="H113"/>
  <c r="H115"/>
  <c r="J115"/>
  <c r="I115"/>
  <c r="K115"/>
  <c r="H117"/>
  <c r="J117"/>
  <c r="I117"/>
  <c r="K117"/>
  <c r="H119"/>
  <c r="J119"/>
  <c r="I119"/>
  <c r="K119"/>
  <c r="H121"/>
  <c r="J121"/>
  <c r="I121"/>
  <c r="K121"/>
  <c r="H123"/>
  <c r="J123"/>
  <c r="I123"/>
  <c r="K123"/>
  <c r="H125"/>
  <c r="J125"/>
  <c r="I125"/>
  <c r="K125"/>
  <c r="H127"/>
  <c r="J127"/>
  <c r="I127"/>
  <c r="K127"/>
  <c r="H129"/>
  <c r="J129"/>
  <c r="I129"/>
  <c r="K129"/>
  <c r="H131"/>
  <c r="J131"/>
  <c r="I131"/>
  <c r="K131"/>
  <c r="H133"/>
  <c r="J133"/>
  <c r="I133"/>
  <c r="K133"/>
  <c r="H135"/>
  <c r="J135"/>
  <c r="I135"/>
  <c r="K135"/>
  <c r="H137"/>
  <c r="J137"/>
  <c r="I137"/>
  <c r="K137"/>
  <c r="H139"/>
  <c r="J139"/>
  <c r="I139"/>
  <c r="K139"/>
  <c r="H141"/>
  <c r="J141"/>
  <c r="I141"/>
  <c r="K141"/>
  <c r="H143"/>
  <c r="J143"/>
  <c r="I143"/>
  <c r="K143"/>
  <c r="I30"/>
  <c r="K30"/>
  <c r="H30"/>
  <c r="J30"/>
  <c r="I32"/>
  <c r="K32"/>
  <c r="H32"/>
  <c r="J32"/>
  <c r="I34"/>
  <c r="K34"/>
  <c r="H34"/>
  <c r="J34"/>
  <c r="I36"/>
  <c r="K36"/>
  <c r="H36"/>
  <c r="J36"/>
  <c r="I38"/>
  <c r="K38"/>
  <c r="H38"/>
  <c r="J38"/>
  <c r="I40"/>
  <c r="K40"/>
  <c r="H40"/>
  <c r="J40"/>
  <c r="I42"/>
  <c r="K42"/>
  <c r="H42"/>
  <c r="J42"/>
  <c r="I44"/>
  <c r="K44"/>
  <c r="H44"/>
  <c r="J44"/>
  <c r="I46"/>
  <c r="K46"/>
  <c r="H46"/>
  <c r="J46"/>
  <c r="I50"/>
  <c r="K50"/>
  <c r="H50"/>
  <c r="J50"/>
  <c r="I54"/>
  <c r="K54"/>
  <c r="H54"/>
  <c r="J54"/>
  <c r="I58"/>
  <c r="K58"/>
  <c r="H58"/>
  <c r="J58"/>
  <c r="I62"/>
  <c r="K62"/>
  <c r="H62"/>
  <c r="J62"/>
  <c r="I66"/>
  <c r="K66"/>
  <c r="H66"/>
  <c r="J66"/>
  <c r="I70"/>
  <c r="K70"/>
  <c r="H70"/>
  <c r="J70"/>
  <c r="I74"/>
  <c r="K74"/>
  <c r="H74"/>
  <c r="J74"/>
  <c r="I78"/>
  <c r="K78"/>
  <c r="H78"/>
  <c r="J78"/>
  <c r="I82"/>
  <c r="K82"/>
  <c r="H82"/>
  <c r="J82"/>
  <c r="I86"/>
  <c r="K86"/>
  <c r="H86"/>
  <c r="J86"/>
  <c r="I90"/>
  <c r="K90"/>
  <c r="H90"/>
  <c r="J90"/>
  <c r="I92"/>
  <c r="K92"/>
  <c r="H92"/>
  <c r="J92"/>
  <c r="I94"/>
  <c r="K94"/>
  <c r="H94"/>
  <c r="J94"/>
  <c r="I96"/>
  <c r="K96"/>
  <c r="H96"/>
  <c r="J96"/>
  <c r="I98"/>
  <c r="K98"/>
  <c r="H98"/>
  <c r="J98"/>
  <c r="I100"/>
  <c r="K100"/>
  <c r="H100"/>
  <c r="J100"/>
  <c r="I102"/>
  <c r="K102"/>
  <c r="H102"/>
  <c r="J102"/>
  <c r="I104"/>
  <c r="K104"/>
  <c r="H104"/>
  <c r="J104"/>
  <c r="I106"/>
  <c r="K106"/>
  <c r="H106"/>
  <c r="J106"/>
  <c r="I108"/>
  <c r="K108"/>
  <c r="H108"/>
  <c r="J108"/>
  <c r="I110"/>
  <c r="K110"/>
  <c r="H110"/>
  <c r="J110"/>
  <c r="I112"/>
  <c r="K112"/>
  <c r="H112"/>
  <c r="J112"/>
  <c r="H114"/>
  <c r="J114"/>
  <c r="K114"/>
  <c r="I114"/>
  <c r="H116"/>
  <c r="J116"/>
  <c r="K116"/>
  <c r="I116"/>
  <c r="H118"/>
  <c r="J118"/>
  <c r="K118"/>
  <c r="I118"/>
  <c r="H120"/>
  <c r="J120"/>
  <c r="K120"/>
  <c r="I120"/>
  <c r="H122"/>
  <c r="J122"/>
  <c r="K122"/>
  <c r="I122"/>
  <c r="H124"/>
  <c r="J124"/>
  <c r="K124"/>
  <c r="I124"/>
  <c r="H126"/>
  <c r="J126"/>
  <c r="K126"/>
  <c r="I126"/>
  <c r="H128"/>
  <c r="J128"/>
  <c r="K128"/>
  <c r="I128"/>
  <c r="H130"/>
  <c r="J130"/>
  <c r="K130"/>
  <c r="I130"/>
  <c r="H132"/>
  <c r="J132"/>
  <c r="K132"/>
  <c r="I132"/>
  <c r="H134"/>
  <c r="J134"/>
  <c r="K134"/>
  <c r="I134"/>
  <c r="H136"/>
  <c r="J136"/>
  <c r="K136"/>
  <c r="I136"/>
  <c r="H138"/>
  <c r="J138"/>
  <c r="K138"/>
  <c r="I138"/>
  <c r="H140"/>
  <c r="J140"/>
  <c r="K140"/>
  <c r="I140"/>
  <c r="H142"/>
  <c r="J142"/>
  <c r="K142"/>
  <c r="I142"/>
  <c r="F29" i="3"/>
  <c r="G29" s="1"/>
  <c r="E29"/>
  <c r="I69"/>
  <c r="K69"/>
  <c r="H69"/>
  <c r="J69"/>
  <c r="I73"/>
  <c r="K73"/>
  <c r="H73"/>
  <c r="J73"/>
  <c r="I77"/>
  <c r="K77"/>
  <c r="H77"/>
  <c r="J77"/>
  <c r="I81"/>
  <c r="K81"/>
  <c r="H81"/>
  <c r="J81"/>
  <c r="I85"/>
  <c r="K85"/>
  <c r="H85"/>
  <c r="J85"/>
  <c r="I89"/>
  <c r="K89"/>
  <c r="H89"/>
  <c r="J89"/>
  <c r="F31"/>
  <c r="G31" s="1"/>
  <c r="E31"/>
  <c r="I71"/>
  <c r="K71"/>
  <c r="H71"/>
  <c r="J71"/>
  <c r="I75"/>
  <c r="K75"/>
  <c r="H75"/>
  <c r="J75"/>
  <c r="I79"/>
  <c r="K79"/>
  <c r="H79"/>
  <c r="J79"/>
  <c r="I83"/>
  <c r="K83"/>
  <c r="H83"/>
  <c r="J83"/>
  <c r="I87"/>
  <c r="K87"/>
  <c r="H87"/>
  <c r="J87"/>
  <c r="H33"/>
  <c r="J33"/>
  <c r="I33"/>
  <c r="K33"/>
  <c r="H35"/>
  <c r="J35"/>
  <c r="I35"/>
  <c r="K35"/>
  <c r="H37"/>
  <c r="J37"/>
  <c r="I37"/>
  <c r="K37"/>
  <c r="H39"/>
  <c r="J39"/>
  <c r="I39"/>
  <c r="K39"/>
  <c r="H41"/>
  <c r="J41"/>
  <c r="I41"/>
  <c r="K41"/>
  <c r="H43"/>
  <c r="J43"/>
  <c r="I43"/>
  <c r="K43"/>
  <c r="H45"/>
  <c r="J45"/>
  <c r="I45"/>
  <c r="K45"/>
  <c r="H47"/>
  <c r="J47"/>
  <c r="I47"/>
  <c r="K47"/>
  <c r="H49"/>
  <c r="J49"/>
  <c r="I49"/>
  <c r="K49"/>
  <c r="H51"/>
  <c r="J51"/>
  <c r="I51"/>
  <c r="K51"/>
  <c r="H53"/>
  <c r="J53"/>
  <c r="I53"/>
  <c r="K53"/>
  <c r="H55"/>
  <c r="J55"/>
  <c r="I55"/>
  <c r="K55"/>
  <c r="H57"/>
  <c r="J57"/>
  <c r="I57"/>
  <c r="K57"/>
  <c r="H59"/>
  <c r="J59"/>
  <c r="I59"/>
  <c r="K59"/>
  <c r="H61"/>
  <c r="J61"/>
  <c r="I61"/>
  <c r="K61"/>
  <c r="H63"/>
  <c r="J63"/>
  <c r="I63"/>
  <c r="K63"/>
  <c r="H65"/>
  <c r="J65"/>
  <c r="I65"/>
  <c r="K65"/>
  <c r="I67"/>
  <c r="K67"/>
  <c r="H67"/>
  <c r="J67"/>
  <c r="H32"/>
  <c r="J32"/>
  <c r="I32"/>
  <c r="K32"/>
  <c r="H34"/>
  <c r="J34"/>
  <c r="I34"/>
  <c r="K34"/>
  <c r="H36"/>
  <c r="J36"/>
  <c r="I36"/>
  <c r="K36"/>
  <c r="H38"/>
  <c r="J38"/>
  <c r="I38"/>
  <c r="K38"/>
  <c r="H40"/>
  <c r="J40"/>
  <c r="I40"/>
  <c r="K40"/>
  <c r="H42"/>
  <c r="J42"/>
  <c r="I42"/>
  <c r="K42"/>
  <c r="H44"/>
  <c r="J44"/>
  <c r="I44"/>
  <c r="K44"/>
  <c r="H46"/>
  <c r="J46"/>
  <c r="I46"/>
  <c r="K46"/>
  <c r="H48"/>
  <c r="J48"/>
  <c r="I48"/>
  <c r="K48"/>
  <c r="H50"/>
  <c r="J50"/>
  <c r="I50"/>
  <c r="K50"/>
  <c r="H52"/>
  <c r="J52"/>
  <c r="I52"/>
  <c r="K52"/>
  <c r="H54"/>
  <c r="J54"/>
  <c r="I54"/>
  <c r="K54"/>
  <c r="H56"/>
  <c r="J56"/>
  <c r="I56"/>
  <c r="K56"/>
  <c r="H58"/>
  <c r="J58"/>
  <c r="I58"/>
  <c r="K58"/>
  <c r="H60"/>
  <c r="J60"/>
  <c r="I60"/>
  <c r="K60"/>
  <c r="H62"/>
  <c r="J62"/>
  <c r="I62"/>
  <c r="K62"/>
  <c r="H64"/>
  <c r="J64"/>
  <c r="I64"/>
  <c r="K64"/>
  <c r="H66"/>
  <c r="J66"/>
  <c r="I66"/>
  <c r="K66"/>
  <c r="I68"/>
  <c r="K68"/>
  <c r="J68"/>
  <c r="H68"/>
  <c r="I70"/>
  <c r="K70"/>
  <c r="J70"/>
  <c r="H70"/>
  <c r="I72"/>
  <c r="K72"/>
  <c r="J72"/>
  <c r="H72"/>
  <c r="I74"/>
  <c r="K74"/>
  <c r="J74"/>
  <c r="H74"/>
  <c r="I76"/>
  <c r="K76"/>
  <c r="J76"/>
  <c r="H76"/>
  <c r="I78"/>
  <c r="K78"/>
  <c r="J78"/>
  <c r="H78"/>
  <c r="I80"/>
  <c r="K80"/>
  <c r="J80"/>
  <c r="H80"/>
  <c r="I82"/>
  <c r="K82"/>
  <c r="J82"/>
  <c r="H82"/>
  <c r="I84"/>
  <c r="K84"/>
  <c r="J84"/>
  <c r="H84"/>
  <c r="I86"/>
  <c r="K86"/>
  <c r="J86"/>
  <c r="H86"/>
  <c r="I88"/>
  <c r="K88"/>
  <c r="J88"/>
  <c r="H88"/>
  <c r="I90"/>
  <c r="K90"/>
  <c r="J90"/>
  <c r="H90"/>
  <c r="E28"/>
  <c r="E30"/>
  <c r="F28"/>
  <c r="G28" s="1"/>
  <c r="E89" i="2"/>
  <c r="H89" s="1"/>
  <c r="F99"/>
  <c r="G99" s="1"/>
  <c r="F101"/>
  <c r="G101" s="1"/>
  <c r="K101" s="1"/>
  <c r="E92"/>
  <c r="F93"/>
  <c r="G93" s="1"/>
  <c r="E94"/>
  <c r="E96"/>
  <c r="E98"/>
  <c r="E100"/>
  <c r="E95"/>
  <c r="F95"/>
  <c r="G95" s="1"/>
  <c r="F89"/>
  <c r="G89" s="1"/>
  <c r="E90"/>
  <c r="K97"/>
  <c r="J97"/>
  <c r="I97"/>
  <c r="H97"/>
  <c r="K99"/>
  <c r="J99"/>
  <c r="I99"/>
  <c r="H99"/>
  <c r="J101"/>
  <c r="H101"/>
  <c r="F92"/>
  <c r="G92" s="1"/>
  <c r="E93"/>
  <c r="F94"/>
  <c r="G94" s="1"/>
  <c r="F96"/>
  <c r="G96" s="1"/>
  <c r="F98"/>
  <c r="G98" s="1"/>
  <c r="J89"/>
  <c r="F81"/>
  <c r="G81" s="1"/>
  <c r="F68"/>
  <c r="G68" s="1"/>
  <c r="F146" i="1"/>
  <c r="G146" s="1"/>
  <c r="F144"/>
  <c r="G144" s="1"/>
  <c r="F142"/>
  <c r="G142" s="1"/>
  <c r="F140"/>
  <c r="G140" s="1"/>
  <c r="F138"/>
  <c r="G138" s="1"/>
  <c r="E147"/>
  <c r="E145"/>
  <c r="E143"/>
  <c r="E141"/>
  <c r="E139"/>
  <c r="E137"/>
  <c r="E146"/>
  <c r="E144"/>
  <c r="E142"/>
  <c r="E140"/>
  <c r="E138"/>
  <c r="F147"/>
  <c r="G147" s="1"/>
  <c r="F145"/>
  <c r="G145" s="1"/>
  <c r="F143"/>
  <c r="G143" s="1"/>
  <c r="F141"/>
  <c r="G141" s="1"/>
  <c r="F139"/>
  <c r="G139" s="1"/>
  <c r="J110"/>
  <c r="H110"/>
  <c r="K110"/>
  <c r="I110"/>
  <c r="J108"/>
  <c r="H108"/>
  <c r="K108"/>
  <c r="I108"/>
  <c r="J106"/>
  <c r="H106"/>
  <c r="K106"/>
  <c r="I106"/>
  <c r="J104"/>
  <c r="H104"/>
  <c r="K104"/>
  <c r="I104"/>
  <c r="J102"/>
  <c r="H102"/>
  <c r="K102"/>
  <c r="I102"/>
  <c r="J100"/>
  <c r="H100"/>
  <c r="K100"/>
  <c r="I100"/>
  <c r="J98"/>
  <c r="H98"/>
  <c r="K98"/>
  <c r="I98"/>
  <c r="J96"/>
  <c r="H96"/>
  <c r="K96"/>
  <c r="I96"/>
  <c r="J94"/>
  <c r="H94"/>
  <c r="K94"/>
  <c r="I94"/>
  <c r="J92"/>
  <c r="H92"/>
  <c r="K92"/>
  <c r="I92"/>
  <c r="K147"/>
  <c r="I147"/>
  <c r="J147"/>
  <c r="H147"/>
  <c r="K145"/>
  <c r="I145"/>
  <c r="J145"/>
  <c r="H145"/>
  <c r="K143"/>
  <c r="I143"/>
  <c r="J143"/>
  <c r="H143"/>
  <c r="K141"/>
  <c r="I141"/>
  <c r="J141"/>
  <c r="H141"/>
  <c r="K139"/>
  <c r="I139"/>
  <c r="J139"/>
  <c r="H139"/>
  <c r="K137"/>
  <c r="I137"/>
  <c r="J137"/>
  <c r="H137"/>
  <c r="K135"/>
  <c r="I135"/>
  <c r="J135"/>
  <c r="H135"/>
  <c r="K133"/>
  <c r="I133"/>
  <c r="J133"/>
  <c r="H133"/>
  <c r="K131"/>
  <c r="I131"/>
  <c r="J131"/>
  <c r="H131"/>
  <c r="K129"/>
  <c r="I129"/>
  <c r="J129"/>
  <c r="H129"/>
  <c r="K127"/>
  <c r="I127"/>
  <c r="J127"/>
  <c r="H127"/>
  <c r="K125"/>
  <c r="I125"/>
  <c r="J125"/>
  <c r="H125"/>
  <c r="K123"/>
  <c r="I123"/>
  <c r="J123"/>
  <c r="H123"/>
  <c r="K121"/>
  <c r="I121"/>
  <c r="J121"/>
  <c r="H121"/>
  <c r="K119"/>
  <c r="I119"/>
  <c r="J119"/>
  <c r="H119"/>
  <c r="K117"/>
  <c r="I117"/>
  <c r="J117"/>
  <c r="H117"/>
  <c r="K115"/>
  <c r="I115"/>
  <c r="J115"/>
  <c r="H115"/>
  <c r="K113"/>
  <c r="I113"/>
  <c r="J113"/>
  <c r="H113"/>
  <c r="J111"/>
  <c r="H111"/>
  <c r="I111"/>
  <c r="K111"/>
  <c r="J109"/>
  <c r="H109"/>
  <c r="I109"/>
  <c r="K109"/>
  <c r="J107"/>
  <c r="H107"/>
  <c r="I107"/>
  <c r="K107"/>
  <c r="J105"/>
  <c r="H105"/>
  <c r="I105"/>
  <c r="K105"/>
  <c r="J103"/>
  <c r="H103"/>
  <c r="I103"/>
  <c r="K103"/>
  <c r="J101"/>
  <c r="H101"/>
  <c r="I101"/>
  <c r="K101"/>
  <c r="J99"/>
  <c r="H99"/>
  <c r="I99"/>
  <c r="K99"/>
  <c r="J97"/>
  <c r="H97"/>
  <c r="I97"/>
  <c r="K97"/>
  <c r="J95"/>
  <c r="H95"/>
  <c r="I95"/>
  <c r="K95"/>
  <c r="J93"/>
  <c r="H93"/>
  <c r="I93"/>
  <c r="K93"/>
  <c r="J91"/>
  <c r="H91"/>
  <c r="I91"/>
  <c r="K91"/>
  <c r="K146"/>
  <c r="I146"/>
  <c r="J146"/>
  <c r="H146"/>
  <c r="K144"/>
  <c r="I144"/>
  <c r="J144"/>
  <c r="H144"/>
  <c r="K142"/>
  <c r="I142"/>
  <c r="J142"/>
  <c r="H142"/>
  <c r="K140"/>
  <c r="I140"/>
  <c r="J140"/>
  <c r="H140"/>
  <c r="K138"/>
  <c r="I138"/>
  <c r="J138"/>
  <c r="H138"/>
  <c r="K136"/>
  <c r="I136"/>
  <c r="J136"/>
  <c r="H136"/>
  <c r="K134"/>
  <c r="I134"/>
  <c r="J134"/>
  <c r="H134"/>
  <c r="K132"/>
  <c r="I132"/>
  <c r="J132"/>
  <c r="H132"/>
  <c r="K130"/>
  <c r="I130"/>
  <c r="J130"/>
  <c r="H130"/>
  <c r="K128"/>
  <c r="I128"/>
  <c r="J128"/>
  <c r="H128"/>
  <c r="K126"/>
  <c r="I126"/>
  <c r="J126"/>
  <c r="H126"/>
  <c r="K124"/>
  <c r="I124"/>
  <c r="J124"/>
  <c r="H124"/>
  <c r="K122"/>
  <c r="I122"/>
  <c r="J122"/>
  <c r="H122"/>
  <c r="K120"/>
  <c r="I120"/>
  <c r="J120"/>
  <c r="H120"/>
  <c r="K118"/>
  <c r="I118"/>
  <c r="J118"/>
  <c r="H118"/>
  <c r="K116"/>
  <c r="I116"/>
  <c r="J116"/>
  <c r="H116"/>
  <c r="K114"/>
  <c r="I114"/>
  <c r="J114"/>
  <c r="H114"/>
  <c r="J112"/>
  <c r="H112"/>
  <c r="K112"/>
  <c r="I112"/>
  <c r="J90"/>
  <c r="H90"/>
  <c r="K90"/>
  <c r="I90"/>
  <c r="J88"/>
  <c r="H88"/>
  <c r="K88"/>
  <c r="I88"/>
  <c r="J86"/>
  <c r="H86"/>
  <c r="K86"/>
  <c r="I86"/>
  <c r="J84"/>
  <c r="H84"/>
  <c r="K84"/>
  <c r="I84"/>
  <c r="J82"/>
  <c r="H82"/>
  <c r="K82"/>
  <c r="I82"/>
  <c r="J80"/>
  <c r="H80"/>
  <c r="K80"/>
  <c r="I80"/>
  <c r="J78"/>
  <c r="H78"/>
  <c r="K78"/>
  <c r="I78"/>
  <c r="J76"/>
  <c r="H76"/>
  <c r="K76"/>
  <c r="I76"/>
  <c r="J74"/>
  <c r="H74"/>
  <c r="K74"/>
  <c r="I74"/>
  <c r="K72"/>
  <c r="I72"/>
  <c r="J72"/>
  <c r="H72"/>
  <c r="K70"/>
  <c r="I70"/>
  <c r="J70"/>
  <c r="H70"/>
  <c r="K68"/>
  <c r="I68"/>
  <c r="J68"/>
  <c r="H68"/>
  <c r="K66"/>
  <c r="I66"/>
  <c r="J66"/>
  <c r="H66"/>
  <c r="K64"/>
  <c r="I64"/>
  <c r="J64"/>
  <c r="H64"/>
  <c r="K62"/>
  <c r="I62"/>
  <c r="J62"/>
  <c r="H62"/>
  <c r="K60"/>
  <c r="I60"/>
  <c r="J60"/>
  <c r="H60"/>
  <c r="K58"/>
  <c r="I58"/>
  <c r="J58"/>
  <c r="H58"/>
  <c r="K56"/>
  <c r="I56"/>
  <c r="J56"/>
  <c r="H56"/>
  <c r="K54"/>
  <c r="I54"/>
  <c r="J54"/>
  <c r="H54"/>
  <c r="K52"/>
  <c r="I52"/>
  <c r="J52"/>
  <c r="H52"/>
  <c r="K50"/>
  <c r="I50"/>
  <c r="J50"/>
  <c r="H50"/>
  <c r="K48"/>
  <c r="I48"/>
  <c r="J48"/>
  <c r="H48"/>
  <c r="K46"/>
  <c r="I46"/>
  <c r="J46"/>
  <c r="H46"/>
  <c r="K44"/>
  <c r="I44"/>
  <c r="J44"/>
  <c r="H44"/>
  <c r="K42"/>
  <c r="I42"/>
  <c r="J42"/>
  <c r="H42"/>
  <c r="K40"/>
  <c r="I40"/>
  <c r="J40"/>
  <c r="H40"/>
  <c r="K38"/>
  <c r="I38"/>
  <c r="J38"/>
  <c r="H38"/>
  <c r="K36"/>
  <c r="I36"/>
  <c r="J36"/>
  <c r="H36"/>
  <c r="K34"/>
  <c r="I34"/>
  <c r="J34"/>
  <c r="H34"/>
  <c r="K32"/>
  <c r="I32"/>
  <c r="J32"/>
  <c r="H32"/>
  <c r="K30"/>
  <c r="I30"/>
  <c r="J30"/>
  <c r="H30"/>
  <c r="H28"/>
  <c r="J28"/>
  <c r="I28"/>
  <c r="K28"/>
  <c r="J89"/>
  <c r="H89"/>
  <c r="I89"/>
  <c r="K89"/>
  <c r="J87"/>
  <c r="H87"/>
  <c r="I87"/>
  <c r="K87"/>
  <c r="J85"/>
  <c r="H85"/>
  <c r="I85"/>
  <c r="K85"/>
  <c r="J83"/>
  <c r="H83"/>
  <c r="I83"/>
  <c r="K83"/>
  <c r="J81"/>
  <c r="H81"/>
  <c r="I81"/>
  <c r="K81"/>
  <c r="J79"/>
  <c r="H79"/>
  <c r="I79"/>
  <c r="K79"/>
  <c r="J77"/>
  <c r="H77"/>
  <c r="I77"/>
  <c r="K77"/>
  <c r="J75"/>
  <c r="H75"/>
  <c r="I75"/>
  <c r="K75"/>
  <c r="J73"/>
  <c r="H73"/>
  <c r="I73"/>
  <c r="K73"/>
  <c r="K71"/>
  <c r="I71"/>
  <c r="J71"/>
  <c r="H71"/>
  <c r="K69"/>
  <c r="I69"/>
  <c r="J69"/>
  <c r="H69"/>
  <c r="K67"/>
  <c r="I67"/>
  <c r="J67"/>
  <c r="H67"/>
  <c r="K65"/>
  <c r="I65"/>
  <c r="J65"/>
  <c r="H65"/>
  <c r="K63"/>
  <c r="I63"/>
  <c r="J63"/>
  <c r="H63"/>
  <c r="K61"/>
  <c r="I61"/>
  <c r="J61"/>
  <c r="H61"/>
  <c r="K59"/>
  <c r="I59"/>
  <c r="J59"/>
  <c r="H59"/>
  <c r="K57"/>
  <c r="I57"/>
  <c r="J57"/>
  <c r="H57"/>
  <c r="K55"/>
  <c r="I55"/>
  <c r="J55"/>
  <c r="H55"/>
  <c r="K53"/>
  <c r="I53"/>
  <c r="J53"/>
  <c r="H53"/>
  <c r="K51"/>
  <c r="I51"/>
  <c r="J51"/>
  <c r="H51"/>
  <c r="K49"/>
  <c r="I49"/>
  <c r="J49"/>
  <c r="H49"/>
  <c r="K47"/>
  <c r="I47"/>
  <c r="J47"/>
  <c r="H47"/>
  <c r="K45"/>
  <c r="I45"/>
  <c r="J45"/>
  <c r="H45"/>
  <c r="K43"/>
  <c r="I43"/>
  <c r="J43"/>
  <c r="H43"/>
  <c r="K41"/>
  <c r="I41"/>
  <c r="J41"/>
  <c r="H41"/>
  <c r="K39"/>
  <c r="I39"/>
  <c r="J39"/>
  <c r="H39"/>
  <c r="K37"/>
  <c r="I37"/>
  <c r="J37"/>
  <c r="H37"/>
  <c r="K35"/>
  <c r="I35"/>
  <c r="J35"/>
  <c r="H35"/>
  <c r="K33"/>
  <c r="I33"/>
  <c r="J33"/>
  <c r="H33"/>
  <c r="K31"/>
  <c r="I31"/>
  <c r="J31"/>
  <c r="H31"/>
  <c r="K29"/>
  <c r="I29"/>
  <c r="J29"/>
  <c r="H29"/>
  <c r="F88" i="2"/>
  <c r="G88" s="1"/>
  <c r="E88"/>
  <c r="E87"/>
  <c r="F87"/>
  <c r="G87" s="1"/>
  <c r="H91"/>
  <c r="J91"/>
  <c r="I91"/>
  <c r="K91"/>
  <c r="F72"/>
  <c r="G72" s="1"/>
  <c r="F71"/>
  <c r="G71" s="1"/>
  <c r="F76"/>
  <c r="G76" s="1"/>
  <c r="F75"/>
  <c r="G75" s="1"/>
  <c r="F80"/>
  <c r="G80" s="1"/>
  <c r="F79"/>
  <c r="G79" s="1"/>
  <c r="F84"/>
  <c r="G84" s="1"/>
  <c r="F83"/>
  <c r="G83" s="1"/>
  <c r="F70"/>
  <c r="G70" s="1"/>
  <c r="F69"/>
  <c r="G69" s="1"/>
  <c r="F74"/>
  <c r="G74" s="1"/>
  <c r="F73"/>
  <c r="G73" s="1"/>
  <c r="F78"/>
  <c r="G78" s="1"/>
  <c r="F77"/>
  <c r="G77" s="1"/>
  <c r="F82"/>
  <c r="G82" s="1"/>
  <c r="F86"/>
  <c r="G86" s="1"/>
  <c r="E86"/>
  <c r="F85"/>
  <c r="G85" s="1"/>
  <c r="E85"/>
  <c r="I29"/>
  <c r="H29"/>
  <c r="H36"/>
  <c r="J36"/>
  <c r="I36"/>
  <c r="K36"/>
  <c r="H38"/>
  <c r="I38"/>
  <c r="H40"/>
  <c r="J40"/>
  <c r="I40"/>
  <c r="K40"/>
  <c r="H42"/>
  <c r="I42"/>
  <c r="H44"/>
  <c r="J44"/>
  <c r="I44"/>
  <c r="K44"/>
  <c r="H46"/>
  <c r="I46"/>
  <c r="H48"/>
  <c r="J48"/>
  <c r="I48"/>
  <c r="K48"/>
  <c r="H52"/>
  <c r="I52"/>
  <c r="I51"/>
  <c r="K51"/>
  <c r="H51"/>
  <c r="J51"/>
  <c r="H56"/>
  <c r="I56"/>
  <c r="I55"/>
  <c r="K55"/>
  <c r="H55"/>
  <c r="J55"/>
  <c r="H60"/>
  <c r="I60"/>
  <c r="I59"/>
  <c r="K59"/>
  <c r="H59"/>
  <c r="J59"/>
  <c r="H64"/>
  <c r="I64"/>
  <c r="I63"/>
  <c r="K63"/>
  <c r="H63"/>
  <c r="J63"/>
  <c r="H30"/>
  <c r="I30"/>
  <c r="I31"/>
  <c r="K31"/>
  <c r="H31"/>
  <c r="J31"/>
  <c r="H34"/>
  <c r="I34"/>
  <c r="H32"/>
  <c r="J32"/>
  <c r="I32"/>
  <c r="K32"/>
  <c r="I35"/>
  <c r="K35"/>
  <c r="H35"/>
  <c r="J35"/>
  <c r="I33"/>
  <c r="K33"/>
  <c r="H33"/>
  <c r="J33"/>
  <c r="I37"/>
  <c r="K37"/>
  <c r="H37"/>
  <c r="J37"/>
  <c r="I39"/>
  <c r="H39"/>
  <c r="I41"/>
  <c r="K41"/>
  <c r="H41"/>
  <c r="J41"/>
  <c r="I43"/>
  <c r="H43"/>
  <c r="I45"/>
  <c r="K45"/>
  <c r="H45"/>
  <c r="J45"/>
  <c r="I47"/>
  <c r="H47"/>
  <c r="H50"/>
  <c r="J50"/>
  <c r="I50"/>
  <c r="K50"/>
  <c r="I49"/>
  <c r="K49"/>
  <c r="H49"/>
  <c r="J49"/>
  <c r="H54"/>
  <c r="I54"/>
  <c r="I53"/>
  <c r="K53"/>
  <c r="H53"/>
  <c r="J53"/>
  <c r="H58"/>
  <c r="J58"/>
  <c r="I58"/>
  <c r="K58"/>
  <c r="I57"/>
  <c r="K57"/>
  <c r="H57"/>
  <c r="J57"/>
  <c r="H62"/>
  <c r="I62"/>
  <c r="I61"/>
  <c r="K61"/>
  <c r="H61"/>
  <c r="J61"/>
  <c r="I66"/>
  <c r="K66"/>
  <c r="H66"/>
  <c r="J66"/>
  <c r="I65"/>
  <c r="K65"/>
  <c r="H65"/>
  <c r="J65"/>
  <c r="J28"/>
  <c r="I28"/>
  <c r="K28"/>
  <c r="H28"/>
  <c r="E68"/>
  <c r="E67"/>
  <c r="E72"/>
  <c r="E71"/>
  <c r="E76"/>
  <c r="E75"/>
  <c r="E80"/>
  <c r="E79"/>
  <c r="E84"/>
  <c r="E83"/>
  <c r="E70"/>
  <c r="E69"/>
  <c r="E74"/>
  <c r="E73"/>
  <c r="E78"/>
  <c r="E77"/>
  <c r="E82"/>
  <c r="E81"/>
  <c r="J53" i="5" l="1"/>
  <c r="J37"/>
  <c r="I37"/>
  <c r="H37"/>
  <c r="I48"/>
  <c r="I44"/>
  <c r="I40"/>
  <c r="I36"/>
  <c r="K47"/>
  <c r="K53"/>
  <c r="J45"/>
  <c r="K37"/>
  <c r="K62" i="2"/>
  <c r="K54"/>
  <c r="J47"/>
  <c r="J43"/>
  <c r="J39"/>
  <c r="K34"/>
  <c r="K30"/>
  <c r="K64"/>
  <c r="K60"/>
  <c r="K56"/>
  <c r="K52"/>
  <c r="K46"/>
  <c r="K42"/>
  <c r="K38"/>
  <c r="J29"/>
  <c r="I101"/>
  <c r="K149" i="1"/>
  <c r="J149"/>
  <c r="I149"/>
  <c r="H149"/>
  <c r="J148"/>
  <c r="K148"/>
  <c r="H148"/>
  <c r="I148"/>
  <c r="K145" i="4"/>
  <c r="J145"/>
  <c r="I145"/>
  <c r="H145"/>
  <c r="H30" i="5"/>
  <c r="J30"/>
  <c r="K30"/>
  <c r="I30"/>
  <c r="K28"/>
  <c r="I28"/>
  <c r="J28"/>
  <c r="H28"/>
  <c r="H31"/>
  <c r="J31"/>
  <c r="I31"/>
  <c r="K31"/>
  <c r="H29"/>
  <c r="J29"/>
  <c r="I29"/>
  <c r="K29"/>
  <c r="H32"/>
  <c r="J32"/>
  <c r="K32"/>
  <c r="I32"/>
  <c r="H30" i="3"/>
  <c r="J30"/>
  <c r="I30"/>
  <c r="K30"/>
  <c r="H31"/>
  <c r="J31"/>
  <c r="I31"/>
  <c r="K31"/>
  <c r="H29"/>
  <c r="J29"/>
  <c r="I29"/>
  <c r="K29"/>
  <c r="J28"/>
  <c r="H28"/>
  <c r="K28"/>
  <c r="I28"/>
  <c r="K93" i="2"/>
  <c r="J93"/>
  <c r="I93"/>
  <c r="H93"/>
  <c r="I90"/>
  <c r="J90"/>
  <c r="K90"/>
  <c r="H90"/>
  <c r="J100"/>
  <c r="K100"/>
  <c r="H100"/>
  <c r="I100"/>
  <c r="J96"/>
  <c r="K96"/>
  <c r="H96"/>
  <c r="I96"/>
  <c r="K89"/>
  <c r="I89"/>
  <c r="K95"/>
  <c r="J95"/>
  <c r="I95"/>
  <c r="H95"/>
  <c r="J98"/>
  <c r="K98"/>
  <c r="H98"/>
  <c r="I98"/>
  <c r="J94"/>
  <c r="K94"/>
  <c r="H94"/>
  <c r="I94"/>
  <c r="J92"/>
  <c r="K92"/>
  <c r="H92"/>
  <c r="I92"/>
  <c r="I81"/>
  <c r="K81"/>
  <c r="H81"/>
  <c r="J81"/>
  <c r="I77"/>
  <c r="K77"/>
  <c r="H77"/>
  <c r="J77"/>
  <c r="I73"/>
  <c r="K73"/>
  <c r="H73"/>
  <c r="J73"/>
  <c r="I69"/>
  <c r="K69"/>
  <c r="H69"/>
  <c r="J69"/>
  <c r="H83"/>
  <c r="J83"/>
  <c r="K83"/>
  <c r="I83"/>
  <c r="I79"/>
  <c r="K79"/>
  <c r="H79"/>
  <c r="J79"/>
  <c r="I75"/>
  <c r="K75"/>
  <c r="H75"/>
  <c r="J75"/>
  <c r="I71"/>
  <c r="K71"/>
  <c r="H71"/>
  <c r="J71"/>
  <c r="I67"/>
  <c r="K67"/>
  <c r="H67"/>
  <c r="J67"/>
  <c r="H85"/>
  <c r="J85"/>
  <c r="I85"/>
  <c r="K85"/>
  <c r="I86"/>
  <c r="K86"/>
  <c r="J86"/>
  <c r="H86"/>
  <c r="H87"/>
  <c r="J87"/>
  <c r="K87"/>
  <c r="I87"/>
  <c r="H82"/>
  <c r="J82"/>
  <c r="I82"/>
  <c r="K82"/>
  <c r="H78"/>
  <c r="J78"/>
  <c r="I78"/>
  <c r="K78"/>
  <c r="H74"/>
  <c r="J74"/>
  <c r="I74"/>
  <c r="K74"/>
  <c r="H70"/>
  <c r="J70"/>
  <c r="I70"/>
  <c r="K70"/>
  <c r="I84"/>
  <c r="K84"/>
  <c r="H84"/>
  <c r="J84"/>
  <c r="H80"/>
  <c r="J80"/>
  <c r="I80"/>
  <c r="K80"/>
  <c r="H76"/>
  <c r="J76"/>
  <c r="I76"/>
  <c r="K76"/>
  <c r="H72"/>
  <c r="J72"/>
  <c r="I72"/>
  <c r="K72"/>
  <c r="I68"/>
  <c r="K68"/>
  <c r="H68"/>
  <c r="J68"/>
  <c r="I88"/>
  <c r="K88"/>
  <c r="H88"/>
  <c r="J88"/>
</calcChain>
</file>

<file path=xl/sharedStrings.xml><?xml version="1.0" encoding="utf-8"?>
<sst xmlns="http://schemas.openxmlformats.org/spreadsheetml/2006/main" count="1387" uniqueCount="202">
  <si>
    <t>Year</t>
  </si>
  <si>
    <t>C</t>
  </si>
  <si>
    <t>DeltaC</t>
  </si>
  <si>
    <t>Moving Average</t>
  </si>
  <si>
    <t>Std Dev Delta C</t>
  </si>
  <si>
    <t>2*Std Dev Delta C</t>
  </si>
  <si>
    <t>1+ Std Dev Band</t>
  </si>
  <si>
    <t>2+ Std Dev Band</t>
  </si>
  <si>
    <t>1- Std Dev Band</t>
  </si>
  <si>
    <t>2- Std Dev Band</t>
  </si>
  <si>
    <t>Net Inflows (Millions of Dollars)</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</si>
  <si>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</si>
  <si>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</si>
  <si>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</si>
  <si>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</si>
  <si>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</si>
  <si>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</si>
  <si>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</si>
  <si>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</si>
  <si>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</si>
  <si>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</si>
  <si>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</si>
  <si>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</si>
  <si>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</si>
  <si>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</si>
  <si>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</si>
  <si>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</si>
  <si>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</si>
  <si>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</si>
  <si>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</si>
  <si>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</si>
  <si>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</si>
  <si>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</si>
  <si>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</si>
  <si>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</si>
  <si>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</si>
  <si>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</si>
  <si>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</si>
  <si>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</si>
  <si>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</si>
  <si>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</si>
  <si>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</si>
  <si>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</si>
  <si>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</si>
  <si>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</si>
  <si>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</si>
  <si>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</si>
  <si>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</si>
  <si>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</si>
  <si>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</si>
  <si>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</si>
  <si>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</si>
  <si>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</si>
  <si>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</si>
  <si>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</si>
  <si>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</si>
  <si>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</si>
  <si>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</si>
  <si>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</si>
  <si>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</si>
  <si>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</si>
  <si>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</si>
  <si>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</si>
  <si>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</si>
  <si>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</si>
  <si>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</si>
  <si>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</si>
  <si>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</si>
  <si>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</si>
  <si>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</si>
  <si>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</si>
  <si>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</si>
  <si>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</si>
  <si>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</si>
  <si>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</si>
  <si>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</si>
  <si>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</si>
  <si>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</si>
  <si>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</si>
  <si>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</si>
  <si>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</si>
  <si>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</si>
  <si>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</si>
  <si>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</si>
  <si>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</si>
  <si>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</si>
  <si>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</si>
  <si>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</si>
  <si>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</si>
  <si>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</si>
  <si>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</si>
  <si>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</si>
  <si>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</si>
  <si>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</si>
  <si>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</si>
  <si>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</si>
  <si>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</si>
  <si>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</si>
  <si>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</si>
  <si>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</si>
  <si>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</si>
  <si>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</si>
  <si>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</si>
  <si>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</si>
  <si>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</si>
  <si>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</si>
  <si>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</si>
  <si>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</si>
  <si>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</si>
  <si>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</si>
  <si>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</si>
  <si>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</si>
  <si>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</si>
  <si>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</si>
  <si>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</si>
  <si>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</si>
  <si>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</si>
  <si>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</si>
  <si>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</si>
  <si>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</si>
  <si>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</si>
  <si>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</si>
  <si>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</si>
  <si>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</si>
  <si>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</si>
  <si>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</si>
  <si>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</si>
  <si>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</si>
  <si>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</si>
  <si>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</si>
  <si>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</si>
  <si>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</si>
  <si>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</si>
  <si>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</si>
  <si>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</si>
  <si>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</si>
  <si>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</si>
  <si>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</si>
  <si>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</si>
  <si>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</si>
  <si>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</si>
  <si>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</si>
  <si>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</si>
  <si>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</si>
  <si>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</si>
  <si>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</si>
  <si>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</si>
  <si>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</si>
  <si>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</si>
  <si>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</si>
  <si>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</si>
  <si>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</si>
  <si>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</si>
  <si>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</si>
  <si>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</si>
  <si>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</si>
  <si>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2008Q2</t>
  </si>
  <si>
    <t>Surges</t>
  </si>
  <si>
    <t>Sudden Stops</t>
  </si>
  <si>
    <r>
      <rPr>
        <sz val="9"/>
        <color rgb="FFFF0000"/>
        <rFont val="Calibri"/>
        <family val="2"/>
        <scheme val="minor"/>
      </rPr>
      <t>1988Q1 - 1988Q4</t>
    </r>
    <r>
      <rPr>
        <sz val="9"/>
        <color rgb="FF00B050"/>
        <rFont val="Calibri"/>
        <family val="2"/>
        <scheme val="minor"/>
      </rPr>
      <t xml:space="preserve">, </t>
    </r>
    <r>
      <rPr>
        <sz val="9"/>
        <color rgb="FFFF0000"/>
        <rFont val="Calibri"/>
        <family val="2"/>
        <scheme val="minor"/>
      </rPr>
      <t>1990Q2 - 1991Q1</t>
    </r>
    <r>
      <rPr>
        <sz val="9"/>
        <color rgb="FF00B050"/>
        <rFont val="Calibri"/>
        <family val="2"/>
        <scheme val="minor"/>
      </rPr>
      <t>, 1994Q1 - 1994Q3, 1995Q4 - 1996Q2, 2006Q3 - 2007Q4</t>
    </r>
  </si>
  <si>
    <t>Type of Flow</t>
  </si>
  <si>
    <t>Total Gross Inflows</t>
  </si>
  <si>
    <t>Total Net Flows</t>
  </si>
  <si>
    <r>
      <rPr>
        <sz val="9"/>
        <rFont val="Calibri"/>
        <family val="2"/>
        <scheme val="minor"/>
      </rPr>
      <t>1988Q3 - 1989Q1</t>
    </r>
    <r>
      <rPr>
        <sz val="9"/>
        <color rgb="FF00B050"/>
        <rFont val="Calibri"/>
        <family val="2"/>
        <scheme val="minor"/>
      </rPr>
      <t xml:space="preserve">, </t>
    </r>
    <r>
      <rPr>
        <sz val="9"/>
        <color rgb="FFFF0000"/>
        <rFont val="Calibri"/>
        <family val="2"/>
        <scheme val="minor"/>
      </rPr>
      <t>1993Q1 - 1993Q3</t>
    </r>
    <r>
      <rPr>
        <sz val="9"/>
        <color rgb="FF00B050"/>
        <rFont val="Calibri"/>
        <family val="2"/>
        <scheme val="minor"/>
      </rPr>
      <t>, 1995Q1 - 1995Q2, 1999Q1 - 1999Q2, 2008Q2 - 2009Q3</t>
    </r>
  </si>
  <si>
    <t>Flight</t>
  </si>
  <si>
    <t>Retrenchment</t>
  </si>
  <si>
    <r>
      <rPr>
        <sz val="9"/>
        <color rgb="FFFF0000"/>
        <rFont val="Calibri"/>
        <family val="2"/>
        <scheme val="minor"/>
      </rPr>
      <t>1984Q2 - 1985Q1*</t>
    </r>
    <r>
      <rPr>
        <sz val="9"/>
        <color theme="1"/>
        <rFont val="Calibri"/>
        <family val="2"/>
        <scheme val="minor"/>
      </rPr>
      <t xml:space="preserve">, 1987Q3 - 1988Q1, </t>
    </r>
    <r>
      <rPr>
        <sz val="9"/>
        <color rgb="FFFF0000"/>
        <rFont val="Calibri"/>
        <family val="2"/>
        <scheme val="minor"/>
      </rPr>
      <t>1987Q4 - 1988Q3</t>
    </r>
    <r>
      <rPr>
        <sz val="9"/>
        <color theme="1"/>
        <rFont val="Calibri"/>
        <family val="2"/>
        <scheme val="minor"/>
      </rPr>
      <t xml:space="preserve">, 1989Q3 - 1990Q2, </t>
    </r>
    <r>
      <rPr>
        <sz val="9"/>
        <color rgb="FFFF0000"/>
        <rFont val="Calibri"/>
        <family val="2"/>
        <scheme val="minor"/>
      </rPr>
      <t>1998Q3 - 1999Q2</t>
    </r>
    <r>
      <rPr>
        <sz val="9"/>
        <color theme="1"/>
        <rFont val="Calibri"/>
        <family val="2"/>
        <scheme val="minor"/>
      </rPr>
      <t xml:space="preserve">, </t>
    </r>
    <r>
      <rPr>
        <sz val="9"/>
        <color rgb="FF00B050"/>
        <rFont val="Calibri"/>
        <family val="2"/>
        <scheme val="minor"/>
      </rPr>
      <t>2006Q4 - 2007Q3</t>
    </r>
  </si>
  <si>
    <r>
      <rPr>
        <sz val="9"/>
        <color rgb="FFFF0000"/>
        <rFont val="Calibri"/>
        <family val="2"/>
        <scheme val="minor"/>
      </rPr>
      <t>1982Q4 - 1983Q4*</t>
    </r>
    <r>
      <rPr>
        <sz val="9"/>
        <color theme="1"/>
        <rFont val="Calibri"/>
        <family val="2"/>
        <scheme val="minor"/>
      </rPr>
      <t xml:space="preserve">, </t>
    </r>
    <r>
      <rPr>
        <sz val="9"/>
        <color rgb="FFFF0000"/>
        <rFont val="Calibri"/>
        <family val="2"/>
        <scheme val="minor"/>
      </rPr>
      <t>1985Q2 - 1985Q4*</t>
    </r>
    <r>
      <rPr>
        <sz val="9"/>
        <rFont val="Calibri"/>
        <family val="2"/>
        <scheme val="minor"/>
      </rPr>
      <t xml:space="preserve">, </t>
    </r>
    <r>
      <rPr>
        <sz val="9"/>
        <color theme="1"/>
        <rFont val="Calibri"/>
        <family val="2"/>
        <scheme val="minor"/>
      </rPr>
      <t xml:space="preserve">1988Q3 - 1989Q1, </t>
    </r>
    <r>
      <rPr>
        <sz val="9"/>
        <color rgb="FF00B050"/>
        <rFont val="Calibri"/>
        <family val="2"/>
        <scheme val="minor"/>
      </rPr>
      <t>1992Q1 - 1992Q4</t>
    </r>
    <r>
      <rPr>
        <sz val="9"/>
        <color theme="1"/>
        <rFont val="Calibri"/>
        <family val="2"/>
        <scheme val="minor"/>
      </rPr>
      <t xml:space="preserve">, </t>
    </r>
    <r>
      <rPr>
        <sz val="9"/>
        <color rgb="FFFF0000"/>
        <rFont val="Calibri"/>
        <family val="2"/>
        <scheme val="minor"/>
      </rPr>
      <t>1995Q2 - 1996Q1</t>
    </r>
    <r>
      <rPr>
        <sz val="9"/>
        <color theme="1"/>
        <rFont val="Calibri"/>
        <family val="2"/>
        <scheme val="minor"/>
      </rPr>
      <t xml:space="preserve">, </t>
    </r>
    <r>
      <rPr>
        <sz val="9"/>
        <color rgb="FF00B050"/>
        <rFont val="Calibri"/>
        <family val="2"/>
        <scheme val="minor"/>
      </rPr>
      <t>1997Q4 - 1998Q2</t>
    </r>
    <r>
      <rPr>
        <sz val="9"/>
        <color theme="1"/>
        <rFont val="Calibri"/>
        <family val="2"/>
        <scheme val="minor"/>
      </rPr>
      <t xml:space="preserve">, </t>
    </r>
    <r>
      <rPr>
        <sz val="9"/>
        <color rgb="FF00B050"/>
        <rFont val="Calibri"/>
        <family val="2"/>
        <scheme val="minor"/>
      </rPr>
      <t>2008Q2 - 2008Q3</t>
    </r>
  </si>
  <si>
    <t>1989Q4 - 1990Q2, 1992Q1 - 1992Q4, 1995Q4 - 1996Q2, 2007Q1 - 2008Q1</t>
  </si>
  <si>
    <t>1999Q1 - 1999Q2, 2008Q3 - 2009Q3</t>
  </si>
  <si>
    <r>
      <rPr>
        <sz val="9"/>
        <color rgb="FFFF0000"/>
        <rFont val="Calibri"/>
        <family val="2"/>
        <scheme val="minor"/>
      </rPr>
      <t>2005Q4 - 2006Q3</t>
    </r>
    <r>
      <rPr>
        <sz val="9"/>
        <rFont val="Calibri"/>
        <family val="2"/>
        <scheme val="minor"/>
      </rPr>
      <t xml:space="preserve">, </t>
    </r>
    <r>
      <rPr>
        <sz val="9"/>
        <color theme="1"/>
        <rFont val="Calibri"/>
        <family val="2"/>
        <scheme val="minor"/>
      </rPr>
      <t xml:space="preserve">2006Q1 - 2006Q3, </t>
    </r>
    <r>
      <rPr>
        <sz val="9"/>
        <color rgb="FF00B050"/>
        <rFont val="Calibri"/>
        <family val="2"/>
        <scheme val="minor"/>
      </rPr>
      <t>2007Q4 - 2008Q3</t>
    </r>
  </si>
  <si>
    <r>
      <rPr>
        <sz val="9"/>
        <color rgb="FF00B050"/>
        <rFont val="Calibri"/>
        <family val="2"/>
        <scheme val="minor"/>
      </rPr>
      <t>2000Q2 - 2001Q1</t>
    </r>
    <r>
      <rPr>
        <sz val="9"/>
        <color theme="1"/>
        <rFont val="Calibri"/>
        <family val="2"/>
        <scheme val="minor"/>
      </rPr>
      <t xml:space="preserve">, </t>
    </r>
    <r>
      <rPr>
        <sz val="9"/>
        <color rgb="FFFF0000"/>
        <rFont val="Calibri"/>
        <family val="2"/>
        <scheme val="minor"/>
      </rPr>
      <t>2007Q1 - 2007Q2</t>
    </r>
    <r>
      <rPr>
        <sz val="9"/>
        <color theme="1"/>
        <rFont val="Calibri"/>
        <family val="2"/>
        <scheme val="minor"/>
      </rPr>
      <t xml:space="preserve">, 2008Q4 - 2009Q3, </t>
    </r>
    <r>
      <rPr>
        <sz val="9"/>
        <color rgb="FFFF0000"/>
        <rFont val="Calibri"/>
        <family val="2"/>
        <scheme val="minor"/>
      </rPr>
      <t>2009Q1 - 2009Q3</t>
    </r>
  </si>
  <si>
    <r>
      <rPr>
        <sz val="9"/>
        <color rgb="FF00B050"/>
        <rFont val="Calibri"/>
        <family val="2"/>
        <scheme val="minor"/>
      </rPr>
      <t>1998Q3 - 1999Q4</t>
    </r>
    <r>
      <rPr>
        <sz val="9"/>
        <color theme="1"/>
        <rFont val="Calibri"/>
        <family val="2"/>
        <scheme val="minor"/>
      </rPr>
      <t xml:space="preserve">, </t>
    </r>
    <r>
      <rPr>
        <sz val="9"/>
        <color rgb="FF00B050"/>
        <rFont val="Calibri"/>
        <family val="2"/>
        <scheme val="minor"/>
      </rPr>
      <t>2006Q1 - 2006Q4</t>
    </r>
    <r>
      <rPr>
        <sz val="9"/>
        <color theme="1"/>
        <rFont val="Calibri"/>
        <family val="2"/>
        <scheme val="minor"/>
      </rPr>
      <t xml:space="preserve">, </t>
    </r>
    <r>
      <rPr>
        <sz val="9"/>
        <color rgb="FF00B050"/>
        <rFont val="Calibri"/>
        <family val="2"/>
        <scheme val="minor"/>
      </rPr>
      <t>2007Q2 - 2008Q1</t>
    </r>
    <r>
      <rPr>
        <sz val="9"/>
        <color theme="1"/>
        <rFont val="Calibri"/>
        <family val="2"/>
        <scheme val="minor"/>
      </rPr>
      <t>,</t>
    </r>
  </si>
  <si>
    <r>
      <rPr>
        <sz val="9"/>
        <color rgb="FFFF0000"/>
        <rFont val="Calibri"/>
        <family val="2"/>
        <scheme val="minor"/>
      </rPr>
      <t>1997Q2 - 1997Q3*</t>
    </r>
    <r>
      <rPr>
        <sz val="9"/>
        <rFont val="Calibri"/>
        <family val="2"/>
        <scheme val="minor"/>
      </rPr>
      <t xml:space="preserve">, </t>
    </r>
    <r>
      <rPr>
        <sz val="9"/>
        <color rgb="FF00B050"/>
        <rFont val="Calibri"/>
        <family val="2"/>
        <scheme val="minor"/>
      </rPr>
      <t>2000Q2 - 2000Q4</t>
    </r>
    <r>
      <rPr>
        <sz val="9"/>
        <color theme="1"/>
        <rFont val="Calibri"/>
        <family val="2"/>
        <scheme val="minor"/>
      </rPr>
      <t xml:space="preserve">, </t>
    </r>
    <r>
      <rPr>
        <sz val="9"/>
        <color rgb="FF00B050"/>
        <rFont val="Calibri"/>
        <family val="2"/>
        <scheme val="minor"/>
      </rPr>
      <t xml:space="preserve"> 2008Q3 - 2009Q3</t>
    </r>
  </si>
  <si>
    <t xml:space="preserve">2006Q2 - 2007Q4, </t>
  </si>
  <si>
    <t>2005Q4 - 2006Q1, 2008Q1 - 2009Q1</t>
  </si>
  <si>
    <r>
      <rPr>
        <sz val="8"/>
        <color rgb="FFFF0000"/>
        <rFont val="Calibri"/>
        <family val="2"/>
        <scheme val="minor"/>
      </rPr>
      <t>2005Q4 - 2006Q3</t>
    </r>
    <r>
      <rPr>
        <sz val="8"/>
        <rFont val="Calibri"/>
        <family val="2"/>
        <scheme val="minor"/>
      </rPr>
      <t xml:space="preserve">, </t>
    </r>
    <r>
      <rPr>
        <sz val="8"/>
        <color theme="1"/>
        <rFont val="Calibri"/>
        <family val="2"/>
        <scheme val="minor"/>
      </rPr>
      <t>2006Q1 - 2006Q3, 2010Q4 - 2011Q2**</t>
    </r>
  </si>
  <si>
    <r>
      <t xml:space="preserve">2000Q4 - 2001Q2, </t>
    </r>
    <r>
      <rPr>
        <sz val="8"/>
        <color rgb="FFFF0000"/>
        <rFont val="Calibri"/>
        <family val="2"/>
        <scheme val="minor"/>
      </rPr>
      <t>2008Q2 - 2009Q1</t>
    </r>
  </si>
  <si>
    <t>Total Gross Outflows</t>
  </si>
  <si>
    <r>
      <t xml:space="preserve">1999Q3 - 2000Q1, 2005Q4 - 2006Q3, </t>
    </r>
    <r>
      <rPr>
        <sz val="8"/>
        <color rgb="FFFF0000"/>
        <rFont val="Calibri"/>
        <family val="2"/>
        <scheme val="minor"/>
      </rPr>
      <t>2006Q2 - 2006Q3</t>
    </r>
  </si>
  <si>
    <r>
      <t xml:space="preserve">2000Q3 - 2000Q1, </t>
    </r>
    <r>
      <rPr>
        <sz val="8"/>
        <color rgb="FFFF0000"/>
        <rFont val="Calibri"/>
        <family val="2"/>
        <scheme val="minor"/>
      </rPr>
      <t>2002Q2 - 2003Q1</t>
    </r>
    <r>
      <rPr>
        <sz val="8"/>
        <color theme="1"/>
        <rFont val="Calibri"/>
        <family val="2"/>
        <scheme val="minor"/>
      </rPr>
      <t xml:space="preserve">, </t>
    </r>
    <r>
      <rPr>
        <sz val="8"/>
        <color rgb="FFFF0000"/>
        <rFont val="Calibri"/>
        <family val="2"/>
        <scheme val="minor"/>
      </rPr>
      <t>2007Q2 - 2007Q3</t>
    </r>
    <r>
      <rPr>
        <sz val="8"/>
        <color theme="1"/>
        <rFont val="Calibri"/>
        <family val="2"/>
        <scheme val="minor"/>
      </rPr>
      <t>, 2012Q3 - 2013Q1</t>
    </r>
  </si>
  <si>
    <t>2007Q1 - 2007Q4</t>
  </si>
  <si>
    <r>
      <rPr>
        <sz val="9"/>
        <color rgb="FFFF0000"/>
        <rFont val="Calibri"/>
        <family val="2"/>
        <scheme val="minor"/>
      </rPr>
      <t>1989Q2 - 1991Q2</t>
    </r>
    <r>
      <rPr>
        <sz val="9"/>
        <rFont val="Calibri"/>
        <family val="2"/>
        <scheme val="minor"/>
      </rPr>
      <t xml:space="preserve">, </t>
    </r>
    <r>
      <rPr>
        <sz val="9"/>
        <color theme="1"/>
        <rFont val="Calibri"/>
        <family val="2"/>
        <scheme val="minor"/>
      </rPr>
      <t xml:space="preserve">1990Q1 - 1990Q4, 2001Q3 - 2002Q2, </t>
    </r>
    <r>
      <rPr>
        <sz val="9"/>
        <color rgb="FFFF0000"/>
        <rFont val="Calibri"/>
        <family val="2"/>
        <scheme val="minor"/>
      </rPr>
      <t>2004Q4 - 2005Q2</t>
    </r>
    <r>
      <rPr>
        <sz val="9"/>
        <color theme="1"/>
        <rFont val="Calibri"/>
        <family val="2"/>
        <scheme val="minor"/>
      </rPr>
      <t xml:space="preserve">, </t>
    </r>
    <r>
      <rPr>
        <sz val="9"/>
        <color rgb="FF00B050"/>
        <rFont val="Calibri"/>
        <family val="2"/>
        <scheme val="minor"/>
      </rPr>
      <t>2007Q3 - 2008Q2</t>
    </r>
    <r>
      <rPr>
        <sz val="9"/>
        <color theme="1"/>
        <rFont val="Calibri"/>
        <family val="2"/>
        <scheme val="minor"/>
      </rPr>
      <t>, 2010Q2 - 2011Q1**</t>
    </r>
  </si>
  <si>
    <r>
      <rPr>
        <sz val="9"/>
        <color rgb="FFFF0000"/>
        <rFont val="Calibri"/>
        <family val="2"/>
        <scheme val="minor"/>
      </rPr>
      <t>1994Q4 - 1995Q4</t>
    </r>
    <r>
      <rPr>
        <sz val="9"/>
        <color theme="1"/>
        <rFont val="Calibri"/>
        <family val="2"/>
        <scheme val="minor"/>
      </rPr>
      <t xml:space="preserve">, 1994Q4 - 1995Q3, </t>
    </r>
    <r>
      <rPr>
        <sz val="9"/>
        <color rgb="FF00B050"/>
        <rFont val="Calibri"/>
        <family val="2"/>
        <scheme val="minor"/>
      </rPr>
      <t>2008Q4 - 2009Q3</t>
    </r>
  </si>
  <si>
    <r>
      <rPr>
        <sz val="9"/>
        <color rgb="FFFF0000"/>
        <rFont val="Calibri"/>
        <family val="2"/>
        <scheme val="minor"/>
      </rPr>
      <t>1987Q3 - 1988Q2</t>
    </r>
    <r>
      <rPr>
        <sz val="9"/>
        <rFont val="Calibri"/>
        <family val="2"/>
        <scheme val="minor"/>
      </rPr>
      <t xml:space="preserve">, </t>
    </r>
    <r>
      <rPr>
        <sz val="9"/>
        <color rgb="FFFF0000"/>
        <rFont val="Calibri"/>
        <family val="2"/>
        <scheme val="minor"/>
      </rPr>
      <t>1990Q1 - 1990Q4, 1993Q2 - 1994Q1</t>
    </r>
    <r>
      <rPr>
        <sz val="9"/>
        <rFont val="Calibri"/>
        <family val="2"/>
        <scheme val="minor"/>
      </rPr>
      <t xml:space="preserve">, </t>
    </r>
    <r>
      <rPr>
        <sz val="9"/>
        <color rgb="FFFF0000"/>
        <rFont val="Calibri"/>
        <family val="2"/>
        <scheme val="minor"/>
      </rPr>
      <t>2001Q3 - 2002Q2</t>
    </r>
    <r>
      <rPr>
        <sz val="9"/>
        <rFont val="Calibri"/>
        <family val="2"/>
        <scheme val="minor"/>
      </rPr>
      <t xml:space="preserve">, </t>
    </r>
    <r>
      <rPr>
        <sz val="9"/>
        <color theme="1"/>
        <rFont val="Calibri"/>
        <family val="2"/>
        <scheme val="minor"/>
      </rPr>
      <t>2004Q3 - 2005Q2, 2007Q3 - 2007Q4</t>
    </r>
  </si>
  <si>
    <r>
      <rPr>
        <sz val="9"/>
        <color rgb="FFFF0000"/>
        <rFont val="Calibri"/>
        <family val="2"/>
        <scheme val="minor"/>
      </rPr>
      <t>1991Q3 - 1991Q4</t>
    </r>
    <r>
      <rPr>
        <sz val="9"/>
        <color theme="1"/>
        <rFont val="Calibri"/>
        <family val="2"/>
        <scheme val="minor"/>
      </rPr>
      <t xml:space="preserve">, </t>
    </r>
    <r>
      <rPr>
        <sz val="9"/>
        <color rgb="FF00B050"/>
        <rFont val="Calibri"/>
        <family val="2"/>
        <scheme val="minor"/>
      </rPr>
      <t>1992Q2 - 1993Q1</t>
    </r>
    <r>
      <rPr>
        <sz val="9"/>
        <color theme="1"/>
        <rFont val="Calibri"/>
        <family val="2"/>
        <scheme val="minor"/>
      </rPr>
      <t xml:space="preserve">, 2008Q3 - 2009Q2, </t>
    </r>
    <r>
      <rPr>
        <sz val="9"/>
        <color rgb="FFFF0000"/>
        <rFont val="Calibri"/>
        <family val="2"/>
        <scheme val="minor"/>
      </rPr>
      <t>2008Q4 - 2009Q3</t>
    </r>
  </si>
  <si>
    <t>1990Q1 - 1991Q4, 2007Q4 - 2008Q3. 2010Q1 - 2010Q4</t>
  </si>
  <si>
    <t>1994Q2 - 1995Q3, 2012Q2 - 2012Q3</t>
  </si>
  <si>
    <r>
      <rPr>
        <sz val="8"/>
        <color rgb="FFFF0000"/>
        <rFont val="Calibri"/>
        <family val="2"/>
        <scheme val="minor"/>
      </rPr>
      <t>2006Q4 - 2008Q2</t>
    </r>
    <r>
      <rPr>
        <sz val="8"/>
        <rFont val="Calibri"/>
        <family val="2"/>
        <scheme val="minor"/>
      </rPr>
      <t xml:space="preserve">, </t>
    </r>
    <r>
      <rPr>
        <sz val="8"/>
        <color theme="1"/>
        <rFont val="Calibri"/>
        <family val="2"/>
        <scheme val="minor"/>
      </rPr>
      <t>2007Q1 - 2008Q1, 2010Q2 - 2011Q1**</t>
    </r>
  </si>
  <si>
    <r>
      <rPr>
        <sz val="8"/>
        <color rgb="FFFF0000"/>
        <rFont val="Calibri"/>
        <family val="2"/>
        <scheme val="minor"/>
      </rPr>
      <t>1998Q1 - 1998Q2*</t>
    </r>
    <r>
      <rPr>
        <sz val="8"/>
        <color theme="1"/>
        <rFont val="Calibri"/>
        <family val="2"/>
        <scheme val="minor"/>
      </rPr>
      <t>,</t>
    </r>
    <r>
      <rPr>
        <sz val="8"/>
        <color rgb="FFFF0000"/>
        <rFont val="Calibri"/>
        <family val="2"/>
        <scheme val="minor"/>
      </rPr>
      <t xml:space="preserve"> 1998Q4 - 1999Q3*</t>
    </r>
    <r>
      <rPr>
        <sz val="8"/>
        <rFont val="Calibri"/>
        <family val="2"/>
        <scheme val="minor"/>
      </rPr>
      <t xml:space="preserve">, </t>
    </r>
    <r>
      <rPr>
        <sz val="8"/>
        <color rgb="FF00B050"/>
        <rFont val="Calibri"/>
        <family val="2"/>
        <scheme val="minor"/>
      </rPr>
      <t>2008Q4 - 2009Q3</t>
    </r>
    <r>
      <rPr>
        <sz val="8"/>
        <color theme="1"/>
        <rFont val="Calibri"/>
        <family val="2"/>
        <scheme val="minor"/>
      </rPr>
      <t>, 2013Q4 - 2014Q3**</t>
    </r>
  </si>
  <si>
    <r>
      <rPr>
        <sz val="8"/>
        <color rgb="FF00B050"/>
        <rFont val="Calibri"/>
        <family val="2"/>
        <scheme val="minor"/>
      </rPr>
      <t>2001Q1 - 2001Q2</t>
    </r>
    <r>
      <rPr>
        <sz val="8"/>
        <color rgb="FFFF0000"/>
        <rFont val="Calibri"/>
        <family val="2"/>
        <scheme val="minor"/>
      </rPr>
      <t xml:space="preserve">, </t>
    </r>
    <r>
      <rPr>
        <sz val="8"/>
        <color rgb="FF00B050"/>
        <rFont val="Calibri"/>
        <family val="2"/>
        <scheme val="minor"/>
      </rPr>
      <t>2003Q2 - 2004Q1</t>
    </r>
    <r>
      <rPr>
        <sz val="8"/>
        <rFont val="Calibri"/>
        <family val="2"/>
        <scheme val="minor"/>
      </rPr>
      <t xml:space="preserve">, </t>
    </r>
    <r>
      <rPr>
        <sz val="8"/>
        <color theme="1"/>
        <rFont val="Calibri"/>
        <family val="2"/>
        <scheme val="minor"/>
      </rPr>
      <t xml:space="preserve">2005Q4 - 2006Q3, </t>
    </r>
    <r>
      <rPr>
        <sz val="8"/>
        <color rgb="FF00B050"/>
        <rFont val="Calibri"/>
        <family val="2"/>
        <scheme val="minor"/>
      </rPr>
      <t>2009Q2 - 2009Q4</t>
    </r>
    <r>
      <rPr>
        <sz val="8"/>
        <rFont val="Calibri"/>
        <family val="2"/>
        <scheme val="minor"/>
      </rPr>
      <t>, 2014Q3 - 2015Q1**</t>
    </r>
  </si>
  <si>
    <r>
      <rPr>
        <sz val="8"/>
        <color rgb="FFFF0000"/>
        <rFont val="Calibri"/>
        <family val="2"/>
        <scheme val="minor"/>
      </rPr>
      <t>2007Q1 - 2007Q2</t>
    </r>
    <r>
      <rPr>
        <sz val="8"/>
        <rFont val="Calibri"/>
        <family val="2"/>
        <scheme val="minor"/>
      </rPr>
      <t xml:space="preserve">, </t>
    </r>
    <r>
      <rPr>
        <sz val="8"/>
        <color rgb="FF00B050"/>
        <rFont val="Calibri"/>
        <family val="2"/>
        <scheme val="minor"/>
      </rPr>
      <t>2007Q4 - 2008Q3</t>
    </r>
  </si>
  <si>
    <t xml:space="preserve">2007Q1 - 2008Q3 </t>
  </si>
  <si>
    <t>2005Q4 - 2006Q2, 2009Q1 -  2009Q3</t>
  </si>
  <si>
    <t>Stops</t>
  </si>
  <si>
    <t>2015Q3</t>
  </si>
  <si>
    <t>2015Q4</t>
  </si>
  <si>
    <t>2008A2</t>
  </si>
  <si>
    <t>True Surges</t>
  </si>
  <si>
    <t>True Sudden Stops</t>
  </si>
  <si>
    <t>2016Q1</t>
  </si>
  <si>
    <t>2008q2</t>
  </si>
</sst>
</file>

<file path=xl/styles.xml><?xml version="1.0" encoding="utf-8"?>
<styleSheet xmlns="http://schemas.openxmlformats.org/spreadsheetml/2006/main">
  <fonts count="14">
    <font>
      <sz val="11"/>
      <color theme="1"/>
      <name val="Calibri"/>
      <family val="2"/>
      <scheme val="minor"/>
    </font>
    <font>
      <sz val="11"/>
      <color rgb="FFFF0000"/>
      <name val="Calibri"/>
      <family val="2"/>
      <scheme val="minor"/>
    </font>
    <font>
      <b/>
      <sz val="11"/>
      <color theme="1"/>
      <name val="Calibri"/>
      <family val="2"/>
      <scheme val="minor"/>
    </font>
    <font>
      <sz val="11"/>
      <color rgb="FF00B050"/>
      <name val="Calibri"/>
      <family val="2"/>
      <scheme val="minor"/>
    </font>
    <font>
      <sz val="9"/>
      <color rgb="FF00B050"/>
      <name val="Calibri"/>
      <family val="2"/>
      <scheme val="minor"/>
    </font>
    <font>
      <sz val="9"/>
      <color rgb="FFFF0000"/>
      <name val="Calibri"/>
      <family val="2"/>
      <scheme val="minor"/>
    </font>
    <font>
      <sz val="9"/>
      <name val="Calibri"/>
      <family val="2"/>
      <scheme val="minor"/>
    </font>
    <font>
      <i/>
      <sz val="11"/>
      <color theme="1"/>
      <name val="Calibri"/>
      <family val="2"/>
      <scheme val="minor"/>
    </font>
    <font>
      <sz val="9"/>
      <color theme="1"/>
      <name val="Calibri"/>
      <family val="2"/>
      <scheme val="minor"/>
    </font>
    <font>
      <sz val="8"/>
      <color theme="1"/>
      <name val="Calibri"/>
      <family val="2"/>
      <scheme val="minor"/>
    </font>
    <font>
      <sz val="8"/>
      <color rgb="FFFF0000"/>
      <name val="Calibri"/>
      <family val="2"/>
      <scheme val="minor"/>
    </font>
    <font>
      <sz val="8"/>
      <name val="Calibri"/>
      <family val="2"/>
      <scheme val="minor"/>
    </font>
    <font>
      <sz val="8"/>
      <color rgb="FF00B050"/>
      <name val="Calibri"/>
      <family val="2"/>
      <scheme val="minor"/>
    </font>
    <font>
      <sz val="1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0" tint="-0.14999847407452621"/>
        <bgColor theme="0" tint="-0.14999847407452621"/>
      </patternFill>
    </fill>
    <fill>
      <patternFill patternType="solid">
        <fgColor theme="0"/>
        <bgColor theme="0" tint="-0.14999847407452621"/>
      </patternFill>
    </fill>
  </fills>
  <borders count="6">
    <border>
      <left/>
      <right/>
      <top/>
      <bottom/>
      <diagonal/>
    </border>
    <border>
      <left style="thin">
        <color indexed="64"/>
      </left>
      <right/>
      <top style="thin">
        <color theme="1"/>
      </top>
      <bottom style="thin">
        <color theme="1"/>
      </bottom>
      <diagonal/>
    </border>
    <border>
      <left/>
      <right/>
      <top style="thin">
        <color theme="1"/>
      </top>
      <bottom style="thin">
        <color theme="1"/>
      </bottom>
      <diagonal/>
    </border>
    <border>
      <left style="thin">
        <color indexed="64"/>
      </left>
      <right/>
      <top/>
      <bottom/>
      <diagonal/>
    </border>
    <border>
      <left style="thin">
        <color indexed="64"/>
      </left>
      <right style="thin">
        <color indexed="64"/>
      </right>
      <top style="thin">
        <color theme="1"/>
      </top>
      <bottom style="thin">
        <color theme="1"/>
      </bottom>
      <diagonal/>
    </border>
    <border>
      <left style="thin">
        <color indexed="64"/>
      </left>
      <right style="thin">
        <color indexed="64"/>
      </right>
      <top/>
      <bottom/>
      <diagonal/>
    </border>
  </borders>
  <cellStyleXfs count="1">
    <xf numFmtId="0" fontId="0" fillId="0" borderId="0"/>
  </cellStyleXfs>
  <cellXfs count="23">
    <xf numFmtId="0" fontId="0" fillId="0" borderId="0" xfId="0"/>
    <xf numFmtId="0" fontId="0" fillId="2" borderId="0" xfId="0" applyFill="1"/>
    <xf numFmtId="0" fontId="0" fillId="2" borderId="0" xfId="0" applyFill="1" applyAlignment="1">
      <alignment wrapText="1"/>
    </xf>
    <xf numFmtId="0" fontId="3" fillId="0" borderId="0" xfId="0" applyFont="1"/>
    <xf numFmtId="0" fontId="1" fillId="0" borderId="0" xfId="0" applyFont="1"/>
    <xf numFmtId="0" fontId="2" fillId="0" borderId="1" xfId="0" applyFont="1" applyBorder="1"/>
    <xf numFmtId="0" fontId="2" fillId="0" borderId="2" xfId="0" applyFont="1" applyBorder="1"/>
    <xf numFmtId="0" fontId="4" fillId="3" borderId="3" xfId="0" applyFont="1" applyFill="1" applyBorder="1" applyAlignment="1">
      <alignment vertical="top" wrapText="1"/>
    </xf>
    <xf numFmtId="0" fontId="4" fillId="3" borderId="0" xfId="0" applyFont="1" applyFill="1" applyAlignment="1">
      <alignment vertical="top" wrapText="1"/>
    </xf>
    <xf numFmtId="0" fontId="7" fillId="3" borderId="0" xfId="0" applyFont="1" applyFill="1" applyAlignment="1">
      <alignment horizontal="left" vertical="top" wrapText="1"/>
    </xf>
    <xf numFmtId="0" fontId="8" fillId="3" borderId="3" xfId="0" applyFont="1" applyFill="1" applyBorder="1" applyAlignment="1">
      <alignment vertical="top" wrapText="1"/>
    </xf>
    <xf numFmtId="0" fontId="8" fillId="3" borderId="0" xfId="0" applyFont="1" applyFill="1" applyAlignment="1">
      <alignment vertical="top" wrapText="1"/>
    </xf>
    <xf numFmtId="0" fontId="9" fillId="3" borderId="3" xfId="0" applyFont="1" applyFill="1" applyBorder="1" applyAlignment="1">
      <alignment vertical="top" wrapText="1"/>
    </xf>
    <xf numFmtId="0" fontId="9" fillId="3" borderId="0" xfId="0" applyFont="1" applyFill="1" applyAlignment="1">
      <alignment vertical="top" wrapText="1"/>
    </xf>
    <xf numFmtId="0" fontId="2" fillId="0" borderId="4" xfId="0" applyFont="1" applyBorder="1"/>
    <xf numFmtId="0" fontId="7" fillId="3" borderId="5" xfId="0" applyFont="1" applyFill="1" applyBorder="1" applyAlignment="1">
      <alignment horizontal="left" vertical="top" wrapText="1"/>
    </xf>
    <xf numFmtId="0" fontId="12" fillId="3" borderId="0" xfId="0" applyFont="1" applyFill="1" applyAlignment="1">
      <alignment vertical="top" wrapText="1"/>
    </xf>
    <xf numFmtId="0" fontId="9" fillId="4" borderId="3" xfId="0" applyFont="1" applyFill="1" applyBorder="1" applyAlignment="1">
      <alignment vertical="top" wrapText="1"/>
    </xf>
    <xf numFmtId="0" fontId="11" fillId="4" borderId="3" xfId="0" applyFont="1" applyFill="1" applyBorder="1" applyAlignment="1">
      <alignment vertical="top" wrapText="1"/>
    </xf>
    <xf numFmtId="0" fontId="11" fillId="4" borderId="0" xfId="0" applyFont="1" applyFill="1" applyAlignment="1">
      <alignment vertical="top" wrapText="1"/>
    </xf>
    <xf numFmtId="0" fontId="11" fillId="3" borderId="3" xfId="0" applyFont="1" applyFill="1" applyBorder="1" applyAlignment="1">
      <alignment vertical="top" wrapText="1"/>
    </xf>
    <xf numFmtId="0" fontId="11" fillId="3" borderId="0" xfId="0" applyFont="1" applyFill="1" applyAlignment="1">
      <alignment vertical="top" wrapText="1"/>
    </xf>
    <xf numFmtId="0" fontId="13" fillId="0" borderId="0" xfId="0" applyFont="1"/>
  </cellXfs>
  <cellStyles count="1">
    <cellStyle name="Normal" xfId="0" builtinId="0"/>
  </cellStyles>
  <dxfs count="21">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Surges and</a:t>
            </a:r>
            <a:r>
              <a:rPr lang="en-US" baseline="0"/>
              <a:t> Sudden Stops in Net Capital Flows (Brazil)</a:t>
            </a:r>
            <a:endParaRPr lang="en-US"/>
          </a:p>
        </c:rich>
      </c:tx>
      <c:layout/>
    </c:title>
    <c:plotArea>
      <c:layout/>
      <c:lineChart>
        <c:grouping val="standard"/>
        <c:ser>
          <c:idx val="0"/>
          <c:order val="0"/>
          <c:tx>
            <c:strRef>
              <c:f>Brazil!$N$2</c:f>
              <c:strCache>
                <c:ptCount val="1"/>
                <c:pt idx="0">
                  <c:v>DeltaC</c:v>
                </c:pt>
              </c:strCache>
            </c:strRef>
          </c:tx>
          <c:marker>
            <c:symbol val="none"/>
          </c:marker>
          <c:cat>
            <c:strRef>
              <c:f>Brazil!$O$1:$EF$1</c:f>
              <c:strCache>
                <c:ptCount val="122"/>
                <c:pt idx="0">
                  <c:v>1985Q3</c:v>
                </c:pt>
                <c:pt idx="1">
                  <c:v>1985Q4</c:v>
                </c:pt>
                <c:pt idx="2">
                  <c:v>1986Q1</c:v>
                </c:pt>
                <c:pt idx="3">
                  <c:v>1986Q2</c:v>
                </c:pt>
                <c:pt idx="4">
                  <c:v>1986Q3</c:v>
                </c:pt>
                <c:pt idx="5">
                  <c:v>1986Q4</c:v>
                </c:pt>
                <c:pt idx="6">
                  <c:v>1987Q1</c:v>
                </c:pt>
                <c:pt idx="7">
                  <c:v>1987Q2</c:v>
                </c:pt>
                <c:pt idx="8">
                  <c:v>1987Q3</c:v>
                </c:pt>
                <c:pt idx="9">
                  <c:v>1987Q4</c:v>
                </c:pt>
                <c:pt idx="10">
                  <c:v>1988Q1</c:v>
                </c:pt>
                <c:pt idx="11">
                  <c:v>1988Q2</c:v>
                </c:pt>
                <c:pt idx="12">
                  <c:v>1988Q3</c:v>
                </c:pt>
                <c:pt idx="13">
                  <c:v>1988Q4</c:v>
                </c:pt>
                <c:pt idx="14">
                  <c:v>1989Q1</c:v>
                </c:pt>
                <c:pt idx="15">
                  <c:v>1989Q2</c:v>
                </c:pt>
                <c:pt idx="16">
                  <c:v>1989Q3</c:v>
                </c:pt>
                <c:pt idx="17">
                  <c:v>1989Q4</c:v>
                </c:pt>
                <c:pt idx="18">
                  <c:v>1990Q1</c:v>
                </c:pt>
                <c:pt idx="19">
                  <c:v>1990Q2</c:v>
                </c:pt>
                <c:pt idx="20">
                  <c:v>1990Q3</c:v>
                </c:pt>
                <c:pt idx="21">
                  <c:v>1990Q4</c:v>
                </c:pt>
                <c:pt idx="22">
                  <c:v>1991Q1</c:v>
                </c:pt>
                <c:pt idx="23">
                  <c:v>1991Q2</c:v>
                </c:pt>
                <c:pt idx="24">
                  <c:v>1991Q3</c:v>
                </c:pt>
                <c:pt idx="25">
                  <c:v>1991Q4</c:v>
                </c:pt>
                <c:pt idx="26">
                  <c:v>1992Q1</c:v>
                </c:pt>
                <c:pt idx="27">
                  <c:v>1992Q2</c:v>
                </c:pt>
                <c:pt idx="28">
                  <c:v>1992Q3</c:v>
                </c:pt>
                <c:pt idx="29">
                  <c:v>1992Q4</c:v>
                </c:pt>
                <c:pt idx="30">
                  <c:v>1993Q1</c:v>
                </c:pt>
                <c:pt idx="31">
                  <c:v>1993Q2</c:v>
                </c:pt>
                <c:pt idx="32">
                  <c:v>1993Q3</c:v>
                </c:pt>
                <c:pt idx="33">
                  <c:v>1993Q4</c:v>
                </c:pt>
                <c:pt idx="34">
                  <c:v>1994Q1</c:v>
                </c:pt>
                <c:pt idx="35">
                  <c:v>1994Q2</c:v>
                </c:pt>
                <c:pt idx="36">
                  <c:v>1994Q3</c:v>
                </c:pt>
                <c:pt idx="37">
                  <c:v>1994Q4</c:v>
                </c:pt>
                <c:pt idx="38">
                  <c:v>1995Q1</c:v>
                </c:pt>
                <c:pt idx="39">
                  <c:v>1995Q2</c:v>
                </c:pt>
                <c:pt idx="40">
                  <c:v>1995Q3</c:v>
                </c:pt>
                <c:pt idx="41">
                  <c:v>1995Q4</c:v>
                </c:pt>
                <c:pt idx="42">
                  <c:v>1996Q1</c:v>
                </c:pt>
                <c:pt idx="43">
                  <c:v>1996Q2</c:v>
                </c:pt>
                <c:pt idx="44">
                  <c:v>1996Q3</c:v>
                </c:pt>
                <c:pt idx="45">
                  <c:v>1996Q4</c:v>
                </c:pt>
                <c:pt idx="46">
                  <c:v>1997Q1</c:v>
                </c:pt>
                <c:pt idx="47">
                  <c:v>1997Q2</c:v>
                </c:pt>
                <c:pt idx="48">
                  <c:v>1997Q3</c:v>
                </c:pt>
                <c:pt idx="49">
                  <c:v>1997Q4</c:v>
                </c:pt>
                <c:pt idx="50">
                  <c:v>1998Q1</c:v>
                </c:pt>
                <c:pt idx="51">
                  <c:v>1998Q2</c:v>
                </c:pt>
                <c:pt idx="52">
                  <c:v>1998Q3</c:v>
                </c:pt>
                <c:pt idx="53">
                  <c:v>1998Q4</c:v>
                </c:pt>
                <c:pt idx="54">
                  <c:v>1999Q1</c:v>
                </c:pt>
                <c:pt idx="55">
                  <c:v>1999Q2</c:v>
                </c:pt>
                <c:pt idx="56">
                  <c:v>1999Q3</c:v>
                </c:pt>
                <c:pt idx="57">
                  <c:v>1999Q4</c:v>
                </c:pt>
                <c:pt idx="58">
                  <c:v>2000Q1</c:v>
                </c:pt>
                <c:pt idx="59">
                  <c:v>2000Q2</c:v>
                </c:pt>
                <c:pt idx="60">
                  <c:v>2000Q3</c:v>
                </c:pt>
                <c:pt idx="61">
                  <c:v>2000Q4</c:v>
                </c:pt>
                <c:pt idx="62">
                  <c:v>2001Q1</c:v>
                </c:pt>
                <c:pt idx="63">
                  <c:v>2001Q2</c:v>
                </c:pt>
                <c:pt idx="64">
                  <c:v>2001Q3</c:v>
                </c:pt>
                <c:pt idx="65">
                  <c:v>2001Q4</c:v>
                </c:pt>
                <c:pt idx="66">
                  <c:v>2002Q1</c:v>
                </c:pt>
                <c:pt idx="67">
                  <c:v>2002Q2</c:v>
                </c:pt>
                <c:pt idx="68">
                  <c:v>2002Q3</c:v>
                </c:pt>
                <c:pt idx="69">
                  <c:v>2002Q4</c:v>
                </c:pt>
                <c:pt idx="70">
                  <c:v>2003Q1</c:v>
                </c:pt>
                <c:pt idx="71">
                  <c:v>2003Q2</c:v>
                </c:pt>
                <c:pt idx="72">
                  <c:v>2003Q3</c:v>
                </c:pt>
                <c:pt idx="73">
                  <c:v>2003Q4</c:v>
                </c:pt>
                <c:pt idx="74">
                  <c:v>2004Q1</c:v>
                </c:pt>
                <c:pt idx="75">
                  <c:v>2004Q2</c:v>
                </c:pt>
                <c:pt idx="76">
                  <c:v>2004Q3</c:v>
                </c:pt>
                <c:pt idx="77">
                  <c:v>2004Q4</c:v>
                </c:pt>
                <c:pt idx="78">
                  <c:v>2005Q1</c:v>
                </c:pt>
                <c:pt idx="79">
                  <c:v>2005Q2</c:v>
                </c:pt>
                <c:pt idx="80">
                  <c:v>2005Q3</c:v>
                </c:pt>
                <c:pt idx="81">
                  <c:v>2005Q4</c:v>
                </c:pt>
                <c:pt idx="82">
                  <c:v>2006Q1</c:v>
                </c:pt>
                <c:pt idx="83">
                  <c:v>2006Q2</c:v>
                </c:pt>
                <c:pt idx="84">
                  <c:v>2006Q3</c:v>
                </c:pt>
                <c:pt idx="85">
                  <c:v>2006Q4</c:v>
                </c:pt>
                <c:pt idx="86">
                  <c:v>2007Q1</c:v>
                </c:pt>
                <c:pt idx="87">
                  <c:v>2007Q2</c:v>
                </c:pt>
                <c:pt idx="88">
                  <c:v>2007Q3</c:v>
                </c:pt>
                <c:pt idx="89">
                  <c:v>2007Q4</c:v>
                </c:pt>
                <c:pt idx="90">
                  <c:v>2008Q1</c:v>
                </c:pt>
                <c:pt idx="91">
                  <c:v>2008Q2</c:v>
                </c:pt>
                <c:pt idx="92">
                  <c:v>2008Q3</c:v>
                </c:pt>
                <c:pt idx="93">
                  <c:v>2008Q4</c:v>
                </c:pt>
                <c:pt idx="94">
                  <c:v>2009Q1</c:v>
                </c:pt>
                <c:pt idx="95">
                  <c:v>2009Q2</c:v>
                </c:pt>
                <c:pt idx="96">
                  <c:v>2009Q3</c:v>
                </c:pt>
                <c:pt idx="97">
                  <c:v>2009Q4</c:v>
                </c:pt>
                <c:pt idx="98">
                  <c:v>2010Q1</c:v>
                </c:pt>
                <c:pt idx="99">
                  <c:v>2010Q2</c:v>
                </c:pt>
                <c:pt idx="100">
                  <c:v>2010Q3</c:v>
                </c:pt>
                <c:pt idx="101">
                  <c:v>2010Q4</c:v>
                </c:pt>
                <c:pt idx="102">
                  <c:v>2011Q1</c:v>
                </c:pt>
                <c:pt idx="103">
                  <c:v>2011Q2</c:v>
                </c:pt>
                <c:pt idx="104">
                  <c:v>2011Q3</c:v>
                </c:pt>
                <c:pt idx="105">
                  <c:v>2011Q4</c:v>
                </c:pt>
                <c:pt idx="106">
                  <c:v>2012Q1</c:v>
                </c:pt>
                <c:pt idx="107">
                  <c:v>2012Q2</c:v>
                </c:pt>
                <c:pt idx="108">
                  <c:v>2012Q3</c:v>
                </c:pt>
                <c:pt idx="109">
                  <c:v>2012Q4</c:v>
                </c:pt>
                <c:pt idx="110">
                  <c:v>2013Q1</c:v>
                </c:pt>
                <c:pt idx="111">
                  <c:v>2013Q2</c:v>
                </c:pt>
                <c:pt idx="112">
                  <c:v>2013Q3</c:v>
                </c:pt>
                <c:pt idx="113">
                  <c:v>2013Q4</c:v>
                </c:pt>
                <c:pt idx="114">
                  <c:v>2014Q1</c:v>
                </c:pt>
                <c:pt idx="115">
                  <c:v>2014Q2</c:v>
                </c:pt>
                <c:pt idx="116">
                  <c:v>2014Q3</c:v>
                </c:pt>
                <c:pt idx="117">
                  <c:v>2014Q4</c:v>
                </c:pt>
                <c:pt idx="118">
                  <c:v>2015Q1</c:v>
                </c:pt>
                <c:pt idx="119">
                  <c:v>2015Q2</c:v>
                </c:pt>
                <c:pt idx="120">
                  <c:v>2015Q3</c:v>
                </c:pt>
                <c:pt idx="121">
                  <c:v>2015Q4</c:v>
                </c:pt>
              </c:strCache>
            </c:strRef>
          </c:cat>
          <c:val>
            <c:numRef>
              <c:f>Brazil!$O$2:$EF$2</c:f>
              <c:numCache>
                <c:formatCode>General</c:formatCode>
                <c:ptCount val="122"/>
                <c:pt idx="0">
                  <c:v>-3633.2999999999984</c:v>
                </c:pt>
                <c:pt idx="1">
                  <c:v>-4471.5999999999995</c:v>
                </c:pt>
                <c:pt idx="2">
                  <c:v>-4449.5</c:v>
                </c:pt>
                <c:pt idx="3">
                  <c:v>-1365.665</c:v>
                </c:pt>
                <c:pt idx="4">
                  <c:v>654.45100000000002</c:v>
                </c:pt>
                <c:pt idx="5">
                  <c:v>1785.1510000000014</c:v>
                </c:pt>
                <c:pt idx="6">
                  <c:v>3296.6510000000012</c:v>
                </c:pt>
                <c:pt idx="7">
                  <c:v>2573.7810000000009</c:v>
                </c:pt>
                <c:pt idx="8">
                  <c:v>3096.4070000000011</c:v>
                </c:pt>
                <c:pt idx="9">
                  <c:v>2362.0069999999978</c:v>
                </c:pt>
                <c:pt idx="10">
                  <c:v>374.40699999999742</c:v>
                </c:pt>
                <c:pt idx="11">
                  <c:v>-1566.2580000000021</c:v>
                </c:pt>
                <c:pt idx="12">
                  <c:v>-5349.358000000002</c:v>
                </c:pt>
                <c:pt idx="13">
                  <c:v>-6044.6579999999994</c:v>
                </c:pt>
                <c:pt idx="14">
                  <c:v>-5062.7579999999989</c:v>
                </c:pt>
                <c:pt idx="15">
                  <c:v>-4822.3579999999984</c:v>
                </c:pt>
                <c:pt idx="16">
                  <c:v>969.50000000001023</c:v>
                </c:pt>
                <c:pt idx="17">
                  <c:v>3128.7000000000098</c:v>
                </c:pt>
                <c:pt idx="18">
                  <c:v>3913.8090000000093</c:v>
                </c:pt>
                <c:pt idx="19">
                  <c:v>8128.0220000000081</c:v>
                </c:pt>
                <c:pt idx="20">
                  <c:v>3330.4559999999901</c:v>
                </c:pt>
                <c:pt idx="21">
                  <c:v>3847.8069999999907</c:v>
                </c:pt>
                <c:pt idx="22">
                  <c:v>1214.7939999999908</c:v>
                </c:pt>
                <c:pt idx="23">
                  <c:v>-3182.6920000000082</c:v>
                </c:pt>
                <c:pt idx="24">
                  <c:v>-3463.6789999999992</c:v>
                </c:pt>
                <c:pt idx="25">
                  <c:v>-4579.3790000000008</c:v>
                </c:pt>
                <c:pt idx="26">
                  <c:v>4392.7129999999997</c:v>
                </c:pt>
                <c:pt idx="27">
                  <c:v>8438.1029999999992</c:v>
                </c:pt>
                <c:pt idx="28">
                  <c:v>12516.417999999998</c:v>
                </c:pt>
                <c:pt idx="29">
                  <c:v>9563.8119999999999</c:v>
                </c:pt>
                <c:pt idx="30">
                  <c:v>-5485.7170000000006</c:v>
                </c:pt>
                <c:pt idx="31">
                  <c:v>-9606.2389999999996</c:v>
                </c:pt>
                <c:pt idx="32">
                  <c:v>-9630.4189999999981</c:v>
                </c:pt>
                <c:pt idx="33">
                  <c:v>-1722.9740000000002</c:v>
                </c:pt>
                <c:pt idx="34">
                  <c:v>12968.873000000001</c:v>
                </c:pt>
                <c:pt idx="35">
                  <c:v>17194.367799999996</c:v>
                </c:pt>
                <c:pt idx="36">
                  <c:v>10927.269899999998</c:v>
                </c:pt>
                <c:pt idx="37">
                  <c:v>-692.07540000000154</c:v>
                </c:pt>
                <c:pt idx="38">
                  <c:v>-12420.209400000003</c:v>
                </c:pt>
                <c:pt idx="39">
                  <c:v>-14333.571799999998</c:v>
                </c:pt>
                <c:pt idx="40">
                  <c:v>7606.8456000000024</c:v>
                </c:pt>
                <c:pt idx="41">
                  <c:v>20892.306199999999</c:v>
                </c:pt>
                <c:pt idx="42">
                  <c:v>34643.1037908</c:v>
                </c:pt>
                <c:pt idx="43">
                  <c:v>36527.825466199996</c:v>
                </c:pt>
                <c:pt idx="44">
                  <c:v>6667.0951341999971</c:v>
                </c:pt>
                <c:pt idx="45">
                  <c:v>4736.973146999997</c:v>
                </c:pt>
                <c:pt idx="46">
                  <c:v>-7885.0865948382379</c:v>
                </c:pt>
                <c:pt idx="47">
                  <c:v>-10563.586216687389</c:v>
                </c:pt>
                <c:pt idx="48">
                  <c:v>7377.1612293440921</c:v>
                </c:pt>
                <c:pt idx="49">
                  <c:v>-8466.8820001392014</c:v>
                </c:pt>
                <c:pt idx="50">
                  <c:v>13811.760536720049</c:v>
                </c:pt>
                <c:pt idx="51">
                  <c:v>18684.916587769931</c:v>
                </c:pt>
                <c:pt idx="52">
                  <c:v>-14092.010207122526</c:v>
                </c:pt>
                <c:pt idx="53">
                  <c:v>-4014.0096482129447</c:v>
                </c:pt>
                <c:pt idx="54">
                  <c:v>-51210.499699499131</c:v>
                </c:pt>
                <c:pt idx="55">
                  <c:v>-63741.629111361304</c:v>
                </c:pt>
                <c:pt idx="56">
                  <c:v>-14398.448120624784</c:v>
                </c:pt>
                <c:pt idx="57">
                  <c:v>-13011.617722137471</c:v>
                </c:pt>
                <c:pt idx="58">
                  <c:v>29313.415685384087</c:v>
                </c:pt>
                <c:pt idx="59">
                  <c:v>36168.222949706214</c:v>
                </c:pt>
                <c:pt idx="60">
                  <c:v>15222.426412350989</c:v>
                </c:pt>
                <c:pt idx="61">
                  <c:v>21258.19209324188</c:v>
                </c:pt>
                <c:pt idx="62">
                  <c:v>7208.0295187319862</c:v>
                </c:pt>
                <c:pt idx="63">
                  <c:v>10553.976261753323</c:v>
                </c:pt>
                <c:pt idx="64">
                  <c:v>4371.2089065479267</c:v>
                </c:pt>
                <c:pt idx="65">
                  <c:v>-8964.8213343756397</c:v>
                </c:pt>
                <c:pt idx="66">
                  <c:v>-11637.031185697495</c:v>
                </c:pt>
                <c:pt idx="67">
                  <c:v>-18399.161344589855</c:v>
                </c:pt>
                <c:pt idx="68">
                  <c:v>-24066.031546855858</c:v>
                </c:pt>
                <c:pt idx="69">
                  <c:v>-24240.335189862726</c:v>
                </c:pt>
                <c:pt idx="70">
                  <c:v>-25613.513471767677</c:v>
                </c:pt>
                <c:pt idx="71">
                  <c:v>-24655.236154806986</c:v>
                </c:pt>
                <c:pt idx="72">
                  <c:v>-8853.2335838887011</c:v>
                </c:pt>
                <c:pt idx="73">
                  <c:v>3752.3484599220355</c:v>
                </c:pt>
                <c:pt idx="74">
                  <c:v>10592.63142517268</c:v>
                </c:pt>
                <c:pt idx="75">
                  <c:v>11091.820908608559</c:v>
                </c:pt>
                <c:pt idx="76">
                  <c:v>3402.3790813072392</c:v>
                </c:pt>
                <c:pt idx="77">
                  <c:v>-3375.4698576904852</c:v>
                </c:pt>
                <c:pt idx="78">
                  <c:v>485.82834856456748</c:v>
                </c:pt>
                <c:pt idx="79">
                  <c:v>3357.6911004739145</c:v>
                </c:pt>
                <c:pt idx="80">
                  <c:v>6450.885967493763</c:v>
                </c:pt>
                <c:pt idx="81">
                  <c:v>16676.129657476118</c:v>
                </c:pt>
                <c:pt idx="82">
                  <c:v>5873.1272926602269</c:v>
                </c:pt>
                <c:pt idx="83">
                  <c:v>9157.4189594775744</c:v>
                </c:pt>
                <c:pt idx="84">
                  <c:v>14753.70885456088</c:v>
                </c:pt>
                <c:pt idx="85">
                  <c:v>3007.9802603531334</c:v>
                </c:pt>
                <c:pt idx="86">
                  <c:v>28096.436307181688</c:v>
                </c:pt>
                <c:pt idx="87">
                  <c:v>58723.434971602037</c:v>
                </c:pt>
                <c:pt idx="88">
                  <c:v>60968.332110198891</c:v>
                </c:pt>
                <c:pt idx="89">
                  <c:v>72177.651119776929</c:v>
                </c:pt>
                <c:pt idx="90">
                  <c:v>49358.412462439032</c:v>
                </c:pt>
                <c:pt idx="91">
                  <c:v>-2955.0959376239916</c:v>
                </c:pt>
                <c:pt idx="92">
                  <c:v>-9800.4862515779387</c:v>
                </c:pt>
                <c:pt idx="93">
                  <c:v>-60027.767254611877</c:v>
                </c:pt>
                <c:pt idx="94">
                  <c:v>-76645.389170120252</c:v>
                </c:pt>
                <c:pt idx="95">
                  <c:v>-61230.521222361604</c:v>
                </c:pt>
                <c:pt idx="96">
                  <c:v>-56275.853179569465</c:v>
                </c:pt>
                <c:pt idx="97">
                  <c:v>41870.103769260248</c:v>
                </c:pt>
                <c:pt idx="98">
                  <c:v>82048.595194823472</c:v>
                </c:pt>
                <c:pt idx="99">
                  <c:v>98453.804298479576</c:v>
                </c:pt>
                <c:pt idx="100">
                  <c:v>107528.2141351655</c:v>
                </c:pt>
                <c:pt idx="101">
                  <c:v>54940.206947040002</c:v>
                </c:pt>
                <c:pt idx="102">
                  <c:v>57910.49408994001</c:v>
                </c:pt>
                <c:pt idx="103">
                  <c:v>46367.091825295007</c:v>
                </c:pt>
                <c:pt idx="104">
                  <c:v>29219.425758439975</c:v>
                </c:pt>
                <c:pt idx="105">
                  <c:v>12766.716300354994</c:v>
                </c:pt>
                <c:pt idx="106">
                  <c:v>-32787.735933195014</c:v>
                </c:pt>
                <c:pt idx="107">
                  <c:v>-37218.187502740009</c:v>
                </c:pt>
                <c:pt idx="108">
                  <c:v>-50703.541899239994</c:v>
                </c:pt>
                <c:pt idx="109">
                  <c:v>-45025.691257735001</c:v>
                </c:pt>
                <c:pt idx="110">
                  <c:v>-22058.891246545012</c:v>
                </c:pt>
                <c:pt idx="111">
                  <c:v>-32698.506170255001</c:v>
                </c:pt>
                <c:pt idx="112">
                  <c:v>-25968.722543885</c:v>
                </c:pt>
                <c:pt idx="113">
                  <c:v>-26084.148504369994</c:v>
                </c:pt>
                <c:pt idx="114">
                  <c:v>-25914.60255593498</c:v>
                </c:pt>
                <c:pt idx="115">
                  <c:v>-1364.6562099450093</c:v>
                </c:pt>
                <c:pt idx="116">
                  <c:v>26955.084584465003</c:v>
                </c:pt>
                <c:pt idx="117">
                  <c:v>44662.031258764997</c:v>
                </c:pt>
                <c:pt idx="118">
                  <c:v>39406.673823814999</c:v>
                </c:pt>
                <c:pt idx="119">
                  <c:v>19252.801427095023</c:v>
                </c:pt>
                <c:pt idx="120">
                  <c:v>-27409.490302034988</c:v>
                </c:pt>
                <c:pt idx="121">
                  <c:v>-55128.467460645013</c:v>
                </c:pt>
              </c:numCache>
            </c:numRef>
          </c:val>
        </c:ser>
        <c:ser>
          <c:idx val="1"/>
          <c:order val="1"/>
          <c:tx>
            <c:strRef>
              <c:f>Brazil!$N$3</c:f>
              <c:strCache>
                <c:ptCount val="1"/>
                <c:pt idx="0">
                  <c:v>1+ Std Dev Band</c:v>
                </c:pt>
              </c:strCache>
            </c:strRef>
          </c:tx>
          <c:marker>
            <c:symbol val="none"/>
          </c:marker>
          <c:cat>
            <c:strRef>
              <c:f>Brazil!$O$1:$EF$1</c:f>
              <c:strCache>
                <c:ptCount val="122"/>
                <c:pt idx="0">
                  <c:v>1985Q3</c:v>
                </c:pt>
                <c:pt idx="1">
                  <c:v>1985Q4</c:v>
                </c:pt>
                <c:pt idx="2">
                  <c:v>1986Q1</c:v>
                </c:pt>
                <c:pt idx="3">
                  <c:v>1986Q2</c:v>
                </c:pt>
                <c:pt idx="4">
                  <c:v>1986Q3</c:v>
                </c:pt>
                <c:pt idx="5">
                  <c:v>1986Q4</c:v>
                </c:pt>
                <c:pt idx="6">
                  <c:v>1987Q1</c:v>
                </c:pt>
                <c:pt idx="7">
                  <c:v>1987Q2</c:v>
                </c:pt>
                <c:pt idx="8">
                  <c:v>1987Q3</c:v>
                </c:pt>
                <c:pt idx="9">
                  <c:v>1987Q4</c:v>
                </c:pt>
                <c:pt idx="10">
                  <c:v>1988Q1</c:v>
                </c:pt>
                <c:pt idx="11">
                  <c:v>1988Q2</c:v>
                </c:pt>
                <c:pt idx="12">
                  <c:v>1988Q3</c:v>
                </c:pt>
                <c:pt idx="13">
                  <c:v>1988Q4</c:v>
                </c:pt>
                <c:pt idx="14">
                  <c:v>1989Q1</c:v>
                </c:pt>
                <c:pt idx="15">
                  <c:v>1989Q2</c:v>
                </c:pt>
                <c:pt idx="16">
                  <c:v>1989Q3</c:v>
                </c:pt>
                <c:pt idx="17">
                  <c:v>1989Q4</c:v>
                </c:pt>
                <c:pt idx="18">
                  <c:v>1990Q1</c:v>
                </c:pt>
                <c:pt idx="19">
                  <c:v>1990Q2</c:v>
                </c:pt>
                <c:pt idx="20">
                  <c:v>1990Q3</c:v>
                </c:pt>
                <c:pt idx="21">
                  <c:v>1990Q4</c:v>
                </c:pt>
                <c:pt idx="22">
                  <c:v>1991Q1</c:v>
                </c:pt>
                <c:pt idx="23">
                  <c:v>1991Q2</c:v>
                </c:pt>
                <c:pt idx="24">
                  <c:v>1991Q3</c:v>
                </c:pt>
                <c:pt idx="25">
                  <c:v>1991Q4</c:v>
                </c:pt>
                <c:pt idx="26">
                  <c:v>1992Q1</c:v>
                </c:pt>
                <c:pt idx="27">
                  <c:v>1992Q2</c:v>
                </c:pt>
                <c:pt idx="28">
                  <c:v>1992Q3</c:v>
                </c:pt>
                <c:pt idx="29">
                  <c:v>1992Q4</c:v>
                </c:pt>
                <c:pt idx="30">
                  <c:v>1993Q1</c:v>
                </c:pt>
                <c:pt idx="31">
                  <c:v>1993Q2</c:v>
                </c:pt>
                <c:pt idx="32">
                  <c:v>1993Q3</c:v>
                </c:pt>
                <c:pt idx="33">
                  <c:v>1993Q4</c:v>
                </c:pt>
                <c:pt idx="34">
                  <c:v>1994Q1</c:v>
                </c:pt>
                <c:pt idx="35">
                  <c:v>1994Q2</c:v>
                </c:pt>
                <c:pt idx="36">
                  <c:v>1994Q3</c:v>
                </c:pt>
                <c:pt idx="37">
                  <c:v>1994Q4</c:v>
                </c:pt>
                <c:pt idx="38">
                  <c:v>1995Q1</c:v>
                </c:pt>
                <c:pt idx="39">
                  <c:v>1995Q2</c:v>
                </c:pt>
                <c:pt idx="40">
                  <c:v>1995Q3</c:v>
                </c:pt>
                <c:pt idx="41">
                  <c:v>1995Q4</c:v>
                </c:pt>
                <c:pt idx="42">
                  <c:v>1996Q1</c:v>
                </c:pt>
                <c:pt idx="43">
                  <c:v>1996Q2</c:v>
                </c:pt>
                <c:pt idx="44">
                  <c:v>1996Q3</c:v>
                </c:pt>
                <c:pt idx="45">
                  <c:v>1996Q4</c:v>
                </c:pt>
                <c:pt idx="46">
                  <c:v>1997Q1</c:v>
                </c:pt>
                <c:pt idx="47">
                  <c:v>1997Q2</c:v>
                </c:pt>
                <c:pt idx="48">
                  <c:v>1997Q3</c:v>
                </c:pt>
                <c:pt idx="49">
                  <c:v>1997Q4</c:v>
                </c:pt>
                <c:pt idx="50">
                  <c:v>1998Q1</c:v>
                </c:pt>
                <c:pt idx="51">
                  <c:v>1998Q2</c:v>
                </c:pt>
                <c:pt idx="52">
                  <c:v>1998Q3</c:v>
                </c:pt>
                <c:pt idx="53">
                  <c:v>1998Q4</c:v>
                </c:pt>
                <c:pt idx="54">
                  <c:v>1999Q1</c:v>
                </c:pt>
                <c:pt idx="55">
                  <c:v>1999Q2</c:v>
                </c:pt>
                <c:pt idx="56">
                  <c:v>1999Q3</c:v>
                </c:pt>
                <c:pt idx="57">
                  <c:v>1999Q4</c:v>
                </c:pt>
                <c:pt idx="58">
                  <c:v>2000Q1</c:v>
                </c:pt>
                <c:pt idx="59">
                  <c:v>2000Q2</c:v>
                </c:pt>
                <c:pt idx="60">
                  <c:v>2000Q3</c:v>
                </c:pt>
                <c:pt idx="61">
                  <c:v>2000Q4</c:v>
                </c:pt>
                <c:pt idx="62">
                  <c:v>2001Q1</c:v>
                </c:pt>
                <c:pt idx="63">
                  <c:v>2001Q2</c:v>
                </c:pt>
                <c:pt idx="64">
                  <c:v>2001Q3</c:v>
                </c:pt>
                <c:pt idx="65">
                  <c:v>2001Q4</c:v>
                </c:pt>
                <c:pt idx="66">
                  <c:v>2002Q1</c:v>
                </c:pt>
                <c:pt idx="67">
                  <c:v>2002Q2</c:v>
                </c:pt>
                <c:pt idx="68">
                  <c:v>2002Q3</c:v>
                </c:pt>
                <c:pt idx="69">
                  <c:v>2002Q4</c:v>
                </c:pt>
                <c:pt idx="70">
                  <c:v>2003Q1</c:v>
                </c:pt>
                <c:pt idx="71">
                  <c:v>2003Q2</c:v>
                </c:pt>
                <c:pt idx="72">
                  <c:v>2003Q3</c:v>
                </c:pt>
                <c:pt idx="73">
                  <c:v>2003Q4</c:v>
                </c:pt>
                <c:pt idx="74">
                  <c:v>2004Q1</c:v>
                </c:pt>
                <c:pt idx="75">
                  <c:v>2004Q2</c:v>
                </c:pt>
                <c:pt idx="76">
                  <c:v>2004Q3</c:v>
                </c:pt>
                <c:pt idx="77">
                  <c:v>2004Q4</c:v>
                </c:pt>
                <c:pt idx="78">
                  <c:v>2005Q1</c:v>
                </c:pt>
                <c:pt idx="79">
                  <c:v>2005Q2</c:v>
                </c:pt>
                <c:pt idx="80">
                  <c:v>2005Q3</c:v>
                </c:pt>
                <c:pt idx="81">
                  <c:v>2005Q4</c:v>
                </c:pt>
                <c:pt idx="82">
                  <c:v>2006Q1</c:v>
                </c:pt>
                <c:pt idx="83">
                  <c:v>2006Q2</c:v>
                </c:pt>
                <c:pt idx="84">
                  <c:v>2006Q3</c:v>
                </c:pt>
                <c:pt idx="85">
                  <c:v>2006Q4</c:v>
                </c:pt>
                <c:pt idx="86">
                  <c:v>2007Q1</c:v>
                </c:pt>
                <c:pt idx="87">
                  <c:v>2007Q2</c:v>
                </c:pt>
                <c:pt idx="88">
                  <c:v>2007Q3</c:v>
                </c:pt>
                <c:pt idx="89">
                  <c:v>2007Q4</c:v>
                </c:pt>
                <c:pt idx="90">
                  <c:v>2008Q1</c:v>
                </c:pt>
                <c:pt idx="91">
                  <c:v>2008Q2</c:v>
                </c:pt>
                <c:pt idx="92">
                  <c:v>2008Q3</c:v>
                </c:pt>
                <c:pt idx="93">
                  <c:v>2008Q4</c:v>
                </c:pt>
                <c:pt idx="94">
                  <c:v>2009Q1</c:v>
                </c:pt>
                <c:pt idx="95">
                  <c:v>2009Q2</c:v>
                </c:pt>
                <c:pt idx="96">
                  <c:v>2009Q3</c:v>
                </c:pt>
                <c:pt idx="97">
                  <c:v>2009Q4</c:v>
                </c:pt>
                <c:pt idx="98">
                  <c:v>2010Q1</c:v>
                </c:pt>
                <c:pt idx="99">
                  <c:v>2010Q2</c:v>
                </c:pt>
                <c:pt idx="100">
                  <c:v>2010Q3</c:v>
                </c:pt>
                <c:pt idx="101">
                  <c:v>2010Q4</c:v>
                </c:pt>
                <c:pt idx="102">
                  <c:v>2011Q1</c:v>
                </c:pt>
                <c:pt idx="103">
                  <c:v>2011Q2</c:v>
                </c:pt>
                <c:pt idx="104">
                  <c:v>2011Q3</c:v>
                </c:pt>
                <c:pt idx="105">
                  <c:v>2011Q4</c:v>
                </c:pt>
                <c:pt idx="106">
                  <c:v>2012Q1</c:v>
                </c:pt>
                <c:pt idx="107">
                  <c:v>2012Q2</c:v>
                </c:pt>
                <c:pt idx="108">
                  <c:v>2012Q3</c:v>
                </c:pt>
                <c:pt idx="109">
                  <c:v>2012Q4</c:v>
                </c:pt>
                <c:pt idx="110">
                  <c:v>2013Q1</c:v>
                </c:pt>
                <c:pt idx="111">
                  <c:v>2013Q2</c:v>
                </c:pt>
                <c:pt idx="112">
                  <c:v>2013Q3</c:v>
                </c:pt>
                <c:pt idx="113">
                  <c:v>2013Q4</c:v>
                </c:pt>
                <c:pt idx="114">
                  <c:v>2014Q1</c:v>
                </c:pt>
                <c:pt idx="115">
                  <c:v>2014Q2</c:v>
                </c:pt>
                <c:pt idx="116">
                  <c:v>2014Q3</c:v>
                </c:pt>
                <c:pt idx="117">
                  <c:v>2014Q4</c:v>
                </c:pt>
                <c:pt idx="118">
                  <c:v>2015Q1</c:v>
                </c:pt>
                <c:pt idx="119">
                  <c:v>2015Q2</c:v>
                </c:pt>
                <c:pt idx="120">
                  <c:v>2015Q3</c:v>
                </c:pt>
                <c:pt idx="121">
                  <c:v>2015Q4</c:v>
                </c:pt>
              </c:strCache>
            </c:strRef>
          </c:cat>
          <c:val>
            <c:numRef>
              <c:f>Brazil!$O$3:$EF$3</c:f>
              <c:numCache>
                <c:formatCode>General</c:formatCode>
                <c:ptCount val="122"/>
                <c:pt idx="0">
                  <c:v>2459.9917969635881</c:v>
                </c:pt>
                <c:pt idx="1">
                  <c:v>2138.7934556556966</c:v>
                </c:pt>
                <c:pt idx="2">
                  <c:v>1803.8479865746117</c:v>
                </c:pt>
                <c:pt idx="3">
                  <c:v>1470.5399679098971</c:v>
                </c:pt>
                <c:pt idx="4">
                  <c:v>1371.271380772047</c:v>
                </c:pt>
                <c:pt idx="5">
                  <c:v>1205.6787359765215</c:v>
                </c:pt>
                <c:pt idx="6">
                  <c:v>1273.8440886611613</c:v>
                </c:pt>
                <c:pt idx="7">
                  <c:v>1138.411781468943</c:v>
                </c:pt>
                <c:pt idx="8">
                  <c:v>1191.8791788768854</c:v>
                </c:pt>
                <c:pt idx="9">
                  <c:v>1512.5139338904717</c:v>
                </c:pt>
                <c:pt idx="10">
                  <c:v>1725.9057033762265</c:v>
                </c:pt>
                <c:pt idx="11">
                  <c:v>1731.7032647272665</c:v>
                </c:pt>
                <c:pt idx="12">
                  <c:v>1650.8960668414127</c:v>
                </c:pt>
                <c:pt idx="13">
                  <c:v>1641.5125994500515</c:v>
                </c:pt>
                <c:pt idx="14">
                  <c:v>1647.769677225519</c:v>
                </c:pt>
                <c:pt idx="15">
                  <c:v>1622.0062507545367</c:v>
                </c:pt>
                <c:pt idx="16">
                  <c:v>1803.0217416761659</c:v>
                </c:pt>
                <c:pt idx="17">
                  <c:v>2138.7587428045113</c:v>
                </c:pt>
                <c:pt idx="18">
                  <c:v>2594.4737252486093</c:v>
                </c:pt>
                <c:pt idx="19">
                  <c:v>3634.7189325287068</c:v>
                </c:pt>
                <c:pt idx="20">
                  <c:v>3982.7782791380946</c:v>
                </c:pt>
                <c:pt idx="21">
                  <c:v>4338.1204748906521</c:v>
                </c:pt>
                <c:pt idx="22">
                  <c:v>4449.3660594817038</c:v>
                </c:pt>
                <c:pt idx="23">
                  <c:v>4433.5243713957143</c:v>
                </c:pt>
                <c:pt idx="24">
                  <c:v>4336.3442474926169</c:v>
                </c:pt>
                <c:pt idx="25">
                  <c:v>4158.2120691384016</c:v>
                </c:pt>
                <c:pt idx="26">
                  <c:v>4265.5062502466844</c:v>
                </c:pt>
                <c:pt idx="27">
                  <c:v>4932.6262026252271</c:v>
                </c:pt>
                <c:pt idx="28">
                  <c:v>6132.3168368073639</c:v>
                </c:pt>
                <c:pt idx="29">
                  <c:v>6834.7437627842628</c:v>
                </c:pt>
                <c:pt idx="30">
                  <c:v>6743.5876011179234</c:v>
                </c:pt>
                <c:pt idx="31">
                  <c:v>6793.3911703454069</c:v>
                </c:pt>
                <c:pt idx="32">
                  <c:v>6862.6519854558455</c:v>
                </c:pt>
                <c:pt idx="33">
                  <c:v>6923.5836057731158</c:v>
                </c:pt>
                <c:pt idx="34">
                  <c:v>8247.121718336517</c:v>
                </c:pt>
                <c:pt idx="35">
                  <c:v>10024.579270566986</c:v>
                </c:pt>
                <c:pt idx="36">
                  <c:v>10738.250615083738</c:v>
                </c:pt>
                <c:pt idx="37">
                  <c:v>10593.921889861147</c:v>
                </c:pt>
                <c:pt idx="38">
                  <c:v>10497.864301870006</c:v>
                </c:pt>
                <c:pt idx="39">
                  <c:v>10001.917956383721</c:v>
                </c:pt>
                <c:pt idx="40">
                  <c:v>10324.601151833804</c:v>
                </c:pt>
                <c:pt idx="41">
                  <c:v>12177.93669410736</c:v>
                </c:pt>
                <c:pt idx="42">
                  <c:v>16190.79527288321</c:v>
                </c:pt>
                <c:pt idx="43">
                  <c:v>20041.555799482536</c:v>
                </c:pt>
                <c:pt idx="44">
                  <c:v>20386.03055354597</c:v>
                </c:pt>
                <c:pt idx="45">
                  <c:v>20630.829745544004</c:v>
                </c:pt>
                <c:pt idx="46">
                  <c:v>20386.61102230582</c:v>
                </c:pt>
                <c:pt idx="47">
                  <c:v>19891.853063446204</c:v>
                </c:pt>
                <c:pt idx="48">
                  <c:v>19543.571876496004</c:v>
                </c:pt>
                <c:pt idx="49">
                  <c:v>18887.732439824362</c:v>
                </c:pt>
                <c:pt idx="50">
                  <c:v>19835.194042076768</c:v>
                </c:pt>
                <c:pt idx="51">
                  <c:v>21142.723031064856</c:v>
                </c:pt>
                <c:pt idx="52">
                  <c:v>21203.059158777156</c:v>
                </c:pt>
                <c:pt idx="53">
                  <c:v>21159.399552252245</c:v>
                </c:pt>
                <c:pt idx="54">
                  <c:v>22497.306813474162</c:v>
                </c:pt>
                <c:pt idx="55">
                  <c:v>23091.242463350634</c:v>
                </c:pt>
                <c:pt idx="56">
                  <c:v>21815.394982616606</c:v>
                </c:pt>
                <c:pt idx="57">
                  <c:v>21305.669586853008</c:v>
                </c:pt>
                <c:pt idx="58">
                  <c:v>24322.984497770463</c:v>
                </c:pt>
                <c:pt idx="59">
                  <c:v>27947.071257863245</c:v>
                </c:pt>
                <c:pt idx="60">
                  <c:v>28475.272862569429</c:v>
                </c:pt>
                <c:pt idx="61">
                  <c:v>28507.465288654261</c:v>
                </c:pt>
                <c:pt idx="62">
                  <c:v>26042.915106752</c:v>
                </c:pt>
                <c:pt idx="63">
                  <c:v>23443.142643821968</c:v>
                </c:pt>
                <c:pt idx="64">
                  <c:v>23296.474460901631</c:v>
                </c:pt>
                <c:pt idx="65">
                  <c:v>22636.297869879272</c:v>
                </c:pt>
                <c:pt idx="66">
                  <c:v>22514.136434303629</c:v>
                </c:pt>
                <c:pt idx="67">
                  <c:v>22333.046399435185</c:v>
                </c:pt>
                <c:pt idx="68">
                  <c:v>21119.850896193057</c:v>
                </c:pt>
                <c:pt idx="69">
                  <c:v>20734.45027406454</c:v>
                </c:pt>
                <c:pt idx="70">
                  <c:v>18792.380850648668</c:v>
                </c:pt>
                <c:pt idx="71">
                  <c:v>16204.925668588183</c:v>
                </c:pt>
                <c:pt idx="72">
                  <c:v>16434.666110455604</c:v>
                </c:pt>
                <c:pt idx="73">
                  <c:v>16955.929703916656</c:v>
                </c:pt>
                <c:pt idx="74">
                  <c:v>18180.261114566249</c:v>
                </c:pt>
                <c:pt idx="75">
                  <c:v>17553.71691710837</c:v>
                </c:pt>
                <c:pt idx="76">
                  <c:v>18206.265851653963</c:v>
                </c:pt>
                <c:pt idx="77">
                  <c:v>18464.800444604927</c:v>
                </c:pt>
                <c:pt idx="78">
                  <c:v>15693.612613679659</c:v>
                </c:pt>
                <c:pt idx="79">
                  <c:v>11660.287962363682</c:v>
                </c:pt>
                <c:pt idx="80">
                  <c:v>10772.254339893867</c:v>
                </c:pt>
                <c:pt idx="81">
                  <c:v>10154.900929740728</c:v>
                </c:pt>
                <c:pt idx="82">
                  <c:v>10036.09940391682</c:v>
                </c:pt>
                <c:pt idx="83">
                  <c:v>9893.3552224642262</c:v>
                </c:pt>
                <c:pt idx="84">
                  <c:v>10925.580323151706</c:v>
                </c:pt>
                <c:pt idx="85">
                  <c:v>11521.224620108034</c:v>
                </c:pt>
                <c:pt idx="86">
                  <c:v>14896.863924398649</c:v>
                </c:pt>
                <c:pt idx="87">
                  <c:v>23081.299857252394</c:v>
                </c:pt>
                <c:pt idx="88">
                  <c:v>30093.369647596995</c:v>
                </c:pt>
                <c:pt idx="89">
                  <c:v>37878.953553530067</c:v>
                </c:pt>
                <c:pt idx="90">
                  <c:v>41269.359526692147</c:v>
                </c:pt>
                <c:pt idx="91">
                  <c:v>40937.741134421842</c:v>
                </c:pt>
                <c:pt idx="92">
                  <c:v>40945.698976344087</c:v>
                </c:pt>
                <c:pt idx="93">
                  <c:v>43261.344865531173</c:v>
                </c:pt>
                <c:pt idx="94">
                  <c:v>45217.224531476801</c:v>
                </c:pt>
                <c:pt idx="95">
                  <c:v>44943.879855159095</c:v>
                </c:pt>
                <c:pt idx="96">
                  <c:v>44370.176019573075</c:v>
                </c:pt>
                <c:pt idx="97">
                  <c:v>47495.806771607618</c:v>
                </c:pt>
                <c:pt idx="98">
                  <c:v>54897.033594262619</c:v>
                </c:pt>
                <c:pt idx="99">
                  <c:v>63772.071673752318</c:v>
                </c:pt>
                <c:pt idx="100">
                  <c:v>72976.87067221172</c:v>
                </c:pt>
                <c:pt idx="101">
                  <c:v>75475.997017905436</c:v>
                </c:pt>
                <c:pt idx="102">
                  <c:v>78557.890435230147</c:v>
                </c:pt>
                <c:pt idx="103">
                  <c:v>80533.325360638351</c:v>
                </c:pt>
                <c:pt idx="104">
                  <c:v>81203.516862178556</c:v>
                </c:pt>
                <c:pt idx="105">
                  <c:v>81518.065850217536</c:v>
                </c:pt>
                <c:pt idx="106">
                  <c:v>80057.675414874728</c:v>
                </c:pt>
                <c:pt idx="107">
                  <c:v>76190.702249235008</c:v>
                </c:pt>
                <c:pt idx="108">
                  <c:v>71714.301089921704</c:v>
                </c:pt>
                <c:pt idx="109">
                  <c:v>65509.550410480944</c:v>
                </c:pt>
                <c:pt idx="110">
                  <c:v>61416.002577591091</c:v>
                </c:pt>
                <c:pt idx="111">
                  <c:v>60494.15565557767</c:v>
                </c:pt>
                <c:pt idx="112">
                  <c:v>59974.888916739459</c:v>
                </c:pt>
                <c:pt idx="113">
                  <c:v>60266.731162712291</c:v>
                </c:pt>
                <c:pt idx="114">
                  <c:v>60130.415346327718</c:v>
                </c:pt>
                <c:pt idx="115">
                  <c:v>60841.867269010821</c:v>
                </c:pt>
                <c:pt idx="116">
                  <c:v>62813.731617990983</c:v>
                </c:pt>
                <c:pt idx="117">
                  <c:v>63042.42556647749</c:v>
                </c:pt>
                <c:pt idx="118">
                  <c:v>58671.967640959178</c:v>
                </c:pt>
                <c:pt idx="119">
                  <c:v>50135.477879342012</c:v>
                </c:pt>
                <c:pt idx="120">
                  <c:v>36901.836865967169</c:v>
                </c:pt>
                <c:pt idx="121">
                  <c:v>31010.254463212354</c:v>
                </c:pt>
              </c:numCache>
            </c:numRef>
          </c:val>
        </c:ser>
        <c:ser>
          <c:idx val="2"/>
          <c:order val="2"/>
          <c:tx>
            <c:strRef>
              <c:f>Brazil!$N$4</c:f>
              <c:strCache>
                <c:ptCount val="1"/>
                <c:pt idx="0">
                  <c:v>2+ Std Dev Band</c:v>
                </c:pt>
              </c:strCache>
            </c:strRef>
          </c:tx>
          <c:marker>
            <c:symbol val="none"/>
          </c:marker>
          <c:cat>
            <c:strRef>
              <c:f>Brazil!$O$1:$EF$1</c:f>
              <c:strCache>
                <c:ptCount val="122"/>
                <c:pt idx="0">
                  <c:v>1985Q3</c:v>
                </c:pt>
                <c:pt idx="1">
                  <c:v>1985Q4</c:v>
                </c:pt>
                <c:pt idx="2">
                  <c:v>1986Q1</c:v>
                </c:pt>
                <c:pt idx="3">
                  <c:v>1986Q2</c:v>
                </c:pt>
                <c:pt idx="4">
                  <c:v>1986Q3</c:v>
                </c:pt>
                <c:pt idx="5">
                  <c:v>1986Q4</c:v>
                </c:pt>
                <c:pt idx="6">
                  <c:v>1987Q1</c:v>
                </c:pt>
                <c:pt idx="7">
                  <c:v>1987Q2</c:v>
                </c:pt>
                <c:pt idx="8">
                  <c:v>1987Q3</c:v>
                </c:pt>
                <c:pt idx="9">
                  <c:v>1987Q4</c:v>
                </c:pt>
                <c:pt idx="10">
                  <c:v>1988Q1</c:v>
                </c:pt>
                <c:pt idx="11">
                  <c:v>1988Q2</c:v>
                </c:pt>
                <c:pt idx="12">
                  <c:v>1988Q3</c:v>
                </c:pt>
                <c:pt idx="13">
                  <c:v>1988Q4</c:v>
                </c:pt>
                <c:pt idx="14">
                  <c:v>1989Q1</c:v>
                </c:pt>
                <c:pt idx="15">
                  <c:v>1989Q2</c:v>
                </c:pt>
                <c:pt idx="16">
                  <c:v>1989Q3</c:v>
                </c:pt>
                <c:pt idx="17">
                  <c:v>1989Q4</c:v>
                </c:pt>
                <c:pt idx="18">
                  <c:v>1990Q1</c:v>
                </c:pt>
                <c:pt idx="19">
                  <c:v>1990Q2</c:v>
                </c:pt>
                <c:pt idx="20">
                  <c:v>1990Q3</c:v>
                </c:pt>
                <c:pt idx="21">
                  <c:v>1990Q4</c:v>
                </c:pt>
                <c:pt idx="22">
                  <c:v>1991Q1</c:v>
                </c:pt>
                <c:pt idx="23">
                  <c:v>1991Q2</c:v>
                </c:pt>
                <c:pt idx="24">
                  <c:v>1991Q3</c:v>
                </c:pt>
                <c:pt idx="25">
                  <c:v>1991Q4</c:v>
                </c:pt>
                <c:pt idx="26">
                  <c:v>1992Q1</c:v>
                </c:pt>
                <c:pt idx="27">
                  <c:v>1992Q2</c:v>
                </c:pt>
                <c:pt idx="28">
                  <c:v>1992Q3</c:v>
                </c:pt>
                <c:pt idx="29">
                  <c:v>1992Q4</c:v>
                </c:pt>
                <c:pt idx="30">
                  <c:v>1993Q1</c:v>
                </c:pt>
                <c:pt idx="31">
                  <c:v>1993Q2</c:v>
                </c:pt>
                <c:pt idx="32">
                  <c:v>1993Q3</c:v>
                </c:pt>
                <c:pt idx="33">
                  <c:v>1993Q4</c:v>
                </c:pt>
                <c:pt idx="34">
                  <c:v>1994Q1</c:v>
                </c:pt>
                <c:pt idx="35">
                  <c:v>1994Q2</c:v>
                </c:pt>
                <c:pt idx="36">
                  <c:v>1994Q3</c:v>
                </c:pt>
                <c:pt idx="37">
                  <c:v>1994Q4</c:v>
                </c:pt>
                <c:pt idx="38">
                  <c:v>1995Q1</c:v>
                </c:pt>
                <c:pt idx="39">
                  <c:v>1995Q2</c:v>
                </c:pt>
                <c:pt idx="40">
                  <c:v>1995Q3</c:v>
                </c:pt>
                <c:pt idx="41">
                  <c:v>1995Q4</c:v>
                </c:pt>
                <c:pt idx="42">
                  <c:v>1996Q1</c:v>
                </c:pt>
                <c:pt idx="43">
                  <c:v>1996Q2</c:v>
                </c:pt>
                <c:pt idx="44">
                  <c:v>1996Q3</c:v>
                </c:pt>
                <c:pt idx="45">
                  <c:v>1996Q4</c:v>
                </c:pt>
                <c:pt idx="46">
                  <c:v>1997Q1</c:v>
                </c:pt>
                <c:pt idx="47">
                  <c:v>1997Q2</c:v>
                </c:pt>
                <c:pt idx="48">
                  <c:v>1997Q3</c:v>
                </c:pt>
                <c:pt idx="49">
                  <c:v>1997Q4</c:v>
                </c:pt>
                <c:pt idx="50">
                  <c:v>1998Q1</c:v>
                </c:pt>
                <c:pt idx="51">
                  <c:v>1998Q2</c:v>
                </c:pt>
                <c:pt idx="52">
                  <c:v>1998Q3</c:v>
                </c:pt>
                <c:pt idx="53">
                  <c:v>1998Q4</c:v>
                </c:pt>
                <c:pt idx="54">
                  <c:v>1999Q1</c:v>
                </c:pt>
                <c:pt idx="55">
                  <c:v>1999Q2</c:v>
                </c:pt>
                <c:pt idx="56">
                  <c:v>1999Q3</c:v>
                </c:pt>
                <c:pt idx="57">
                  <c:v>1999Q4</c:v>
                </c:pt>
                <c:pt idx="58">
                  <c:v>2000Q1</c:v>
                </c:pt>
                <c:pt idx="59">
                  <c:v>2000Q2</c:v>
                </c:pt>
                <c:pt idx="60">
                  <c:v>2000Q3</c:v>
                </c:pt>
                <c:pt idx="61">
                  <c:v>2000Q4</c:v>
                </c:pt>
                <c:pt idx="62">
                  <c:v>2001Q1</c:v>
                </c:pt>
                <c:pt idx="63">
                  <c:v>2001Q2</c:v>
                </c:pt>
                <c:pt idx="64">
                  <c:v>2001Q3</c:v>
                </c:pt>
                <c:pt idx="65">
                  <c:v>2001Q4</c:v>
                </c:pt>
                <c:pt idx="66">
                  <c:v>2002Q1</c:v>
                </c:pt>
                <c:pt idx="67">
                  <c:v>2002Q2</c:v>
                </c:pt>
                <c:pt idx="68">
                  <c:v>2002Q3</c:v>
                </c:pt>
                <c:pt idx="69">
                  <c:v>2002Q4</c:v>
                </c:pt>
                <c:pt idx="70">
                  <c:v>2003Q1</c:v>
                </c:pt>
                <c:pt idx="71">
                  <c:v>2003Q2</c:v>
                </c:pt>
                <c:pt idx="72">
                  <c:v>2003Q3</c:v>
                </c:pt>
                <c:pt idx="73">
                  <c:v>2003Q4</c:v>
                </c:pt>
                <c:pt idx="74">
                  <c:v>2004Q1</c:v>
                </c:pt>
                <c:pt idx="75">
                  <c:v>2004Q2</c:v>
                </c:pt>
                <c:pt idx="76">
                  <c:v>2004Q3</c:v>
                </c:pt>
                <c:pt idx="77">
                  <c:v>2004Q4</c:v>
                </c:pt>
                <c:pt idx="78">
                  <c:v>2005Q1</c:v>
                </c:pt>
                <c:pt idx="79">
                  <c:v>2005Q2</c:v>
                </c:pt>
                <c:pt idx="80">
                  <c:v>2005Q3</c:v>
                </c:pt>
                <c:pt idx="81">
                  <c:v>2005Q4</c:v>
                </c:pt>
                <c:pt idx="82">
                  <c:v>2006Q1</c:v>
                </c:pt>
                <c:pt idx="83">
                  <c:v>2006Q2</c:v>
                </c:pt>
                <c:pt idx="84">
                  <c:v>2006Q3</c:v>
                </c:pt>
                <c:pt idx="85">
                  <c:v>2006Q4</c:v>
                </c:pt>
                <c:pt idx="86">
                  <c:v>2007Q1</c:v>
                </c:pt>
                <c:pt idx="87">
                  <c:v>2007Q2</c:v>
                </c:pt>
                <c:pt idx="88">
                  <c:v>2007Q3</c:v>
                </c:pt>
                <c:pt idx="89">
                  <c:v>2007Q4</c:v>
                </c:pt>
                <c:pt idx="90">
                  <c:v>2008Q1</c:v>
                </c:pt>
                <c:pt idx="91">
                  <c:v>2008Q2</c:v>
                </c:pt>
                <c:pt idx="92">
                  <c:v>2008Q3</c:v>
                </c:pt>
                <c:pt idx="93">
                  <c:v>2008Q4</c:v>
                </c:pt>
                <c:pt idx="94">
                  <c:v>2009Q1</c:v>
                </c:pt>
                <c:pt idx="95">
                  <c:v>2009Q2</c:v>
                </c:pt>
                <c:pt idx="96">
                  <c:v>2009Q3</c:v>
                </c:pt>
                <c:pt idx="97">
                  <c:v>2009Q4</c:v>
                </c:pt>
                <c:pt idx="98">
                  <c:v>2010Q1</c:v>
                </c:pt>
                <c:pt idx="99">
                  <c:v>2010Q2</c:v>
                </c:pt>
                <c:pt idx="100">
                  <c:v>2010Q3</c:v>
                </c:pt>
                <c:pt idx="101">
                  <c:v>2010Q4</c:v>
                </c:pt>
                <c:pt idx="102">
                  <c:v>2011Q1</c:v>
                </c:pt>
                <c:pt idx="103">
                  <c:v>2011Q2</c:v>
                </c:pt>
                <c:pt idx="104">
                  <c:v>2011Q3</c:v>
                </c:pt>
                <c:pt idx="105">
                  <c:v>2011Q4</c:v>
                </c:pt>
                <c:pt idx="106">
                  <c:v>2012Q1</c:v>
                </c:pt>
                <c:pt idx="107">
                  <c:v>2012Q2</c:v>
                </c:pt>
                <c:pt idx="108">
                  <c:v>2012Q3</c:v>
                </c:pt>
                <c:pt idx="109">
                  <c:v>2012Q4</c:v>
                </c:pt>
                <c:pt idx="110">
                  <c:v>2013Q1</c:v>
                </c:pt>
                <c:pt idx="111">
                  <c:v>2013Q2</c:v>
                </c:pt>
                <c:pt idx="112">
                  <c:v>2013Q3</c:v>
                </c:pt>
                <c:pt idx="113">
                  <c:v>2013Q4</c:v>
                </c:pt>
                <c:pt idx="114">
                  <c:v>2014Q1</c:v>
                </c:pt>
                <c:pt idx="115">
                  <c:v>2014Q2</c:v>
                </c:pt>
                <c:pt idx="116">
                  <c:v>2014Q3</c:v>
                </c:pt>
                <c:pt idx="117">
                  <c:v>2014Q4</c:v>
                </c:pt>
                <c:pt idx="118">
                  <c:v>2015Q1</c:v>
                </c:pt>
                <c:pt idx="119">
                  <c:v>2015Q2</c:v>
                </c:pt>
                <c:pt idx="120">
                  <c:v>2015Q3</c:v>
                </c:pt>
                <c:pt idx="121">
                  <c:v>2015Q4</c:v>
                </c:pt>
              </c:strCache>
            </c:strRef>
          </c:cat>
          <c:val>
            <c:numRef>
              <c:f>Brazil!$O$4:$EF$4</c:f>
              <c:numCache>
                <c:formatCode>General</c:formatCode>
                <c:ptCount val="122"/>
                <c:pt idx="0">
                  <c:v>6002.4135939271755</c:v>
                </c:pt>
                <c:pt idx="1">
                  <c:v>5682.0069113113923</c:v>
                </c:pt>
                <c:pt idx="2">
                  <c:v>5324.8359731492237</c:v>
                </c:pt>
                <c:pt idx="3">
                  <c:v>4851.3540358197943</c:v>
                </c:pt>
                <c:pt idx="4">
                  <c:v>4703.200161544094</c:v>
                </c:pt>
                <c:pt idx="5">
                  <c:v>4440.1509219530435</c:v>
                </c:pt>
                <c:pt idx="6">
                  <c:v>4550.602677322323</c:v>
                </c:pt>
                <c:pt idx="7">
                  <c:v>4330.5909129378861</c:v>
                </c:pt>
                <c:pt idx="8">
                  <c:v>4417.1122577537699</c:v>
                </c:pt>
                <c:pt idx="9">
                  <c:v>4881.1578177809433</c:v>
                </c:pt>
                <c:pt idx="10">
                  <c:v>5092.222406752453</c:v>
                </c:pt>
                <c:pt idx="11">
                  <c:v>4810.9426794545334</c:v>
                </c:pt>
                <c:pt idx="12">
                  <c:v>4546.8984336828253</c:v>
                </c:pt>
                <c:pt idx="13">
                  <c:v>4516.3443989001034</c:v>
                </c:pt>
                <c:pt idx="14">
                  <c:v>4608.9264544510379</c:v>
                </c:pt>
                <c:pt idx="15">
                  <c:v>4677.6925015090728</c:v>
                </c:pt>
                <c:pt idx="16">
                  <c:v>4904.1184833523312</c:v>
                </c:pt>
                <c:pt idx="17">
                  <c:v>5391.8874856090206</c:v>
                </c:pt>
                <c:pt idx="18">
                  <c:v>6034.0120004972168</c:v>
                </c:pt>
                <c:pt idx="19">
                  <c:v>7593.5663150574119</c:v>
                </c:pt>
                <c:pt idx="20">
                  <c:v>7941.4972082761869</c:v>
                </c:pt>
                <c:pt idx="21">
                  <c:v>8236.2112497813032</c:v>
                </c:pt>
                <c:pt idx="22">
                  <c:v>8175.4877189634071</c:v>
                </c:pt>
                <c:pt idx="23">
                  <c:v>8234.6556927914298</c:v>
                </c:pt>
                <c:pt idx="24">
                  <c:v>8246.2019449852341</c:v>
                </c:pt>
                <c:pt idx="25">
                  <c:v>8208.1640882768043</c:v>
                </c:pt>
                <c:pt idx="26">
                  <c:v>8367.9493504933689</c:v>
                </c:pt>
                <c:pt idx="27">
                  <c:v>9408.9731552504545</c:v>
                </c:pt>
                <c:pt idx="28">
                  <c:v>11337.353873614727</c:v>
                </c:pt>
                <c:pt idx="29">
                  <c:v>12382.117475568524</c:v>
                </c:pt>
                <c:pt idx="30">
                  <c:v>12492.811352235847</c:v>
                </c:pt>
                <c:pt idx="31">
                  <c:v>12994.417540690813</c:v>
                </c:pt>
                <c:pt idx="32">
                  <c:v>13346.992220911692</c:v>
                </c:pt>
                <c:pt idx="33">
                  <c:v>13252.771261546231</c:v>
                </c:pt>
                <c:pt idx="34">
                  <c:v>14998.265936673033</c:v>
                </c:pt>
                <c:pt idx="35">
                  <c:v>17452.344751133973</c:v>
                </c:pt>
                <c:pt idx="36">
                  <c:v>18381.798945167477</c:v>
                </c:pt>
                <c:pt idx="37">
                  <c:v>18284.180264722298</c:v>
                </c:pt>
                <c:pt idx="38">
                  <c:v>18908.766008740011</c:v>
                </c:pt>
                <c:pt idx="39">
                  <c:v>19039.953007767446</c:v>
                </c:pt>
                <c:pt idx="40">
                  <c:v>19471.499918667607</c:v>
                </c:pt>
                <c:pt idx="41">
                  <c:v>22325.946043214724</c:v>
                </c:pt>
                <c:pt idx="42">
                  <c:v>28680.247711226421</c:v>
                </c:pt>
                <c:pt idx="43">
                  <c:v>34396.242891115071</c:v>
                </c:pt>
                <c:pt idx="44">
                  <c:v>34578.653692531938</c:v>
                </c:pt>
                <c:pt idx="45">
                  <c:v>34602.434469178006</c:v>
                </c:pt>
                <c:pt idx="46">
                  <c:v>34727.887002443553</c:v>
                </c:pt>
                <c:pt idx="47">
                  <c:v>34688.455545558689</c:v>
                </c:pt>
                <c:pt idx="48">
                  <c:v>34248.856010191092</c:v>
                </c:pt>
                <c:pt idx="49">
                  <c:v>33838.71183685476</c:v>
                </c:pt>
                <c:pt idx="50">
                  <c:v>34768.761164523574</c:v>
                </c:pt>
                <c:pt idx="51">
                  <c:v>35969.261363111247</c:v>
                </c:pt>
                <c:pt idx="52">
                  <c:v>36313.013178891975</c:v>
                </c:pt>
                <c:pt idx="53">
                  <c:v>36340.245748252804</c:v>
                </c:pt>
                <c:pt idx="54">
                  <c:v>42225.028905671592</c:v>
                </c:pt>
                <c:pt idx="55">
                  <c:v>47459.700050992607</c:v>
                </c:pt>
                <c:pt idx="56">
                  <c:v>46174.29099055579</c:v>
                </c:pt>
                <c:pt idx="57">
                  <c:v>45770.817315135457</c:v>
                </c:pt>
                <c:pt idx="58">
                  <c:v>49718.765882701169</c:v>
                </c:pt>
                <c:pt idx="59">
                  <c:v>54441.849665401416</c:v>
                </c:pt>
                <c:pt idx="60">
                  <c:v>55117.473834196244</c:v>
                </c:pt>
                <c:pt idx="61">
                  <c:v>55163.564391703811</c:v>
                </c:pt>
                <c:pt idx="62">
                  <c:v>51606.217741502689</c:v>
                </c:pt>
                <c:pt idx="63">
                  <c:v>47705.365275864955</c:v>
                </c:pt>
                <c:pt idx="64">
                  <c:v>47526.823221406892</c:v>
                </c:pt>
                <c:pt idx="65">
                  <c:v>46891.559763430952</c:v>
                </c:pt>
                <c:pt idx="66">
                  <c:v>46834.834121822634</c:v>
                </c:pt>
                <c:pt idx="67">
                  <c:v>46864.432808480859</c:v>
                </c:pt>
                <c:pt idx="68">
                  <c:v>46010.20144080661</c:v>
                </c:pt>
                <c:pt idx="69">
                  <c:v>46028.072856035753</c:v>
                </c:pt>
                <c:pt idx="70">
                  <c:v>44115.197709628395</c:v>
                </c:pt>
                <c:pt idx="71">
                  <c:v>41107.294982636267</c:v>
                </c:pt>
                <c:pt idx="72">
                  <c:v>41304.837035209421</c:v>
                </c:pt>
                <c:pt idx="73">
                  <c:v>41959.046316724773</c:v>
                </c:pt>
                <c:pt idx="74">
                  <c:v>41317.552581790362</c:v>
                </c:pt>
                <c:pt idx="75">
                  <c:v>36322.791685876109</c:v>
                </c:pt>
                <c:pt idx="76">
                  <c:v>36737.848194870705</c:v>
                </c:pt>
                <c:pt idx="77">
                  <c:v>36773.109987550277</c:v>
                </c:pt>
                <c:pt idx="78">
                  <c:v>32672.113692540719</c:v>
                </c:pt>
                <c:pt idx="79">
                  <c:v>26245.990982370382</c:v>
                </c:pt>
                <c:pt idx="80">
                  <c:v>24908.50075967361</c:v>
                </c:pt>
                <c:pt idx="81">
                  <c:v>23902.897061155625</c:v>
                </c:pt>
                <c:pt idx="82">
                  <c:v>23732.039120811394</c:v>
                </c:pt>
                <c:pt idx="83">
                  <c:v>23516.378623019991</c:v>
                </c:pt>
                <c:pt idx="84">
                  <c:v>25061.703826994304</c:v>
                </c:pt>
                <c:pt idx="85">
                  <c:v>25654.352341170525</c:v>
                </c:pt>
                <c:pt idx="86">
                  <c:v>30418.957575107797</c:v>
                </c:pt>
                <c:pt idx="87">
                  <c:v>42931.699625005691</c:v>
                </c:pt>
                <c:pt idx="88">
                  <c:v>52704.121022842155</c:v>
                </c:pt>
                <c:pt idx="89">
                  <c:v>63454.389519226315</c:v>
                </c:pt>
                <c:pt idx="90">
                  <c:v>66486.605168840135</c:v>
                </c:pt>
                <c:pt idx="91">
                  <c:v>64738.361373440377</c:v>
                </c:pt>
                <c:pt idx="92">
                  <c:v>64801.639690669334</c:v>
                </c:pt>
                <c:pt idx="93">
                  <c:v>72621.937254770208</c:v>
                </c:pt>
                <c:pt idx="94">
                  <c:v>80895.597616426108</c:v>
                </c:pt>
                <c:pt idx="95">
                  <c:v>83965.025370339208</c:v>
                </c:pt>
                <c:pt idx="96">
                  <c:v>85801.529312211002</c:v>
                </c:pt>
                <c:pt idx="97">
                  <c:v>89790.512134932535</c:v>
                </c:pt>
                <c:pt idx="98">
                  <c:v>100514.82743792961</c:v>
                </c:pt>
                <c:pt idx="99">
                  <c:v>113510.09793700872</c:v>
                </c:pt>
                <c:pt idx="100">
                  <c:v>126865.82952554394</c:v>
                </c:pt>
                <c:pt idx="101">
                  <c:v>129950.87835245318</c:v>
                </c:pt>
                <c:pt idx="102">
                  <c:v>133512.79684723861</c:v>
                </c:pt>
                <c:pt idx="103">
                  <c:v>135603.18305476414</c:v>
                </c:pt>
                <c:pt idx="104">
                  <c:v>136220.2802126506</c:v>
                </c:pt>
                <c:pt idx="105">
                  <c:v>136361.44138672843</c:v>
                </c:pt>
                <c:pt idx="106">
                  <c:v>136484.86912806166</c:v>
                </c:pt>
                <c:pt idx="107">
                  <c:v>133548.00392049935</c:v>
                </c:pt>
                <c:pt idx="108">
                  <c:v>130178.79530234469</c:v>
                </c:pt>
                <c:pt idx="109">
                  <c:v>123629.46106233876</c:v>
                </c:pt>
                <c:pt idx="110">
                  <c:v>119013.23058200824</c:v>
                </c:pt>
                <c:pt idx="111">
                  <c:v>118656.70724961295</c:v>
                </c:pt>
                <c:pt idx="112">
                  <c:v>118426.58558655188</c:v>
                </c:pt>
                <c:pt idx="113">
                  <c:v>117313.08914098545</c:v>
                </c:pt>
                <c:pt idx="114">
                  <c:v>114503.91817750705</c:v>
                </c:pt>
                <c:pt idx="115">
                  <c:v>112933.52877225242</c:v>
                </c:pt>
                <c:pt idx="116">
                  <c:v>112715.71058201102</c:v>
                </c:pt>
                <c:pt idx="117">
                  <c:v>113033.50210450881</c:v>
                </c:pt>
                <c:pt idx="118">
                  <c:v>106424.68232202261</c:v>
                </c:pt>
                <c:pt idx="119">
                  <c:v>93311.752942357503</c:v>
                </c:pt>
                <c:pt idx="120">
                  <c:v>73591.356137467839</c:v>
                </c:pt>
                <c:pt idx="121">
                  <c:v>67311.625052342468</c:v>
                </c:pt>
              </c:numCache>
            </c:numRef>
          </c:val>
        </c:ser>
        <c:ser>
          <c:idx val="3"/>
          <c:order val="3"/>
          <c:tx>
            <c:strRef>
              <c:f>Brazil!$N$5</c:f>
              <c:strCache>
                <c:ptCount val="1"/>
                <c:pt idx="0">
                  <c:v>1- Std Dev Band</c:v>
                </c:pt>
              </c:strCache>
            </c:strRef>
          </c:tx>
          <c:marker>
            <c:symbol val="none"/>
          </c:marker>
          <c:cat>
            <c:strRef>
              <c:f>Brazil!$O$1:$EF$1</c:f>
              <c:strCache>
                <c:ptCount val="122"/>
                <c:pt idx="0">
                  <c:v>1985Q3</c:v>
                </c:pt>
                <c:pt idx="1">
                  <c:v>1985Q4</c:v>
                </c:pt>
                <c:pt idx="2">
                  <c:v>1986Q1</c:v>
                </c:pt>
                <c:pt idx="3">
                  <c:v>1986Q2</c:v>
                </c:pt>
                <c:pt idx="4">
                  <c:v>1986Q3</c:v>
                </c:pt>
                <c:pt idx="5">
                  <c:v>1986Q4</c:v>
                </c:pt>
                <c:pt idx="6">
                  <c:v>1987Q1</c:v>
                </c:pt>
                <c:pt idx="7">
                  <c:v>1987Q2</c:v>
                </c:pt>
                <c:pt idx="8">
                  <c:v>1987Q3</c:v>
                </c:pt>
                <c:pt idx="9">
                  <c:v>1987Q4</c:v>
                </c:pt>
                <c:pt idx="10">
                  <c:v>1988Q1</c:v>
                </c:pt>
                <c:pt idx="11">
                  <c:v>1988Q2</c:v>
                </c:pt>
                <c:pt idx="12">
                  <c:v>1988Q3</c:v>
                </c:pt>
                <c:pt idx="13">
                  <c:v>1988Q4</c:v>
                </c:pt>
                <c:pt idx="14">
                  <c:v>1989Q1</c:v>
                </c:pt>
                <c:pt idx="15">
                  <c:v>1989Q2</c:v>
                </c:pt>
                <c:pt idx="16">
                  <c:v>1989Q3</c:v>
                </c:pt>
                <c:pt idx="17">
                  <c:v>1989Q4</c:v>
                </c:pt>
                <c:pt idx="18">
                  <c:v>1990Q1</c:v>
                </c:pt>
                <c:pt idx="19">
                  <c:v>1990Q2</c:v>
                </c:pt>
                <c:pt idx="20">
                  <c:v>1990Q3</c:v>
                </c:pt>
                <c:pt idx="21">
                  <c:v>1990Q4</c:v>
                </c:pt>
                <c:pt idx="22">
                  <c:v>1991Q1</c:v>
                </c:pt>
                <c:pt idx="23">
                  <c:v>1991Q2</c:v>
                </c:pt>
                <c:pt idx="24">
                  <c:v>1991Q3</c:v>
                </c:pt>
                <c:pt idx="25">
                  <c:v>1991Q4</c:v>
                </c:pt>
                <c:pt idx="26">
                  <c:v>1992Q1</c:v>
                </c:pt>
                <c:pt idx="27">
                  <c:v>1992Q2</c:v>
                </c:pt>
                <c:pt idx="28">
                  <c:v>1992Q3</c:v>
                </c:pt>
                <c:pt idx="29">
                  <c:v>1992Q4</c:v>
                </c:pt>
                <c:pt idx="30">
                  <c:v>1993Q1</c:v>
                </c:pt>
                <c:pt idx="31">
                  <c:v>1993Q2</c:v>
                </c:pt>
                <c:pt idx="32">
                  <c:v>1993Q3</c:v>
                </c:pt>
                <c:pt idx="33">
                  <c:v>1993Q4</c:v>
                </c:pt>
                <c:pt idx="34">
                  <c:v>1994Q1</c:v>
                </c:pt>
                <c:pt idx="35">
                  <c:v>1994Q2</c:v>
                </c:pt>
                <c:pt idx="36">
                  <c:v>1994Q3</c:v>
                </c:pt>
                <c:pt idx="37">
                  <c:v>1994Q4</c:v>
                </c:pt>
                <c:pt idx="38">
                  <c:v>1995Q1</c:v>
                </c:pt>
                <c:pt idx="39">
                  <c:v>1995Q2</c:v>
                </c:pt>
                <c:pt idx="40">
                  <c:v>1995Q3</c:v>
                </c:pt>
                <c:pt idx="41">
                  <c:v>1995Q4</c:v>
                </c:pt>
                <c:pt idx="42">
                  <c:v>1996Q1</c:v>
                </c:pt>
                <c:pt idx="43">
                  <c:v>1996Q2</c:v>
                </c:pt>
                <c:pt idx="44">
                  <c:v>1996Q3</c:v>
                </c:pt>
                <c:pt idx="45">
                  <c:v>1996Q4</c:v>
                </c:pt>
                <c:pt idx="46">
                  <c:v>1997Q1</c:v>
                </c:pt>
                <c:pt idx="47">
                  <c:v>1997Q2</c:v>
                </c:pt>
                <c:pt idx="48">
                  <c:v>1997Q3</c:v>
                </c:pt>
                <c:pt idx="49">
                  <c:v>1997Q4</c:v>
                </c:pt>
                <c:pt idx="50">
                  <c:v>1998Q1</c:v>
                </c:pt>
                <c:pt idx="51">
                  <c:v>1998Q2</c:v>
                </c:pt>
                <c:pt idx="52">
                  <c:v>1998Q3</c:v>
                </c:pt>
                <c:pt idx="53">
                  <c:v>1998Q4</c:v>
                </c:pt>
                <c:pt idx="54">
                  <c:v>1999Q1</c:v>
                </c:pt>
                <c:pt idx="55">
                  <c:v>1999Q2</c:v>
                </c:pt>
                <c:pt idx="56">
                  <c:v>1999Q3</c:v>
                </c:pt>
                <c:pt idx="57">
                  <c:v>1999Q4</c:v>
                </c:pt>
                <c:pt idx="58">
                  <c:v>2000Q1</c:v>
                </c:pt>
                <c:pt idx="59">
                  <c:v>2000Q2</c:v>
                </c:pt>
                <c:pt idx="60">
                  <c:v>2000Q3</c:v>
                </c:pt>
                <c:pt idx="61">
                  <c:v>2000Q4</c:v>
                </c:pt>
                <c:pt idx="62">
                  <c:v>2001Q1</c:v>
                </c:pt>
                <c:pt idx="63">
                  <c:v>2001Q2</c:v>
                </c:pt>
                <c:pt idx="64">
                  <c:v>2001Q3</c:v>
                </c:pt>
                <c:pt idx="65">
                  <c:v>2001Q4</c:v>
                </c:pt>
                <c:pt idx="66">
                  <c:v>2002Q1</c:v>
                </c:pt>
                <c:pt idx="67">
                  <c:v>2002Q2</c:v>
                </c:pt>
                <c:pt idx="68">
                  <c:v>2002Q3</c:v>
                </c:pt>
                <c:pt idx="69">
                  <c:v>2002Q4</c:v>
                </c:pt>
                <c:pt idx="70">
                  <c:v>2003Q1</c:v>
                </c:pt>
                <c:pt idx="71">
                  <c:v>2003Q2</c:v>
                </c:pt>
                <c:pt idx="72">
                  <c:v>2003Q3</c:v>
                </c:pt>
                <c:pt idx="73">
                  <c:v>2003Q4</c:v>
                </c:pt>
                <c:pt idx="74">
                  <c:v>2004Q1</c:v>
                </c:pt>
                <c:pt idx="75">
                  <c:v>2004Q2</c:v>
                </c:pt>
                <c:pt idx="76">
                  <c:v>2004Q3</c:v>
                </c:pt>
                <c:pt idx="77">
                  <c:v>2004Q4</c:v>
                </c:pt>
                <c:pt idx="78">
                  <c:v>2005Q1</c:v>
                </c:pt>
                <c:pt idx="79">
                  <c:v>2005Q2</c:v>
                </c:pt>
                <c:pt idx="80">
                  <c:v>2005Q3</c:v>
                </c:pt>
                <c:pt idx="81">
                  <c:v>2005Q4</c:v>
                </c:pt>
                <c:pt idx="82">
                  <c:v>2006Q1</c:v>
                </c:pt>
                <c:pt idx="83">
                  <c:v>2006Q2</c:v>
                </c:pt>
                <c:pt idx="84">
                  <c:v>2006Q3</c:v>
                </c:pt>
                <c:pt idx="85">
                  <c:v>2006Q4</c:v>
                </c:pt>
                <c:pt idx="86">
                  <c:v>2007Q1</c:v>
                </c:pt>
                <c:pt idx="87">
                  <c:v>2007Q2</c:v>
                </c:pt>
                <c:pt idx="88">
                  <c:v>2007Q3</c:v>
                </c:pt>
                <c:pt idx="89">
                  <c:v>2007Q4</c:v>
                </c:pt>
                <c:pt idx="90">
                  <c:v>2008Q1</c:v>
                </c:pt>
                <c:pt idx="91">
                  <c:v>2008Q2</c:v>
                </c:pt>
                <c:pt idx="92">
                  <c:v>2008Q3</c:v>
                </c:pt>
                <c:pt idx="93">
                  <c:v>2008Q4</c:v>
                </c:pt>
                <c:pt idx="94">
                  <c:v>2009Q1</c:v>
                </c:pt>
                <c:pt idx="95">
                  <c:v>2009Q2</c:v>
                </c:pt>
                <c:pt idx="96">
                  <c:v>2009Q3</c:v>
                </c:pt>
                <c:pt idx="97">
                  <c:v>2009Q4</c:v>
                </c:pt>
                <c:pt idx="98">
                  <c:v>2010Q1</c:v>
                </c:pt>
                <c:pt idx="99">
                  <c:v>2010Q2</c:v>
                </c:pt>
                <c:pt idx="100">
                  <c:v>2010Q3</c:v>
                </c:pt>
                <c:pt idx="101">
                  <c:v>2010Q4</c:v>
                </c:pt>
                <c:pt idx="102">
                  <c:v>2011Q1</c:v>
                </c:pt>
                <c:pt idx="103">
                  <c:v>2011Q2</c:v>
                </c:pt>
                <c:pt idx="104">
                  <c:v>2011Q3</c:v>
                </c:pt>
                <c:pt idx="105">
                  <c:v>2011Q4</c:v>
                </c:pt>
                <c:pt idx="106">
                  <c:v>2012Q1</c:v>
                </c:pt>
                <c:pt idx="107">
                  <c:v>2012Q2</c:v>
                </c:pt>
                <c:pt idx="108">
                  <c:v>2012Q3</c:v>
                </c:pt>
                <c:pt idx="109">
                  <c:v>2012Q4</c:v>
                </c:pt>
                <c:pt idx="110">
                  <c:v>2013Q1</c:v>
                </c:pt>
                <c:pt idx="111">
                  <c:v>2013Q2</c:v>
                </c:pt>
                <c:pt idx="112">
                  <c:v>2013Q3</c:v>
                </c:pt>
                <c:pt idx="113">
                  <c:v>2013Q4</c:v>
                </c:pt>
                <c:pt idx="114">
                  <c:v>2014Q1</c:v>
                </c:pt>
                <c:pt idx="115">
                  <c:v>2014Q2</c:v>
                </c:pt>
                <c:pt idx="116">
                  <c:v>2014Q3</c:v>
                </c:pt>
                <c:pt idx="117">
                  <c:v>2014Q4</c:v>
                </c:pt>
                <c:pt idx="118">
                  <c:v>2015Q1</c:v>
                </c:pt>
                <c:pt idx="119">
                  <c:v>2015Q2</c:v>
                </c:pt>
                <c:pt idx="120">
                  <c:v>2015Q3</c:v>
                </c:pt>
                <c:pt idx="121">
                  <c:v>2015Q4</c:v>
                </c:pt>
              </c:strCache>
            </c:strRef>
          </c:cat>
          <c:val>
            <c:numRef>
              <c:f>Brazil!$O$5:$EF$5</c:f>
              <c:numCache>
                <c:formatCode>General</c:formatCode>
                <c:ptCount val="122"/>
                <c:pt idx="0">
                  <c:v>-4624.8517969635877</c:v>
                </c:pt>
                <c:pt idx="1">
                  <c:v>-4947.6334556556958</c:v>
                </c:pt>
                <c:pt idx="2">
                  <c:v>-5238.127986574611</c:v>
                </c:pt>
                <c:pt idx="3">
                  <c:v>-5291.0881679098966</c:v>
                </c:pt>
                <c:pt idx="4">
                  <c:v>-5292.5861807720466</c:v>
                </c:pt>
                <c:pt idx="5">
                  <c:v>-5263.2656359765224</c:v>
                </c:pt>
                <c:pt idx="6">
                  <c:v>-5279.6730886611613</c:v>
                </c:pt>
                <c:pt idx="7">
                  <c:v>-5245.9464814689436</c:v>
                </c:pt>
                <c:pt idx="8">
                  <c:v>-5258.586978876885</c:v>
                </c:pt>
                <c:pt idx="9">
                  <c:v>-5224.773833890471</c:v>
                </c:pt>
                <c:pt idx="10">
                  <c:v>-5006.7277033762266</c:v>
                </c:pt>
                <c:pt idx="11">
                  <c:v>-4426.7755647272679</c:v>
                </c:pt>
                <c:pt idx="12">
                  <c:v>-4141.1086668414127</c:v>
                </c:pt>
                <c:pt idx="13">
                  <c:v>-4108.150999450052</c:v>
                </c:pt>
                <c:pt idx="14">
                  <c:v>-4274.5438772255184</c:v>
                </c:pt>
                <c:pt idx="15">
                  <c:v>-4489.3662507545359</c:v>
                </c:pt>
                <c:pt idx="16">
                  <c:v>-4399.1717416761639</c:v>
                </c:pt>
                <c:pt idx="17">
                  <c:v>-4367.4987428045079</c:v>
                </c:pt>
                <c:pt idx="18">
                  <c:v>-4284.6028252486058</c:v>
                </c:pt>
                <c:pt idx="19">
                  <c:v>-4282.975832528703</c:v>
                </c:pt>
                <c:pt idx="20">
                  <c:v>-3934.659579138091</c:v>
                </c:pt>
                <c:pt idx="21">
                  <c:v>-3458.0610748906502</c:v>
                </c:pt>
                <c:pt idx="22">
                  <c:v>-3002.8772594817028</c:v>
                </c:pt>
                <c:pt idx="23">
                  <c:v>-3168.7382713957149</c:v>
                </c:pt>
                <c:pt idx="24">
                  <c:v>-3483.3711474926167</c:v>
                </c:pt>
                <c:pt idx="25">
                  <c:v>-3941.6919691384019</c:v>
                </c:pt>
                <c:pt idx="26">
                  <c:v>-3939.3799502466845</c:v>
                </c:pt>
                <c:pt idx="27">
                  <c:v>-4020.0677026252274</c:v>
                </c:pt>
                <c:pt idx="28">
                  <c:v>-4277.7572368073634</c:v>
                </c:pt>
                <c:pt idx="29">
                  <c:v>-4260.0036627842619</c:v>
                </c:pt>
                <c:pt idx="30">
                  <c:v>-4754.859901117924</c:v>
                </c:pt>
                <c:pt idx="31">
                  <c:v>-5608.6615703454063</c:v>
                </c:pt>
                <c:pt idx="32">
                  <c:v>-6106.0284854558458</c:v>
                </c:pt>
                <c:pt idx="33">
                  <c:v>-5734.7917057731156</c:v>
                </c:pt>
                <c:pt idx="34">
                  <c:v>-5255.1667183365171</c:v>
                </c:pt>
                <c:pt idx="35">
                  <c:v>-4830.9516905669861</c:v>
                </c:pt>
                <c:pt idx="36">
                  <c:v>-4548.8460450837392</c:v>
                </c:pt>
                <c:pt idx="37">
                  <c:v>-4786.5948598611503</c:v>
                </c:pt>
                <c:pt idx="38">
                  <c:v>-6323.9391118700087</c:v>
                </c:pt>
                <c:pt idx="39">
                  <c:v>-8074.1521463837262</c:v>
                </c:pt>
                <c:pt idx="40">
                  <c:v>-7969.1963818338063</c:v>
                </c:pt>
                <c:pt idx="41">
                  <c:v>-8118.082004107363</c:v>
                </c:pt>
                <c:pt idx="42">
                  <c:v>-8788.1096038032119</c:v>
                </c:pt>
                <c:pt idx="43">
                  <c:v>-8667.8183837825345</c:v>
                </c:pt>
                <c:pt idx="44">
                  <c:v>-7999.2157244259697</c:v>
                </c:pt>
                <c:pt idx="45">
                  <c:v>-7312.3797017240076</c:v>
                </c:pt>
                <c:pt idx="46">
                  <c:v>-8295.9409379696444</c:v>
                </c:pt>
                <c:pt idx="47">
                  <c:v>-9701.351900778769</c:v>
                </c:pt>
                <c:pt idx="48">
                  <c:v>-9866.9963908941627</c:v>
                </c:pt>
                <c:pt idx="49">
                  <c:v>-11014.226354236438</c:v>
                </c:pt>
                <c:pt idx="50">
                  <c:v>-10031.940202816841</c:v>
                </c:pt>
                <c:pt idx="51">
                  <c:v>-8510.3536330279348</c:v>
                </c:pt>
                <c:pt idx="52">
                  <c:v>-9016.8488814524862</c:v>
                </c:pt>
                <c:pt idx="53">
                  <c:v>-9202.2928397488704</c:v>
                </c:pt>
                <c:pt idx="54">
                  <c:v>-16958.137370920696</c:v>
                </c:pt>
                <c:pt idx="55">
                  <c:v>-25645.672711933305</c:v>
                </c:pt>
                <c:pt idx="56">
                  <c:v>-26902.397033261754</c:v>
                </c:pt>
                <c:pt idx="57">
                  <c:v>-27624.625869711897</c:v>
                </c:pt>
                <c:pt idx="58">
                  <c:v>-26468.578272090948</c:v>
                </c:pt>
                <c:pt idx="59">
                  <c:v>-25042.485557213105</c:v>
                </c:pt>
                <c:pt idx="60">
                  <c:v>-24809.129080684193</c:v>
                </c:pt>
                <c:pt idx="61">
                  <c:v>-24804.732917444839</c:v>
                </c:pt>
                <c:pt idx="62">
                  <c:v>-25083.690162749379</c:v>
                </c:pt>
                <c:pt idx="63">
                  <c:v>-25081.302620264014</c:v>
                </c:pt>
                <c:pt idx="64">
                  <c:v>-25164.223060108885</c:v>
                </c:pt>
                <c:pt idx="65">
                  <c:v>-25874.225917224088</c:v>
                </c:pt>
                <c:pt idx="66">
                  <c:v>-26127.258940734373</c:v>
                </c:pt>
                <c:pt idx="67">
                  <c:v>-26729.72641865617</c:v>
                </c:pt>
                <c:pt idx="68">
                  <c:v>-28660.850193034043</c:v>
                </c:pt>
                <c:pt idx="69">
                  <c:v>-29852.794889877878</c:v>
                </c:pt>
                <c:pt idx="70">
                  <c:v>-31853.252867310781</c:v>
                </c:pt>
                <c:pt idx="71">
                  <c:v>-33599.812959507981</c:v>
                </c:pt>
                <c:pt idx="72">
                  <c:v>-33305.675739052022</c:v>
                </c:pt>
                <c:pt idx="73">
                  <c:v>-33050.303521699578</c:v>
                </c:pt>
                <c:pt idx="74">
                  <c:v>-28094.321819881985</c:v>
                </c:pt>
                <c:pt idx="75">
                  <c:v>-19984.432620427116</c:v>
                </c:pt>
                <c:pt idx="76">
                  <c:v>-18856.898834779513</c:v>
                </c:pt>
                <c:pt idx="77">
                  <c:v>-18151.818641285772</c:v>
                </c:pt>
                <c:pt idx="78">
                  <c:v>-18263.38954404246</c:v>
                </c:pt>
                <c:pt idx="79">
                  <c:v>-17511.118077649713</c:v>
                </c:pt>
                <c:pt idx="80">
                  <c:v>-17500.238499665626</c:v>
                </c:pt>
                <c:pt idx="81">
                  <c:v>-17341.091333089062</c:v>
                </c:pt>
                <c:pt idx="82">
                  <c:v>-17355.78002987233</c:v>
                </c:pt>
                <c:pt idx="83">
                  <c:v>-17352.691578647307</c:v>
                </c:pt>
                <c:pt idx="84">
                  <c:v>-17346.666684533491</c:v>
                </c:pt>
                <c:pt idx="85">
                  <c:v>-16745.030822016946</c:v>
                </c:pt>
                <c:pt idx="86">
                  <c:v>-16147.323377019644</c:v>
                </c:pt>
                <c:pt idx="87">
                  <c:v>-16619.4996782542</c:v>
                </c:pt>
                <c:pt idx="88">
                  <c:v>-15128.133102893324</c:v>
                </c:pt>
                <c:pt idx="89">
                  <c:v>-13271.918377862428</c:v>
                </c:pt>
                <c:pt idx="90">
                  <c:v>-9165.1317576038364</c:v>
                </c:pt>
                <c:pt idx="91">
                  <c:v>-6663.4993436152363</c:v>
                </c:pt>
                <c:pt idx="92">
                  <c:v>-6766.182452306406</c:v>
                </c:pt>
                <c:pt idx="93">
                  <c:v>-15459.83991294688</c:v>
                </c:pt>
                <c:pt idx="94">
                  <c:v>-26139.5216384218</c:v>
                </c:pt>
                <c:pt idx="95">
                  <c:v>-33098.411175201116</c:v>
                </c:pt>
                <c:pt idx="96">
                  <c:v>-38492.530565702764</c:v>
                </c:pt>
                <c:pt idx="97">
                  <c:v>-37093.603955042228</c:v>
                </c:pt>
                <c:pt idx="98">
                  <c:v>-36338.55409307134</c:v>
                </c:pt>
                <c:pt idx="99">
                  <c:v>-35703.980852760476</c:v>
                </c:pt>
                <c:pt idx="100">
                  <c:v>-34801.047034452713</c:v>
                </c:pt>
                <c:pt idx="101">
                  <c:v>-33473.765651190028</c:v>
                </c:pt>
                <c:pt idx="102">
                  <c:v>-31351.922388786767</c:v>
                </c:pt>
                <c:pt idx="103">
                  <c:v>-29606.390027613226</c:v>
                </c:pt>
                <c:pt idx="104">
                  <c:v>-28830.009838765516</c:v>
                </c:pt>
                <c:pt idx="105">
                  <c:v>-28168.685222804306</c:v>
                </c:pt>
                <c:pt idx="106">
                  <c:v>-32796.71201149917</c:v>
                </c:pt>
                <c:pt idx="107">
                  <c:v>-38523.901093293651</c:v>
                </c:pt>
                <c:pt idx="108">
                  <c:v>-45214.687334924245</c:v>
                </c:pt>
                <c:pt idx="109">
                  <c:v>-50730.27089323468</c:v>
                </c:pt>
                <c:pt idx="110">
                  <c:v>-53778.453431243222</c:v>
                </c:pt>
                <c:pt idx="111">
                  <c:v>-55830.947532492901</c:v>
                </c:pt>
                <c:pt idx="112">
                  <c:v>-56928.504422885402</c:v>
                </c:pt>
                <c:pt idx="113">
                  <c:v>-53825.984793834046</c:v>
                </c:pt>
                <c:pt idx="114">
                  <c:v>-48616.590316030939</c:v>
                </c:pt>
                <c:pt idx="115">
                  <c:v>-43341.455737472381</c:v>
                </c:pt>
                <c:pt idx="116">
                  <c:v>-36990.226310049096</c:v>
                </c:pt>
                <c:pt idx="117">
                  <c:v>-36939.727509585144</c:v>
                </c:pt>
                <c:pt idx="118">
                  <c:v>-36833.461721167681</c:v>
                </c:pt>
                <c:pt idx="119">
                  <c:v>-36217.072246688971</c:v>
                </c:pt>
                <c:pt idx="120">
                  <c:v>-36477.201677034172</c:v>
                </c:pt>
                <c:pt idx="121">
                  <c:v>-41592.48671504786</c:v>
                </c:pt>
              </c:numCache>
            </c:numRef>
          </c:val>
        </c:ser>
        <c:ser>
          <c:idx val="4"/>
          <c:order val="4"/>
          <c:tx>
            <c:strRef>
              <c:f>Brazil!$N$6</c:f>
              <c:strCache>
                <c:ptCount val="1"/>
                <c:pt idx="0">
                  <c:v>2- Std Dev Band</c:v>
                </c:pt>
              </c:strCache>
            </c:strRef>
          </c:tx>
          <c:marker>
            <c:symbol val="none"/>
          </c:marker>
          <c:cat>
            <c:strRef>
              <c:f>Brazil!$O$1:$EF$1</c:f>
              <c:strCache>
                <c:ptCount val="122"/>
                <c:pt idx="0">
                  <c:v>1985Q3</c:v>
                </c:pt>
                <c:pt idx="1">
                  <c:v>1985Q4</c:v>
                </c:pt>
                <c:pt idx="2">
                  <c:v>1986Q1</c:v>
                </c:pt>
                <c:pt idx="3">
                  <c:v>1986Q2</c:v>
                </c:pt>
                <c:pt idx="4">
                  <c:v>1986Q3</c:v>
                </c:pt>
                <c:pt idx="5">
                  <c:v>1986Q4</c:v>
                </c:pt>
                <c:pt idx="6">
                  <c:v>1987Q1</c:v>
                </c:pt>
                <c:pt idx="7">
                  <c:v>1987Q2</c:v>
                </c:pt>
                <c:pt idx="8">
                  <c:v>1987Q3</c:v>
                </c:pt>
                <c:pt idx="9">
                  <c:v>1987Q4</c:v>
                </c:pt>
                <c:pt idx="10">
                  <c:v>1988Q1</c:v>
                </c:pt>
                <c:pt idx="11">
                  <c:v>1988Q2</c:v>
                </c:pt>
                <c:pt idx="12">
                  <c:v>1988Q3</c:v>
                </c:pt>
                <c:pt idx="13">
                  <c:v>1988Q4</c:v>
                </c:pt>
                <c:pt idx="14">
                  <c:v>1989Q1</c:v>
                </c:pt>
                <c:pt idx="15">
                  <c:v>1989Q2</c:v>
                </c:pt>
                <c:pt idx="16">
                  <c:v>1989Q3</c:v>
                </c:pt>
                <c:pt idx="17">
                  <c:v>1989Q4</c:v>
                </c:pt>
                <c:pt idx="18">
                  <c:v>1990Q1</c:v>
                </c:pt>
                <c:pt idx="19">
                  <c:v>1990Q2</c:v>
                </c:pt>
                <c:pt idx="20">
                  <c:v>1990Q3</c:v>
                </c:pt>
                <c:pt idx="21">
                  <c:v>1990Q4</c:v>
                </c:pt>
                <c:pt idx="22">
                  <c:v>1991Q1</c:v>
                </c:pt>
                <c:pt idx="23">
                  <c:v>1991Q2</c:v>
                </c:pt>
                <c:pt idx="24">
                  <c:v>1991Q3</c:v>
                </c:pt>
                <c:pt idx="25">
                  <c:v>1991Q4</c:v>
                </c:pt>
                <c:pt idx="26">
                  <c:v>1992Q1</c:v>
                </c:pt>
                <c:pt idx="27">
                  <c:v>1992Q2</c:v>
                </c:pt>
                <c:pt idx="28">
                  <c:v>1992Q3</c:v>
                </c:pt>
                <c:pt idx="29">
                  <c:v>1992Q4</c:v>
                </c:pt>
                <c:pt idx="30">
                  <c:v>1993Q1</c:v>
                </c:pt>
                <c:pt idx="31">
                  <c:v>1993Q2</c:v>
                </c:pt>
                <c:pt idx="32">
                  <c:v>1993Q3</c:v>
                </c:pt>
                <c:pt idx="33">
                  <c:v>1993Q4</c:v>
                </c:pt>
                <c:pt idx="34">
                  <c:v>1994Q1</c:v>
                </c:pt>
                <c:pt idx="35">
                  <c:v>1994Q2</c:v>
                </c:pt>
                <c:pt idx="36">
                  <c:v>1994Q3</c:v>
                </c:pt>
                <c:pt idx="37">
                  <c:v>1994Q4</c:v>
                </c:pt>
                <c:pt idx="38">
                  <c:v>1995Q1</c:v>
                </c:pt>
                <c:pt idx="39">
                  <c:v>1995Q2</c:v>
                </c:pt>
                <c:pt idx="40">
                  <c:v>1995Q3</c:v>
                </c:pt>
                <c:pt idx="41">
                  <c:v>1995Q4</c:v>
                </c:pt>
                <c:pt idx="42">
                  <c:v>1996Q1</c:v>
                </c:pt>
                <c:pt idx="43">
                  <c:v>1996Q2</c:v>
                </c:pt>
                <c:pt idx="44">
                  <c:v>1996Q3</c:v>
                </c:pt>
                <c:pt idx="45">
                  <c:v>1996Q4</c:v>
                </c:pt>
                <c:pt idx="46">
                  <c:v>1997Q1</c:v>
                </c:pt>
                <c:pt idx="47">
                  <c:v>1997Q2</c:v>
                </c:pt>
                <c:pt idx="48">
                  <c:v>1997Q3</c:v>
                </c:pt>
                <c:pt idx="49">
                  <c:v>1997Q4</c:v>
                </c:pt>
                <c:pt idx="50">
                  <c:v>1998Q1</c:v>
                </c:pt>
                <c:pt idx="51">
                  <c:v>1998Q2</c:v>
                </c:pt>
                <c:pt idx="52">
                  <c:v>1998Q3</c:v>
                </c:pt>
                <c:pt idx="53">
                  <c:v>1998Q4</c:v>
                </c:pt>
                <c:pt idx="54">
                  <c:v>1999Q1</c:v>
                </c:pt>
                <c:pt idx="55">
                  <c:v>1999Q2</c:v>
                </c:pt>
                <c:pt idx="56">
                  <c:v>1999Q3</c:v>
                </c:pt>
                <c:pt idx="57">
                  <c:v>1999Q4</c:v>
                </c:pt>
                <c:pt idx="58">
                  <c:v>2000Q1</c:v>
                </c:pt>
                <c:pt idx="59">
                  <c:v>2000Q2</c:v>
                </c:pt>
                <c:pt idx="60">
                  <c:v>2000Q3</c:v>
                </c:pt>
                <c:pt idx="61">
                  <c:v>2000Q4</c:v>
                </c:pt>
                <c:pt idx="62">
                  <c:v>2001Q1</c:v>
                </c:pt>
                <c:pt idx="63">
                  <c:v>2001Q2</c:v>
                </c:pt>
                <c:pt idx="64">
                  <c:v>2001Q3</c:v>
                </c:pt>
                <c:pt idx="65">
                  <c:v>2001Q4</c:v>
                </c:pt>
                <c:pt idx="66">
                  <c:v>2002Q1</c:v>
                </c:pt>
                <c:pt idx="67">
                  <c:v>2002Q2</c:v>
                </c:pt>
                <c:pt idx="68">
                  <c:v>2002Q3</c:v>
                </c:pt>
                <c:pt idx="69">
                  <c:v>2002Q4</c:v>
                </c:pt>
                <c:pt idx="70">
                  <c:v>2003Q1</c:v>
                </c:pt>
                <c:pt idx="71">
                  <c:v>2003Q2</c:v>
                </c:pt>
                <c:pt idx="72">
                  <c:v>2003Q3</c:v>
                </c:pt>
                <c:pt idx="73">
                  <c:v>2003Q4</c:v>
                </c:pt>
                <c:pt idx="74">
                  <c:v>2004Q1</c:v>
                </c:pt>
                <c:pt idx="75">
                  <c:v>2004Q2</c:v>
                </c:pt>
                <c:pt idx="76">
                  <c:v>2004Q3</c:v>
                </c:pt>
                <c:pt idx="77">
                  <c:v>2004Q4</c:v>
                </c:pt>
                <c:pt idx="78">
                  <c:v>2005Q1</c:v>
                </c:pt>
                <c:pt idx="79">
                  <c:v>2005Q2</c:v>
                </c:pt>
                <c:pt idx="80">
                  <c:v>2005Q3</c:v>
                </c:pt>
                <c:pt idx="81">
                  <c:v>2005Q4</c:v>
                </c:pt>
                <c:pt idx="82">
                  <c:v>2006Q1</c:v>
                </c:pt>
                <c:pt idx="83">
                  <c:v>2006Q2</c:v>
                </c:pt>
                <c:pt idx="84">
                  <c:v>2006Q3</c:v>
                </c:pt>
                <c:pt idx="85">
                  <c:v>2006Q4</c:v>
                </c:pt>
                <c:pt idx="86">
                  <c:v>2007Q1</c:v>
                </c:pt>
                <c:pt idx="87">
                  <c:v>2007Q2</c:v>
                </c:pt>
                <c:pt idx="88">
                  <c:v>2007Q3</c:v>
                </c:pt>
                <c:pt idx="89">
                  <c:v>2007Q4</c:v>
                </c:pt>
                <c:pt idx="90">
                  <c:v>2008Q1</c:v>
                </c:pt>
                <c:pt idx="91">
                  <c:v>2008Q2</c:v>
                </c:pt>
                <c:pt idx="92">
                  <c:v>2008Q3</c:v>
                </c:pt>
                <c:pt idx="93">
                  <c:v>2008Q4</c:v>
                </c:pt>
                <c:pt idx="94">
                  <c:v>2009Q1</c:v>
                </c:pt>
                <c:pt idx="95">
                  <c:v>2009Q2</c:v>
                </c:pt>
                <c:pt idx="96">
                  <c:v>2009Q3</c:v>
                </c:pt>
                <c:pt idx="97">
                  <c:v>2009Q4</c:v>
                </c:pt>
                <c:pt idx="98">
                  <c:v>2010Q1</c:v>
                </c:pt>
                <c:pt idx="99">
                  <c:v>2010Q2</c:v>
                </c:pt>
                <c:pt idx="100">
                  <c:v>2010Q3</c:v>
                </c:pt>
                <c:pt idx="101">
                  <c:v>2010Q4</c:v>
                </c:pt>
                <c:pt idx="102">
                  <c:v>2011Q1</c:v>
                </c:pt>
                <c:pt idx="103">
                  <c:v>2011Q2</c:v>
                </c:pt>
                <c:pt idx="104">
                  <c:v>2011Q3</c:v>
                </c:pt>
                <c:pt idx="105">
                  <c:v>2011Q4</c:v>
                </c:pt>
                <c:pt idx="106">
                  <c:v>2012Q1</c:v>
                </c:pt>
                <c:pt idx="107">
                  <c:v>2012Q2</c:v>
                </c:pt>
                <c:pt idx="108">
                  <c:v>2012Q3</c:v>
                </c:pt>
                <c:pt idx="109">
                  <c:v>2012Q4</c:v>
                </c:pt>
                <c:pt idx="110">
                  <c:v>2013Q1</c:v>
                </c:pt>
                <c:pt idx="111">
                  <c:v>2013Q2</c:v>
                </c:pt>
                <c:pt idx="112">
                  <c:v>2013Q3</c:v>
                </c:pt>
                <c:pt idx="113">
                  <c:v>2013Q4</c:v>
                </c:pt>
                <c:pt idx="114">
                  <c:v>2014Q1</c:v>
                </c:pt>
                <c:pt idx="115">
                  <c:v>2014Q2</c:v>
                </c:pt>
                <c:pt idx="116">
                  <c:v>2014Q3</c:v>
                </c:pt>
                <c:pt idx="117">
                  <c:v>2014Q4</c:v>
                </c:pt>
                <c:pt idx="118">
                  <c:v>2015Q1</c:v>
                </c:pt>
                <c:pt idx="119">
                  <c:v>2015Q2</c:v>
                </c:pt>
                <c:pt idx="120">
                  <c:v>2015Q3</c:v>
                </c:pt>
                <c:pt idx="121">
                  <c:v>2015Q4</c:v>
                </c:pt>
              </c:strCache>
            </c:strRef>
          </c:cat>
          <c:val>
            <c:numRef>
              <c:f>Brazil!$O$6:$EF$6</c:f>
              <c:numCache>
                <c:formatCode>General</c:formatCode>
                <c:ptCount val="122"/>
                <c:pt idx="0">
                  <c:v>-8167.2735939271761</c:v>
                </c:pt>
                <c:pt idx="1">
                  <c:v>-8490.8469113113915</c:v>
                </c:pt>
                <c:pt idx="2">
                  <c:v>-8759.1159731492226</c:v>
                </c:pt>
                <c:pt idx="3">
                  <c:v>-8671.9022358197944</c:v>
                </c:pt>
                <c:pt idx="4">
                  <c:v>-8624.5149615440932</c:v>
                </c:pt>
                <c:pt idx="5">
                  <c:v>-8497.7378219530437</c:v>
                </c:pt>
                <c:pt idx="6">
                  <c:v>-8556.4316773223236</c:v>
                </c:pt>
                <c:pt idx="7">
                  <c:v>-8438.1256129378853</c:v>
                </c:pt>
                <c:pt idx="8">
                  <c:v>-8483.82005775377</c:v>
                </c:pt>
                <c:pt idx="9">
                  <c:v>-8593.4177177809433</c:v>
                </c:pt>
                <c:pt idx="10">
                  <c:v>-8373.0444067524531</c:v>
                </c:pt>
                <c:pt idx="11">
                  <c:v>-7506.014979454535</c:v>
                </c:pt>
                <c:pt idx="12">
                  <c:v>-7037.111033682826</c:v>
                </c:pt>
                <c:pt idx="13">
                  <c:v>-6982.9827989001033</c:v>
                </c:pt>
                <c:pt idx="14">
                  <c:v>-7235.7006544510377</c:v>
                </c:pt>
                <c:pt idx="15">
                  <c:v>-7545.0525015090734</c:v>
                </c:pt>
                <c:pt idx="16">
                  <c:v>-7500.268483352329</c:v>
                </c:pt>
                <c:pt idx="17">
                  <c:v>-7620.6274856090185</c:v>
                </c:pt>
                <c:pt idx="18">
                  <c:v>-7724.1411004972133</c:v>
                </c:pt>
                <c:pt idx="19">
                  <c:v>-8241.8232150574077</c:v>
                </c:pt>
                <c:pt idx="20">
                  <c:v>-7893.3785082761842</c:v>
                </c:pt>
                <c:pt idx="21">
                  <c:v>-7356.1518497813013</c:v>
                </c:pt>
                <c:pt idx="22">
                  <c:v>-6728.9989189634061</c:v>
                </c:pt>
                <c:pt idx="23">
                  <c:v>-6969.8695927914296</c:v>
                </c:pt>
                <c:pt idx="24">
                  <c:v>-7393.2288449852331</c:v>
                </c:pt>
                <c:pt idx="25">
                  <c:v>-7991.6439882768036</c:v>
                </c:pt>
                <c:pt idx="26">
                  <c:v>-8041.823050493369</c:v>
                </c:pt>
                <c:pt idx="27">
                  <c:v>-8496.4146552504553</c:v>
                </c:pt>
                <c:pt idx="28">
                  <c:v>-9482.794273614727</c:v>
                </c:pt>
                <c:pt idx="29">
                  <c:v>-9807.3773755685252</c:v>
                </c:pt>
                <c:pt idx="30">
                  <c:v>-10504.083652235848</c:v>
                </c:pt>
                <c:pt idx="31">
                  <c:v>-11809.687940690814</c:v>
                </c:pt>
                <c:pt idx="32">
                  <c:v>-12590.368720911691</c:v>
                </c:pt>
                <c:pt idx="33">
                  <c:v>-12063.979361546231</c:v>
                </c:pt>
                <c:pt idx="34">
                  <c:v>-12006.310936673035</c:v>
                </c:pt>
                <c:pt idx="35">
                  <c:v>-12258.717171133972</c:v>
                </c:pt>
                <c:pt idx="36">
                  <c:v>-12192.394375167478</c:v>
                </c:pt>
                <c:pt idx="37">
                  <c:v>-12476.853234722299</c:v>
                </c:pt>
                <c:pt idx="38">
                  <c:v>-14734.840818740016</c:v>
                </c:pt>
                <c:pt idx="39">
                  <c:v>-17112.187197767449</c:v>
                </c:pt>
                <c:pt idx="40">
                  <c:v>-17116.095148667613</c:v>
                </c:pt>
                <c:pt idx="41">
                  <c:v>-18266.091353214724</c:v>
                </c:pt>
                <c:pt idx="42">
                  <c:v>-21277.562042146423</c:v>
                </c:pt>
                <c:pt idx="43">
                  <c:v>-23022.50547541507</c:v>
                </c:pt>
                <c:pt idx="44">
                  <c:v>-22191.83886341194</c:v>
                </c:pt>
                <c:pt idx="45">
                  <c:v>-21283.984425358012</c:v>
                </c:pt>
                <c:pt idx="46">
                  <c:v>-22637.216918107377</c:v>
                </c:pt>
                <c:pt idx="47">
                  <c:v>-24497.954382891257</c:v>
                </c:pt>
                <c:pt idx="48">
                  <c:v>-24572.280524589245</c:v>
                </c:pt>
                <c:pt idx="49">
                  <c:v>-25965.20575126684</c:v>
                </c:pt>
                <c:pt idx="50">
                  <c:v>-24965.507325263643</c:v>
                </c:pt>
                <c:pt idx="51">
                  <c:v>-23336.89196507433</c:v>
                </c:pt>
                <c:pt idx="52">
                  <c:v>-24126.802901567309</c:v>
                </c:pt>
                <c:pt idx="53">
                  <c:v>-24383.139035749431</c:v>
                </c:pt>
                <c:pt idx="54">
                  <c:v>-36685.859463118126</c:v>
                </c:pt>
                <c:pt idx="55">
                  <c:v>-50014.13029957527</c:v>
                </c:pt>
                <c:pt idx="56">
                  <c:v>-51261.29304120093</c:v>
                </c:pt>
                <c:pt idx="57">
                  <c:v>-52089.773597994354</c:v>
                </c:pt>
                <c:pt idx="58">
                  <c:v>-51864.359657021654</c:v>
                </c:pt>
                <c:pt idx="59">
                  <c:v>-51537.263964751284</c:v>
                </c:pt>
                <c:pt idx="60">
                  <c:v>-51451.330052311001</c:v>
                </c:pt>
                <c:pt idx="61">
                  <c:v>-51460.832020494388</c:v>
                </c:pt>
                <c:pt idx="62">
                  <c:v>-50646.992797500068</c:v>
                </c:pt>
                <c:pt idx="63">
                  <c:v>-49343.525252307008</c:v>
                </c:pt>
                <c:pt idx="64">
                  <c:v>-49394.571820614139</c:v>
                </c:pt>
                <c:pt idx="65">
                  <c:v>-50129.487810775769</c:v>
                </c:pt>
                <c:pt idx="66">
                  <c:v>-50447.956628253371</c:v>
                </c:pt>
                <c:pt idx="67">
                  <c:v>-51261.112827701851</c:v>
                </c:pt>
                <c:pt idx="68">
                  <c:v>-53551.200737647589</c:v>
                </c:pt>
                <c:pt idx="69">
                  <c:v>-55146.417471849083</c:v>
                </c:pt>
                <c:pt idx="70">
                  <c:v>-57176.069726290501</c:v>
                </c:pt>
                <c:pt idx="71">
                  <c:v>-58502.182273556064</c:v>
                </c:pt>
                <c:pt idx="72">
                  <c:v>-58175.846663805831</c:v>
                </c:pt>
                <c:pt idx="73">
                  <c:v>-58053.420134507694</c:v>
                </c:pt>
                <c:pt idx="74">
                  <c:v>-51231.613287106105</c:v>
                </c:pt>
                <c:pt idx="75">
                  <c:v>-38753.507389194863</c:v>
                </c:pt>
                <c:pt idx="76">
                  <c:v>-37388.481177996247</c:v>
                </c:pt>
                <c:pt idx="77">
                  <c:v>-36460.128184231122</c:v>
                </c:pt>
                <c:pt idx="78">
                  <c:v>-35241.89062290352</c:v>
                </c:pt>
                <c:pt idx="79">
                  <c:v>-32096.821097656411</c:v>
                </c:pt>
                <c:pt idx="80">
                  <c:v>-31636.484919445371</c:v>
                </c:pt>
                <c:pt idx="81">
                  <c:v>-31089.087464503955</c:v>
                </c:pt>
                <c:pt idx="82">
                  <c:v>-31051.719746766903</c:v>
                </c:pt>
                <c:pt idx="83">
                  <c:v>-30975.714979203076</c:v>
                </c:pt>
                <c:pt idx="84">
                  <c:v>-31482.79018837609</c:v>
                </c:pt>
                <c:pt idx="85">
                  <c:v>-30878.158543079437</c:v>
                </c:pt>
                <c:pt idx="86">
                  <c:v>-31669.417027728789</c:v>
                </c:pt>
                <c:pt idx="87">
                  <c:v>-36469.899446007497</c:v>
                </c:pt>
                <c:pt idx="88">
                  <c:v>-37738.884478138483</c:v>
                </c:pt>
                <c:pt idx="89">
                  <c:v>-38847.354343558676</c:v>
                </c:pt>
                <c:pt idx="90">
                  <c:v>-34382.377399751829</c:v>
                </c:pt>
                <c:pt idx="91">
                  <c:v>-30464.119582633775</c:v>
                </c:pt>
                <c:pt idx="92">
                  <c:v>-30622.123166631653</c:v>
                </c:pt>
                <c:pt idx="93">
                  <c:v>-44820.432302185909</c:v>
                </c:pt>
                <c:pt idx="94">
                  <c:v>-61817.894723371101</c:v>
                </c:pt>
                <c:pt idx="95">
                  <c:v>-72119.556690381214</c:v>
                </c:pt>
                <c:pt idx="96">
                  <c:v>-79923.883858340676</c:v>
                </c:pt>
                <c:pt idx="97">
                  <c:v>-79388.309318367159</c:v>
                </c:pt>
                <c:pt idx="98">
                  <c:v>-81956.347936738312</c:v>
                </c:pt>
                <c:pt idx="99">
                  <c:v>-85442.007116016874</c:v>
                </c:pt>
                <c:pt idx="100">
                  <c:v>-88690.005887784922</c:v>
                </c:pt>
                <c:pt idx="101">
                  <c:v>-87948.646985737752</c:v>
                </c:pt>
                <c:pt idx="102">
                  <c:v>-86306.828800795221</c:v>
                </c:pt>
                <c:pt idx="103">
                  <c:v>-84676.247721739026</c:v>
                </c:pt>
                <c:pt idx="104">
                  <c:v>-83846.773189237545</c:v>
                </c:pt>
                <c:pt idx="105">
                  <c:v>-83012.060759315224</c:v>
                </c:pt>
                <c:pt idx="106">
                  <c:v>-89223.905724686119</c:v>
                </c:pt>
                <c:pt idx="107">
                  <c:v>-95881.20276455798</c:v>
                </c:pt>
                <c:pt idx="108">
                  <c:v>-103679.18154734722</c:v>
                </c:pt>
                <c:pt idx="109">
                  <c:v>-108850.18154509249</c:v>
                </c:pt>
                <c:pt idx="110">
                  <c:v>-111375.68143566039</c:v>
                </c:pt>
                <c:pt idx="111">
                  <c:v>-113993.49912652819</c:v>
                </c:pt>
                <c:pt idx="112">
                  <c:v>-115380.20109269784</c:v>
                </c:pt>
                <c:pt idx="113">
                  <c:v>-110872.34277210722</c:v>
                </c:pt>
                <c:pt idx="114">
                  <c:v>-102990.09314721027</c:v>
                </c:pt>
                <c:pt idx="115">
                  <c:v>-95433.117240713982</c:v>
                </c:pt>
                <c:pt idx="116">
                  <c:v>-86892.205274069143</c:v>
                </c:pt>
                <c:pt idx="117">
                  <c:v>-86930.804047616461</c:v>
                </c:pt>
                <c:pt idx="118">
                  <c:v>-84586.176402231111</c:v>
                </c:pt>
                <c:pt idx="119">
                  <c:v>-79393.347309704463</c:v>
                </c:pt>
                <c:pt idx="120">
                  <c:v>-73166.720948534843</c:v>
                </c:pt>
                <c:pt idx="121">
                  <c:v>-77893.85730417796</c:v>
                </c:pt>
              </c:numCache>
            </c:numRef>
          </c:val>
        </c:ser>
        <c:marker val="1"/>
        <c:axId val="73017984"/>
        <c:axId val="73027968"/>
      </c:lineChart>
      <c:catAx>
        <c:axId val="73017984"/>
        <c:scaling>
          <c:orientation val="minMax"/>
        </c:scaling>
        <c:axPos val="b"/>
        <c:majorTickMark val="none"/>
        <c:tickLblPos val="nextTo"/>
        <c:crossAx val="73027968"/>
        <c:crosses val="autoZero"/>
        <c:auto val="1"/>
        <c:lblAlgn val="ctr"/>
        <c:lblOffset val="100"/>
      </c:catAx>
      <c:valAx>
        <c:axId val="73027968"/>
        <c:scaling>
          <c:orientation val="minMax"/>
        </c:scaling>
        <c:axPos val="l"/>
        <c:majorGridlines/>
        <c:numFmt formatCode="General" sourceLinked="1"/>
        <c:majorTickMark val="none"/>
        <c:tickLblPos val="nextTo"/>
        <c:spPr>
          <a:ln w="9525">
            <a:noFill/>
          </a:ln>
        </c:spPr>
        <c:crossAx val="73017984"/>
        <c:crosses val="autoZero"/>
        <c:crossBetween val="between"/>
      </c:valAx>
    </c:plotArea>
    <c:legend>
      <c:legendPos val="b"/>
      <c:layout/>
    </c:legend>
    <c:plotVisOnly val="1"/>
  </c:chart>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800" b="1" i="0" baseline="0"/>
              <a:t>Surges and Sudden Stops in Net Capital Flows (Chile)</a:t>
            </a:r>
          </a:p>
        </c:rich>
      </c:tx>
      <c:layout/>
    </c:title>
    <c:plotArea>
      <c:layout/>
      <c:lineChart>
        <c:grouping val="standard"/>
        <c:ser>
          <c:idx val="0"/>
          <c:order val="0"/>
          <c:tx>
            <c:strRef>
              <c:f>Chile!$N$2</c:f>
              <c:strCache>
                <c:ptCount val="1"/>
                <c:pt idx="0">
                  <c:v>DeltaC</c:v>
                </c:pt>
              </c:strCache>
            </c:strRef>
          </c:tx>
          <c:marker>
            <c:symbol val="none"/>
          </c:marker>
          <c:cat>
            <c:strRef>
              <c:f>Chile!$O$1:$CJ$1</c:f>
              <c:strCache>
                <c:ptCount val="74"/>
                <c:pt idx="0">
                  <c:v>1997Q3</c:v>
                </c:pt>
                <c:pt idx="1">
                  <c:v>1997Q4</c:v>
                </c:pt>
                <c:pt idx="2">
                  <c:v>1998Q1</c:v>
                </c:pt>
                <c:pt idx="3">
                  <c:v>1998Q2</c:v>
                </c:pt>
                <c:pt idx="4">
                  <c:v>1998Q3</c:v>
                </c:pt>
                <c:pt idx="5">
                  <c:v>1998Q4</c:v>
                </c:pt>
                <c:pt idx="6">
                  <c:v>1999Q1</c:v>
                </c:pt>
                <c:pt idx="7">
                  <c:v>1999Q2</c:v>
                </c:pt>
                <c:pt idx="8">
                  <c:v>1999Q3</c:v>
                </c:pt>
                <c:pt idx="9">
                  <c:v>1999Q4</c:v>
                </c:pt>
                <c:pt idx="10">
                  <c:v>2000Q1</c:v>
                </c:pt>
                <c:pt idx="11">
                  <c:v>2000Q2</c:v>
                </c:pt>
                <c:pt idx="12">
                  <c:v>2000Q3</c:v>
                </c:pt>
                <c:pt idx="13">
                  <c:v>2000Q4</c:v>
                </c:pt>
                <c:pt idx="14">
                  <c:v>2001Q1</c:v>
                </c:pt>
                <c:pt idx="15">
                  <c:v>2001Q2</c:v>
                </c:pt>
                <c:pt idx="16">
                  <c:v>2001Q3</c:v>
                </c:pt>
                <c:pt idx="17">
                  <c:v>2001Q4</c:v>
                </c:pt>
                <c:pt idx="18">
                  <c:v>2002Q1</c:v>
                </c:pt>
                <c:pt idx="19">
                  <c:v>2002Q2</c:v>
                </c:pt>
                <c:pt idx="20">
                  <c:v>2002Q3</c:v>
                </c:pt>
                <c:pt idx="21">
                  <c:v>2002Q4</c:v>
                </c:pt>
                <c:pt idx="22">
                  <c:v>2003Q1</c:v>
                </c:pt>
                <c:pt idx="23">
                  <c:v>2003Q2</c:v>
                </c:pt>
                <c:pt idx="24">
                  <c:v>2003Q3</c:v>
                </c:pt>
                <c:pt idx="25">
                  <c:v>2003Q4</c:v>
                </c:pt>
                <c:pt idx="26">
                  <c:v>2004Q1</c:v>
                </c:pt>
                <c:pt idx="27">
                  <c:v>2004Q2</c:v>
                </c:pt>
                <c:pt idx="28">
                  <c:v>2004Q3</c:v>
                </c:pt>
                <c:pt idx="29">
                  <c:v>2004Q4</c:v>
                </c:pt>
                <c:pt idx="30">
                  <c:v>2005Q1</c:v>
                </c:pt>
                <c:pt idx="31">
                  <c:v>2005Q2</c:v>
                </c:pt>
                <c:pt idx="32">
                  <c:v>2005Q3</c:v>
                </c:pt>
                <c:pt idx="33">
                  <c:v>2005Q4</c:v>
                </c:pt>
                <c:pt idx="34">
                  <c:v>2006Q1</c:v>
                </c:pt>
                <c:pt idx="35">
                  <c:v>2006Q2</c:v>
                </c:pt>
                <c:pt idx="36">
                  <c:v>2006Q3</c:v>
                </c:pt>
                <c:pt idx="37">
                  <c:v>2006Q4</c:v>
                </c:pt>
                <c:pt idx="38">
                  <c:v>2007Q1</c:v>
                </c:pt>
                <c:pt idx="39">
                  <c:v>2007Q2</c:v>
                </c:pt>
                <c:pt idx="40">
                  <c:v>2007Q3</c:v>
                </c:pt>
                <c:pt idx="41">
                  <c:v>2007Q4</c:v>
                </c:pt>
                <c:pt idx="42">
                  <c:v>2008Q1</c:v>
                </c:pt>
                <c:pt idx="43">
                  <c:v>2008A2</c:v>
                </c:pt>
                <c:pt idx="44">
                  <c:v>2008Q3</c:v>
                </c:pt>
                <c:pt idx="45">
                  <c:v>2008Q4</c:v>
                </c:pt>
                <c:pt idx="46">
                  <c:v>2009Q1</c:v>
                </c:pt>
                <c:pt idx="47">
                  <c:v>2009Q2</c:v>
                </c:pt>
                <c:pt idx="48">
                  <c:v>2009Q3</c:v>
                </c:pt>
                <c:pt idx="49">
                  <c:v>2009Q4</c:v>
                </c:pt>
                <c:pt idx="50">
                  <c:v>2010Q1</c:v>
                </c:pt>
                <c:pt idx="51">
                  <c:v>2010Q2</c:v>
                </c:pt>
                <c:pt idx="52">
                  <c:v>2010Q3</c:v>
                </c:pt>
                <c:pt idx="53">
                  <c:v>2010Q4</c:v>
                </c:pt>
                <c:pt idx="54">
                  <c:v>2011Q1</c:v>
                </c:pt>
                <c:pt idx="55">
                  <c:v>2011Q2</c:v>
                </c:pt>
                <c:pt idx="56">
                  <c:v>2011Q3</c:v>
                </c:pt>
                <c:pt idx="57">
                  <c:v>2011Q4</c:v>
                </c:pt>
                <c:pt idx="58">
                  <c:v>2012Q1</c:v>
                </c:pt>
                <c:pt idx="59">
                  <c:v>2012Q2</c:v>
                </c:pt>
                <c:pt idx="60">
                  <c:v>2012Q3</c:v>
                </c:pt>
                <c:pt idx="61">
                  <c:v>2012Q4</c:v>
                </c:pt>
                <c:pt idx="62">
                  <c:v>2013Q1</c:v>
                </c:pt>
                <c:pt idx="63">
                  <c:v>2013Q2</c:v>
                </c:pt>
                <c:pt idx="64">
                  <c:v>2013Q3</c:v>
                </c:pt>
                <c:pt idx="65">
                  <c:v>2013Q4</c:v>
                </c:pt>
                <c:pt idx="66">
                  <c:v>2014Q1</c:v>
                </c:pt>
                <c:pt idx="67">
                  <c:v>2014Q2</c:v>
                </c:pt>
                <c:pt idx="68">
                  <c:v>2014Q3</c:v>
                </c:pt>
                <c:pt idx="69">
                  <c:v>2014Q4</c:v>
                </c:pt>
                <c:pt idx="70">
                  <c:v>2015Q1</c:v>
                </c:pt>
                <c:pt idx="71">
                  <c:v>2015Q2</c:v>
                </c:pt>
                <c:pt idx="72">
                  <c:v>2015Q3</c:v>
                </c:pt>
                <c:pt idx="73">
                  <c:v>2015Q4</c:v>
                </c:pt>
              </c:strCache>
            </c:strRef>
          </c:cat>
          <c:val>
            <c:numRef>
              <c:f>Chile!$O$2:$CJ$2</c:f>
              <c:numCache>
                <c:formatCode>General</c:formatCode>
                <c:ptCount val="74"/>
                <c:pt idx="0">
                  <c:v>-4139.09109546324</c:v>
                </c:pt>
                <c:pt idx="1">
                  <c:v>-5151.4437806573442</c:v>
                </c:pt>
                <c:pt idx="2">
                  <c:v>919.72711903334221</c:v>
                </c:pt>
                <c:pt idx="3">
                  <c:v>3572.041037291955</c:v>
                </c:pt>
                <c:pt idx="4">
                  <c:v>3247.3943541938297</c:v>
                </c:pt>
                <c:pt idx="5">
                  <c:v>2183.0645108602666</c:v>
                </c:pt>
                <c:pt idx="6">
                  <c:v>-2033.2212749623532</c:v>
                </c:pt>
                <c:pt idx="7">
                  <c:v>-4756.2858660402853</c:v>
                </c:pt>
                <c:pt idx="8">
                  <c:v>-2631.8281034947836</c:v>
                </c:pt>
                <c:pt idx="9">
                  <c:v>-2122.5813816441505</c:v>
                </c:pt>
                <c:pt idx="10">
                  <c:v>772.77211686809187</c:v>
                </c:pt>
                <c:pt idx="11">
                  <c:v>2063.1342514916878</c:v>
                </c:pt>
                <c:pt idx="12">
                  <c:v>-1015.8634301422252</c:v>
                </c:pt>
                <c:pt idx="13">
                  <c:v>-1439.4744301894411</c:v>
                </c:pt>
                <c:pt idx="14">
                  <c:v>-2279.3177220207058</c:v>
                </c:pt>
                <c:pt idx="15">
                  <c:v>-2350.0443575462814</c:v>
                </c:pt>
                <c:pt idx="16">
                  <c:v>-629.72349236355114</c:v>
                </c:pt>
                <c:pt idx="17">
                  <c:v>1510.1059220724205</c:v>
                </c:pt>
                <c:pt idx="18">
                  <c:v>1002.9688476141238</c:v>
                </c:pt>
                <c:pt idx="19">
                  <c:v>1868.2032048670526</c:v>
                </c:pt>
                <c:pt idx="20">
                  <c:v>1304.6996581982905</c:v>
                </c:pt>
                <c:pt idx="21">
                  <c:v>272.45958473023506</c:v>
                </c:pt>
                <c:pt idx="22">
                  <c:v>1316.6824778343766</c:v>
                </c:pt>
                <c:pt idx="23">
                  <c:v>-2236.2462063334924</c:v>
                </c:pt>
                <c:pt idx="24">
                  <c:v>-910.14334132833574</c:v>
                </c:pt>
                <c:pt idx="25">
                  <c:v>-290.45171724801185</c:v>
                </c:pt>
                <c:pt idx="26">
                  <c:v>-3286.843243201497</c:v>
                </c:pt>
                <c:pt idx="27">
                  <c:v>-37.769002631128615</c:v>
                </c:pt>
                <c:pt idx="28">
                  <c:v>-806.26184035114647</c:v>
                </c:pt>
                <c:pt idx="29">
                  <c:v>-3537.210876681188</c:v>
                </c:pt>
                <c:pt idx="30">
                  <c:v>-785.49969270778706</c:v>
                </c:pt>
                <c:pt idx="31">
                  <c:v>1081.1490370202432</c:v>
                </c:pt>
                <c:pt idx="32">
                  <c:v>-350.60962446266137</c:v>
                </c:pt>
                <c:pt idx="33">
                  <c:v>3348.0180126186224</c:v>
                </c:pt>
                <c:pt idx="34">
                  <c:v>1964.2726827594972</c:v>
                </c:pt>
                <c:pt idx="35">
                  <c:v>-3020.9600673161958</c:v>
                </c:pt>
                <c:pt idx="36">
                  <c:v>-2661.1491017205299</c:v>
                </c:pt>
                <c:pt idx="37">
                  <c:v>-5643.8126274958267</c:v>
                </c:pt>
                <c:pt idx="38">
                  <c:v>-9589.4008567406017</c:v>
                </c:pt>
                <c:pt idx="39">
                  <c:v>-5784.0908082567203</c:v>
                </c:pt>
                <c:pt idx="40">
                  <c:v>-6740.9149571762446</c:v>
                </c:pt>
                <c:pt idx="41">
                  <c:v>-6284.0154147432568</c:v>
                </c:pt>
                <c:pt idx="42">
                  <c:v>4572.1398257963501</c:v>
                </c:pt>
                <c:pt idx="43">
                  <c:v>4517.4746496264916</c:v>
                </c:pt>
                <c:pt idx="44">
                  <c:v>17837.933483639965</c:v>
                </c:pt>
                <c:pt idx="45">
                  <c:v>21741.998379188291</c:v>
                </c:pt>
                <c:pt idx="46">
                  <c:v>16144.384958607798</c:v>
                </c:pt>
                <c:pt idx="47">
                  <c:v>9753.2365988707425</c:v>
                </c:pt>
                <c:pt idx="48">
                  <c:v>-7583.1369034852269</c:v>
                </c:pt>
                <c:pt idx="49">
                  <c:v>-13499.309700529973</c:v>
                </c:pt>
                <c:pt idx="50">
                  <c:v>-20398.056835290794</c:v>
                </c:pt>
                <c:pt idx="51">
                  <c:v>-12145.258558680516</c:v>
                </c:pt>
                <c:pt idx="52">
                  <c:v>-7299.2650157905919</c:v>
                </c:pt>
                <c:pt idx="53">
                  <c:v>-3412.3345503881169</c:v>
                </c:pt>
                <c:pt idx="54">
                  <c:v>10746.47006119324</c:v>
                </c:pt>
                <c:pt idx="55">
                  <c:v>11354.712976949055</c:v>
                </c:pt>
                <c:pt idx="56">
                  <c:v>19802.809839692807</c:v>
                </c:pt>
                <c:pt idx="57">
                  <c:v>23770.746770971557</c:v>
                </c:pt>
                <c:pt idx="58">
                  <c:v>13304.621015465284</c:v>
                </c:pt>
                <c:pt idx="59">
                  <c:v>10346.698161244361</c:v>
                </c:pt>
                <c:pt idx="60">
                  <c:v>-1945.8579269380807</c:v>
                </c:pt>
                <c:pt idx="61">
                  <c:v>-8673.3426635254236</c:v>
                </c:pt>
                <c:pt idx="62">
                  <c:v>-4670.5129863771926</c:v>
                </c:pt>
                <c:pt idx="63">
                  <c:v>-5291.8527790324006</c:v>
                </c:pt>
                <c:pt idx="64">
                  <c:v>2988.4249428644016</c:v>
                </c:pt>
                <c:pt idx="65">
                  <c:v>3077.1322822797847</c:v>
                </c:pt>
                <c:pt idx="66">
                  <c:v>1089.9338498324814</c:v>
                </c:pt>
                <c:pt idx="67">
                  <c:v>-4360.6778031640388</c:v>
                </c:pt>
                <c:pt idx="68">
                  <c:v>-11349.85673127386</c:v>
                </c:pt>
                <c:pt idx="69">
                  <c:v>-7331.164270477253</c:v>
                </c:pt>
                <c:pt idx="70">
                  <c:v>-7991.275378380742</c:v>
                </c:pt>
                <c:pt idx="71">
                  <c:v>-1438.6788994041417</c:v>
                </c:pt>
                <c:pt idx="72">
                  <c:v>3618.4917750040458</c:v>
                </c:pt>
                <c:pt idx="73">
                  <c:v>51.500581656413488</c:v>
                </c:pt>
              </c:numCache>
            </c:numRef>
          </c:val>
        </c:ser>
        <c:ser>
          <c:idx val="1"/>
          <c:order val="1"/>
          <c:tx>
            <c:strRef>
              <c:f>Chile!$N$3</c:f>
              <c:strCache>
                <c:ptCount val="1"/>
                <c:pt idx="0">
                  <c:v>1+ Std Dev Band</c:v>
                </c:pt>
              </c:strCache>
            </c:strRef>
          </c:tx>
          <c:marker>
            <c:symbol val="none"/>
          </c:marker>
          <c:cat>
            <c:strRef>
              <c:f>Chile!$O$1:$CJ$1</c:f>
              <c:strCache>
                <c:ptCount val="74"/>
                <c:pt idx="0">
                  <c:v>1997Q3</c:v>
                </c:pt>
                <c:pt idx="1">
                  <c:v>1997Q4</c:v>
                </c:pt>
                <c:pt idx="2">
                  <c:v>1998Q1</c:v>
                </c:pt>
                <c:pt idx="3">
                  <c:v>1998Q2</c:v>
                </c:pt>
                <c:pt idx="4">
                  <c:v>1998Q3</c:v>
                </c:pt>
                <c:pt idx="5">
                  <c:v>1998Q4</c:v>
                </c:pt>
                <c:pt idx="6">
                  <c:v>1999Q1</c:v>
                </c:pt>
                <c:pt idx="7">
                  <c:v>1999Q2</c:v>
                </c:pt>
                <c:pt idx="8">
                  <c:v>1999Q3</c:v>
                </c:pt>
                <c:pt idx="9">
                  <c:v>1999Q4</c:v>
                </c:pt>
                <c:pt idx="10">
                  <c:v>2000Q1</c:v>
                </c:pt>
                <c:pt idx="11">
                  <c:v>2000Q2</c:v>
                </c:pt>
                <c:pt idx="12">
                  <c:v>2000Q3</c:v>
                </c:pt>
                <c:pt idx="13">
                  <c:v>2000Q4</c:v>
                </c:pt>
                <c:pt idx="14">
                  <c:v>2001Q1</c:v>
                </c:pt>
                <c:pt idx="15">
                  <c:v>2001Q2</c:v>
                </c:pt>
                <c:pt idx="16">
                  <c:v>2001Q3</c:v>
                </c:pt>
                <c:pt idx="17">
                  <c:v>2001Q4</c:v>
                </c:pt>
                <c:pt idx="18">
                  <c:v>2002Q1</c:v>
                </c:pt>
                <c:pt idx="19">
                  <c:v>2002Q2</c:v>
                </c:pt>
                <c:pt idx="20">
                  <c:v>2002Q3</c:v>
                </c:pt>
                <c:pt idx="21">
                  <c:v>2002Q4</c:v>
                </c:pt>
                <c:pt idx="22">
                  <c:v>2003Q1</c:v>
                </c:pt>
                <c:pt idx="23">
                  <c:v>2003Q2</c:v>
                </c:pt>
                <c:pt idx="24">
                  <c:v>2003Q3</c:v>
                </c:pt>
                <c:pt idx="25">
                  <c:v>2003Q4</c:v>
                </c:pt>
                <c:pt idx="26">
                  <c:v>2004Q1</c:v>
                </c:pt>
                <c:pt idx="27">
                  <c:v>2004Q2</c:v>
                </c:pt>
                <c:pt idx="28">
                  <c:v>2004Q3</c:v>
                </c:pt>
                <c:pt idx="29">
                  <c:v>2004Q4</c:v>
                </c:pt>
                <c:pt idx="30">
                  <c:v>2005Q1</c:v>
                </c:pt>
                <c:pt idx="31">
                  <c:v>2005Q2</c:v>
                </c:pt>
                <c:pt idx="32">
                  <c:v>2005Q3</c:v>
                </c:pt>
                <c:pt idx="33">
                  <c:v>2005Q4</c:v>
                </c:pt>
                <c:pt idx="34">
                  <c:v>2006Q1</c:v>
                </c:pt>
                <c:pt idx="35">
                  <c:v>2006Q2</c:v>
                </c:pt>
                <c:pt idx="36">
                  <c:v>2006Q3</c:v>
                </c:pt>
                <c:pt idx="37">
                  <c:v>2006Q4</c:v>
                </c:pt>
                <c:pt idx="38">
                  <c:v>2007Q1</c:v>
                </c:pt>
                <c:pt idx="39">
                  <c:v>2007Q2</c:v>
                </c:pt>
                <c:pt idx="40">
                  <c:v>2007Q3</c:v>
                </c:pt>
                <c:pt idx="41">
                  <c:v>2007Q4</c:v>
                </c:pt>
                <c:pt idx="42">
                  <c:v>2008Q1</c:v>
                </c:pt>
                <c:pt idx="43">
                  <c:v>2008A2</c:v>
                </c:pt>
                <c:pt idx="44">
                  <c:v>2008Q3</c:v>
                </c:pt>
                <c:pt idx="45">
                  <c:v>2008Q4</c:v>
                </c:pt>
                <c:pt idx="46">
                  <c:v>2009Q1</c:v>
                </c:pt>
                <c:pt idx="47">
                  <c:v>2009Q2</c:v>
                </c:pt>
                <c:pt idx="48">
                  <c:v>2009Q3</c:v>
                </c:pt>
                <c:pt idx="49">
                  <c:v>2009Q4</c:v>
                </c:pt>
                <c:pt idx="50">
                  <c:v>2010Q1</c:v>
                </c:pt>
                <c:pt idx="51">
                  <c:v>2010Q2</c:v>
                </c:pt>
                <c:pt idx="52">
                  <c:v>2010Q3</c:v>
                </c:pt>
                <c:pt idx="53">
                  <c:v>2010Q4</c:v>
                </c:pt>
                <c:pt idx="54">
                  <c:v>2011Q1</c:v>
                </c:pt>
                <c:pt idx="55">
                  <c:v>2011Q2</c:v>
                </c:pt>
                <c:pt idx="56">
                  <c:v>2011Q3</c:v>
                </c:pt>
                <c:pt idx="57">
                  <c:v>2011Q4</c:v>
                </c:pt>
                <c:pt idx="58">
                  <c:v>2012Q1</c:v>
                </c:pt>
                <c:pt idx="59">
                  <c:v>2012Q2</c:v>
                </c:pt>
                <c:pt idx="60">
                  <c:v>2012Q3</c:v>
                </c:pt>
                <c:pt idx="61">
                  <c:v>2012Q4</c:v>
                </c:pt>
                <c:pt idx="62">
                  <c:v>2013Q1</c:v>
                </c:pt>
                <c:pt idx="63">
                  <c:v>2013Q2</c:v>
                </c:pt>
                <c:pt idx="64">
                  <c:v>2013Q3</c:v>
                </c:pt>
                <c:pt idx="65">
                  <c:v>2013Q4</c:v>
                </c:pt>
                <c:pt idx="66">
                  <c:v>2014Q1</c:v>
                </c:pt>
                <c:pt idx="67">
                  <c:v>2014Q2</c:v>
                </c:pt>
                <c:pt idx="68">
                  <c:v>2014Q3</c:v>
                </c:pt>
                <c:pt idx="69">
                  <c:v>2014Q4</c:v>
                </c:pt>
                <c:pt idx="70">
                  <c:v>2015Q1</c:v>
                </c:pt>
                <c:pt idx="71">
                  <c:v>2015Q2</c:v>
                </c:pt>
                <c:pt idx="72">
                  <c:v>2015Q3</c:v>
                </c:pt>
                <c:pt idx="73">
                  <c:v>2015Q4</c:v>
                </c:pt>
              </c:strCache>
            </c:strRef>
          </c:cat>
          <c:val>
            <c:numRef>
              <c:f>Chile!$O$3:$CJ$3</c:f>
              <c:numCache>
                <c:formatCode>General</c:formatCode>
                <c:ptCount val="74"/>
                <c:pt idx="0">
                  <c:v>2285.3732486706904</c:v>
                </c:pt>
                <c:pt idx="1">
                  <c:v>2224.7142395730857</c:v>
                </c:pt>
                <c:pt idx="2">
                  <c:v>2050.3866909875237</c:v>
                </c:pt>
                <c:pt idx="3">
                  <c:v>2320.1941064168477</c:v>
                </c:pt>
                <c:pt idx="4">
                  <c:v>2586.8613744140766</c:v>
                </c:pt>
                <c:pt idx="5">
                  <c:v>2746.7048854863719</c:v>
                </c:pt>
                <c:pt idx="6">
                  <c:v>2707.8465938126383</c:v>
                </c:pt>
                <c:pt idx="7">
                  <c:v>2688.3839551774327</c:v>
                </c:pt>
                <c:pt idx="8">
                  <c:v>2575.4387368692142</c:v>
                </c:pt>
                <c:pt idx="9">
                  <c:v>2314.1137892699703</c:v>
                </c:pt>
                <c:pt idx="10">
                  <c:v>2296.46455501335</c:v>
                </c:pt>
                <c:pt idx="11">
                  <c:v>2403.621020841053</c:v>
                </c:pt>
                <c:pt idx="12">
                  <c:v>2370.3854742289714</c:v>
                </c:pt>
                <c:pt idx="13">
                  <c:v>2395.9501412125146</c:v>
                </c:pt>
                <c:pt idx="14">
                  <c:v>2287.7546063573964</c:v>
                </c:pt>
                <c:pt idx="15">
                  <c:v>2222.8900177207397</c:v>
                </c:pt>
                <c:pt idx="16">
                  <c:v>2011.8172036900971</c:v>
                </c:pt>
                <c:pt idx="17">
                  <c:v>1646.8478848379855</c:v>
                </c:pt>
                <c:pt idx="18">
                  <c:v>1809.6065085513624</c:v>
                </c:pt>
                <c:pt idx="19">
                  <c:v>2046.4188092367667</c:v>
                </c:pt>
                <c:pt idx="20">
                  <c:v>2208.6944758978557</c:v>
                </c:pt>
                <c:pt idx="21">
                  <c:v>2205.6287105822053</c:v>
                </c:pt>
                <c:pt idx="22">
                  <c:v>2236.07540637178</c:v>
                </c:pt>
                <c:pt idx="23">
                  <c:v>1830.9381677619581</c:v>
                </c:pt>
                <c:pt idx="24">
                  <c:v>1455.0101929781767</c:v>
                </c:pt>
                <c:pt idx="25">
                  <c:v>1228.1046551693858</c:v>
                </c:pt>
                <c:pt idx="26">
                  <c:v>1235.1455790120069</c:v>
                </c:pt>
                <c:pt idx="27">
                  <c:v>1219.7316949663741</c:v>
                </c:pt>
                <c:pt idx="28">
                  <c:v>1234.209459675471</c:v>
                </c:pt>
                <c:pt idx="29">
                  <c:v>1272.8832393412672</c:v>
                </c:pt>
                <c:pt idx="30">
                  <c:v>1172.3511035190108</c:v>
                </c:pt>
                <c:pt idx="31">
                  <c:v>1057.2665417723233</c:v>
                </c:pt>
                <c:pt idx="32">
                  <c:v>1087.55545281847</c:v>
                </c:pt>
                <c:pt idx="33">
                  <c:v>1527.0866235790534</c:v>
                </c:pt>
                <c:pt idx="34">
                  <c:v>1742.4815083979345</c:v>
                </c:pt>
                <c:pt idx="35">
                  <c:v>1758.5299058290516</c:v>
                </c:pt>
                <c:pt idx="36">
                  <c:v>1739.9495071428378</c:v>
                </c:pt>
                <c:pt idx="37">
                  <c:v>1682.2423636693168</c:v>
                </c:pt>
                <c:pt idx="38">
                  <c:v>1888.2858126546143</c:v>
                </c:pt>
                <c:pt idx="39">
                  <c:v>1594.19987497431</c:v>
                </c:pt>
                <c:pt idx="40">
                  <c:v>1331.1174760610204</c:v>
                </c:pt>
                <c:pt idx="41">
                  <c:v>1104.3817137977267</c:v>
                </c:pt>
                <c:pt idx="42">
                  <c:v>1519.7183419874541</c:v>
                </c:pt>
                <c:pt idx="43">
                  <c:v>2146.587338080164</c:v>
                </c:pt>
                <c:pt idx="44">
                  <c:v>5060.2186173046721</c:v>
                </c:pt>
                <c:pt idx="45">
                  <c:v>8036.6892362420558</c:v>
                </c:pt>
                <c:pt idx="46">
                  <c:v>9720.3417671742591</c:v>
                </c:pt>
                <c:pt idx="47">
                  <c:v>10410.320434634179</c:v>
                </c:pt>
                <c:pt idx="48">
                  <c:v>10308.679075417247</c:v>
                </c:pt>
                <c:pt idx="49">
                  <c:v>10368.156503006843</c:v>
                </c:pt>
                <c:pt idx="50">
                  <c:v>10529.724700710583</c:v>
                </c:pt>
                <c:pt idx="51">
                  <c:v>10204.00930807346</c:v>
                </c:pt>
                <c:pt idx="52">
                  <c:v>9955.4921782210713</c:v>
                </c:pt>
                <c:pt idx="53">
                  <c:v>9579.3697607933609</c:v>
                </c:pt>
                <c:pt idx="54">
                  <c:v>10330.963152815586</c:v>
                </c:pt>
                <c:pt idx="55">
                  <c:v>11363.96138441863</c:v>
                </c:pt>
                <c:pt idx="56">
                  <c:v>13298.608485802519</c:v>
                </c:pt>
                <c:pt idx="57">
                  <c:v>15664.294833994127</c:v>
                </c:pt>
                <c:pt idx="58">
                  <c:v>16709.788136572075</c:v>
                </c:pt>
                <c:pt idx="59">
                  <c:v>17410.211535693699</c:v>
                </c:pt>
                <c:pt idx="60">
                  <c:v>17479.30431449227</c:v>
                </c:pt>
                <c:pt idx="61">
                  <c:v>17476.034189351143</c:v>
                </c:pt>
                <c:pt idx="62">
                  <c:v>17172.175595781413</c:v>
                </c:pt>
                <c:pt idx="63">
                  <c:v>16842.287284671482</c:v>
                </c:pt>
                <c:pt idx="64">
                  <c:v>15665.905729645914</c:v>
                </c:pt>
                <c:pt idx="65">
                  <c:v>13938.065675099164</c:v>
                </c:pt>
                <c:pt idx="66">
                  <c:v>12706.8159211068</c:v>
                </c:pt>
                <c:pt idx="67">
                  <c:v>11873.86399811764</c:v>
                </c:pt>
                <c:pt idx="68">
                  <c:v>11851.902556004314</c:v>
                </c:pt>
                <c:pt idx="69">
                  <c:v>11857.851497029966</c:v>
                </c:pt>
                <c:pt idx="70">
                  <c:v>11582.950023295834</c:v>
                </c:pt>
                <c:pt idx="71">
                  <c:v>11670.03072628822</c:v>
                </c:pt>
                <c:pt idx="72">
                  <c:v>11998.871080330529</c:v>
                </c:pt>
                <c:pt idx="73">
                  <c:v>12098.457770238323</c:v>
                </c:pt>
              </c:numCache>
            </c:numRef>
          </c:val>
        </c:ser>
        <c:ser>
          <c:idx val="2"/>
          <c:order val="2"/>
          <c:tx>
            <c:strRef>
              <c:f>Chile!$N$4</c:f>
              <c:strCache>
                <c:ptCount val="1"/>
                <c:pt idx="0">
                  <c:v>2+ Std Dev Band</c:v>
                </c:pt>
              </c:strCache>
            </c:strRef>
          </c:tx>
          <c:marker>
            <c:symbol val="none"/>
          </c:marker>
          <c:cat>
            <c:strRef>
              <c:f>Chile!$O$1:$CJ$1</c:f>
              <c:strCache>
                <c:ptCount val="74"/>
                <c:pt idx="0">
                  <c:v>1997Q3</c:v>
                </c:pt>
                <c:pt idx="1">
                  <c:v>1997Q4</c:v>
                </c:pt>
                <c:pt idx="2">
                  <c:v>1998Q1</c:v>
                </c:pt>
                <c:pt idx="3">
                  <c:v>1998Q2</c:v>
                </c:pt>
                <c:pt idx="4">
                  <c:v>1998Q3</c:v>
                </c:pt>
                <c:pt idx="5">
                  <c:v>1998Q4</c:v>
                </c:pt>
                <c:pt idx="6">
                  <c:v>1999Q1</c:v>
                </c:pt>
                <c:pt idx="7">
                  <c:v>1999Q2</c:v>
                </c:pt>
                <c:pt idx="8">
                  <c:v>1999Q3</c:v>
                </c:pt>
                <c:pt idx="9">
                  <c:v>1999Q4</c:v>
                </c:pt>
                <c:pt idx="10">
                  <c:v>2000Q1</c:v>
                </c:pt>
                <c:pt idx="11">
                  <c:v>2000Q2</c:v>
                </c:pt>
                <c:pt idx="12">
                  <c:v>2000Q3</c:v>
                </c:pt>
                <c:pt idx="13">
                  <c:v>2000Q4</c:v>
                </c:pt>
                <c:pt idx="14">
                  <c:v>2001Q1</c:v>
                </c:pt>
                <c:pt idx="15">
                  <c:v>2001Q2</c:v>
                </c:pt>
                <c:pt idx="16">
                  <c:v>2001Q3</c:v>
                </c:pt>
                <c:pt idx="17">
                  <c:v>2001Q4</c:v>
                </c:pt>
                <c:pt idx="18">
                  <c:v>2002Q1</c:v>
                </c:pt>
                <c:pt idx="19">
                  <c:v>2002Q2</c:v>
                </c:pt>
                <c:pt idx="20">
                  <c:v>2002Q3</c:v>
                </c:pt>
                <c:pt idx="21">
                  <c:v>2002Q4</c:v>
                </c:pt>
                <c:pt idx="22">
                  <c:v>2003Q1</c:v>
                </c:pt>
                <c:pt idx="23">
                  <c:v>2003Q2</c:v>
                </c:pt>
                <c:pt idx="24">
                  <c:v>2003Q3</c:v>
                </c:pt>
                <c:pt idx="25">
                  <c:v>2003Q4</c:v>
                </c:pt>
                <c:pt idx="26">
                  <c:v>2004Q1</c:v>
                </c:pt>
                <c:pt idx="27">
                  <c:v>2004Q2</c:v>
                </c:pt>
                <c:pt idx="28">
                  <c:v>2004Q3</c:v>
                </c:pt>
                <c:pt idx="29">
                  <c:v>2004Q4</c:v>
                </c:pt>
                <c:pt idx="30">
                  <c:v>2005Q1</c:v>
                </c:pt>
                <c:pt idx="31">
                  <c:v>2005Q2</c:v>
                </c:pt>
                <c:pt idx="32">
                  <c:v>2005Q3</c:v>
                </c:pt>
                <c:pt idx="33">
                  <c:v>2005Q4</c:v>
                </c:pt>
                <c:pt idx="34">
                  <c:v>2006Q1</c:v>
                </c:pt>
                <c:pt idx="35">
                  <c:v>2006Q2</c:v>
                </c:pt>
                <c:pt idx="36">
                  <c:v>2006Q3</c:v>
                </c:pt>
                <c:pt idx="37">
                  <c:v>2006Q4</c:v>
                </c:pt>
                <c:pt idx="38">
                  <c:v>2007Q1</c:v>
                </c:pt>
                <c:pt idx="39">
                  <c:v>2007Q2</c:v>
                </c:pt>
                <c:pt idx="40">
                  <c:v>2007Q3</c:v>
                </c:pt>
                <c:pt idx="41">
                  <c:v>2007Q4</c:v>
                </c:pt>
                <c:pt idx="42">
                  <c:v>2008Q1</c:v>
                </c:pt>
                <c:pt idx="43">
                  <c:v>2008A2</c:v>
                </c:pt>
                <c:pt idx="44">
                  <c:v>2008Q3</c:v>
                </c:pt>
                <c:pt idx="45">
                  <c:v>2008Q4</c:v>
                </c:pt>
                <c:pt idx="46">
                  <c:v>2009Q1</c:v>
                </c:pt>
                <c:pt idx="47">
                  <c:v>2009Q2</c:v>
                </c:pt>
                <c:pt idx="48">
                  <c:v>2009Q3</c:v>
                </c:pt>
                <c:pt idx="49">
                  <c:v>2009Q4</c:v>
                </c:pt>
                <c:pt idx="50">
                  <c:v>2010Q1</c:v>
                </c:pt>
                <c:pt idx="51">
                  <c:v>2010Q2</c:v>
                </c:pt>
                <c:pt idx="52">
                  <c:v>2010Q3</c:v>
                </c:pt>
                <c:pt idx="53">
                  <c:v>2010Q4</c:v>
                </c:pt>
                <c:pt idx="54">
                  <c:v>2011Q1</c:v>
                </c:pt>
                <c:pt idx="55">
                  <c:v>2011Q2</c:v>
                </c:pt>
                <c:pt idx="56">
                  <c:v>2011Q3</c:v>
                </c:pt>
                <c:pt idx="57">
                  <c:v>2011Q4</c:v>
                </c:pt>
                <c:pt idx="58">
                  <c:v>2012Q1</c:v>
                </c:pt>
                <c:pt idx="59">
                  <c:v>2012Q2</c:v>
                </c:pt>
                <c:pt idx="60">
                  <c:v>2012Q3</c:v>
                </c:pt>
                <c:pt idx="61">
                  <c:v>2012Q4</c:v>
                </c:pt>
                <c:pt idx="62">
                  <c:v>2013Q1</c:v>
                </c:pt>
                <c:pt idx="63">
                  <c:v>2013Q2</c:v>
                </c:pt>
                <c:pt idx="64">
                  <c:v>2013Q3</c:v>
                </c:pt>
                <c:pt idx="65">
                  <c:v>2013Q4</c:v>
                </c:pt>
                <c:pt idx="66">
                  <c:v>2014Q1</c:v>
                </c:pt>
                <c:pt idx="67">
                  <c:v>2014Q2</c:v>
                </c:pt>
                <c:pt idx="68">
                  <c:v>2014Q3</c:v>
                </c:pt>
                <c:pt idx="69">
                  <c:v>2014Q4</c:v>
                </c:pt>
                <c:pt idx="70">
                  <c:v>2015Q1</c:v>
                </c:pt>
                <c:pt idx="71">
                  <c:v>2015Q2</c:v>
                </c:pt>
                <c:pt idx="72">
                  <c:v>2015Q3</c:v>
                </c:pt>
                <c:pt idx="73">
                  <c:v>2015Q4</c:v>
                </c:pt>
              </c:strCache>
            </c:strRef>
          </c:cat>
          <c:val>
            <c:numRef>
              <c:f>Chile!$O$4:$CJ$4</c:f>
              <c:numCache>
                <c:formatCode>General</c:formatCode>
                <c:ptCount val="74"/>
                <c:pt idx="0">
                  <c:v>4287.404920083135</c:v>
                </c:pt>
                <c:pt idx="1">
                  <c:v>4522.3010909207933</c:v>
                </c:pt>
                <c:pt idx="2">
                  <c:v>4264.9063602925016</c:v>
                </c:pt>
                <c:pt idx="3">
                  <c:v>4676.0069613356518</c:v>
                </c:pt>
                <c:pt idx="4">
                  <c:v>5054.6646298725182</c:v>
                </c:pt>
                <c:pt idx="5">
                  <c:v>5255.5463891511954</c:v>
                </c:pt>
                <c:pt idx="6">
                  <c:v>5265.965255690945</c:v>
                </c:pt>
                <c:pt idx="7">
                  <c:v>5471.8474437564491</c:v>
                </c:pt>
                <c:pt idx="8">
                  <c:v>5409.2267709706884</c:v>
                </c:pt>
                <c:pt idx="9">
                  <c:v>5108.8535843324798</c:v>
                </c:pt>
                <c:pt idx="10">
                  <c:v>5085.1770750663372</c:v>
                </c:pt>
                <c:pt idx="11">
                  <c:v>5236.8479214927902</c:v>
                </c:pt>
                <c:pt idx="12">
                  <c:v>5206.3953100121144</c:v>
                </c:pt>
                <c:pt idx="13">
                  <c:v>5174.3747768057792</c:v>
                </c:pt>
                <c:pt idx="14">
                  <c:v>5091.2032495613976</c:v>
                </c:pt>
                <c:pt idx="15">
                  <c:v>5056.056402365668</c:v>
                </c:pt>
                <c:pt idx="16">
                  <c:v>4771.3395433711275</c:v>
                </c:pt>
                <c:pt idx="17">
                  <c:v>4187.1170611890102</c:v>
                </c:pt>
                <c:pt idx="18">
                  <c:v>4375.8081490392642</c:v>
                </c:pt>
                <c:pt idx="19">
                  <c:v>4663.3107969851126</c:v>
                </c:pt>
                <c:pt idx="20">
                  <c:v>4715.6725926242143</c:v>
                </c:pt>
                <c:pt idx="21">
                  <c:v>4438.3458937235346</c:v>
                </c:pt>
                <c:pt idx="22">
                  <c:v>4479.3915173626328</c:v>
                </c:pt>
                <c:pt idx="23">
                  <c:v>3959.5314023242609</c:v>
                </c:pt>
                <c:pt idx="24">
                  <c:v>3415.5523375328066</c:v>
                </c:pt>
                <c:pt idx="25">
                  <c:v>3085.4170733206383</c:v>
                </c:pt>
                <c:pt idx="26">
                  <c:v>3162.1800194178381</c:v>
                </c:pt>
                <c:pt idx="27">
                  <c:v>2895.4264081561146</c:v>
                </c:pt>
                <c:pt idx="28">
                  <c:v>2833.103624417126</c:v>
                </c:pt>
                <c:pt idx="29">
                  <c:v>2981.1826585005706</c:v>
                </c:pt>
                <c:pt idx="30">
                  <c:v>2858.0319773348515</c:v>
                </c:pt>
                <c:pt idx="31">
                  <c:v>2676.962114565049</c:v>
                </c:pt>
                <c:pt idx="32">
                  <c:v>2704.2772463733645</c:v>
                </c:pt>
                <c:pt idx="33">
                  <c:v>3343.9649657541281</c:v>
                </c:pt>
                <c:pt idx="34">
                  <c:v>3562.57521515288</c:v>
                </c:pt>
                <c:pt idx="35">
                  <c:v>3628.2177955036095</c:v>
                </c:pt>
                <c:pt idx="36">
                  <c:v>3692.6282785990311</c:v>
                </c:pt>
                <c:pt idx="37">
                  <c:v>3934.9099191304012</c:v>
                </c:pt>
                <c:pt idx="38">
                  <c:v>4876.6153023187326</c:v>
                </c:pt>
                <c:pt idx="39">
                  <c:v>4671.058127614313</c:v>
                </c:pt>
                <c:pt idx="40">
                  <c:v>4547.1740605564601</c:v>
                </c:pt>
                <c:pt idx="41">
                  <c:v>4421.5262860035473</c:v>
                </c:pt>
                <c:pt idx="42">
                  <c:v>5089.426674984903</c:v>
                </c:pt>
                <c:pt idx="43">
                  <c:v>6005.4786243723247</c:v>
                </c:pt>
                <c:pt idx="44">
                  <c:v>10895.337341572926</c:v>
                </c:pt>
                <c:pt idx="45">
                  <c:v>15746.656074625876</c:v>
                </c:pt>
                <c:pt idx="46">
                  <c:v>18142.399726399817</c:v>
                </c:pt>
                <c:pt idx="47">
                  <c:v>19032.806781244566</c:v>
                </c:pt>
                <c:pt idx="48">
                  <c:v>19168.367815967405</c:v>
                </c:pt>
                <c:pt idx="49">
                  <c:v>19785.427612339037</c:v>
                </c:pt>
                <c:pt idx="50">
                  <c:v>21089.191864875665</c:v>
                </c:pt>
                <c:pt idx="51">
                  <c:v>21099.08145938646</c:v>
                </c:pt>
                <c:pt idx="52">
                  <c:v>20949.479969248077</c:v>
                </c:pt>
                <c:pt idx="53">
                  <c:v>20535.252762542998</c:v>
                </c:pt>
                <c:pt idx="54">
                  <c:v>21599.329677665755</c:v>
                </c:pt>
                <c:pt idx="55">
                  <c:v>22946.542488658582</c:v>
                </c:pt>
                <c:pt idx="56">
                  <c:v>25692.638744355696</c:v>
                </c:pt>
                <c:pt idx="57">
                  <c:v>28953.283470815542</c:v>
                </c:pt>
                <c:pt idx="58">
                  <c:v>29899.568982361143</c:v>
                </c:pt>
                <c:pt idx="59">
                  <c:v>30493.876332129341</c:v>
                </c:pt>
                <c:pt idx="60">
                  <c:v>30392.309038214567</c:v>
                </c:pt>
                <c:pt idx="61">
                  <c:v>30505.235150371424</c:v>
                </c:pt>
                <c:pt idx="62">
                  <c:v>30359.650603840641</c:v>
                </c:pt>
                <c:pt idx="63">
                  <c:v>30190.340353053722</c:v>
                </c:pt>
                <c:pt idx="64">
                  <c:v>28580.052670041365</c:v>
                </c:pt>
                <c:pt idx="65">
                  <c:v>26057.615865793294</c:v>
                </c:pt>
                <c:pt idx="66">
                  <c:v>24347.838913247328</c:v>
                </c:pt>
                <c:pt idx="67">
                  <c:v>23387.630787370748</c:v>
                </c:pt>
                <c:pt idx="68">
                  <c:v>23532.04389453353</c:v>
                </c:pt>
                <c:pt idx="69">
                  <c:v>23235.534505082196</c:v>
                </c:pt>
                <c:pt idx="70">
                  <c:v>22065.392484768432</c:v>
                </c:pt>
                <c:pt idx="71">
                  <c:v>21704.224907789383</c:v>
                </c:pt>
                <c:pt idx="72">
                  <c:v>21816.017776334269</c:v>
                </c:pt>
                <c:pt idx="73">
                  <c:v>21841.999399547632</c:v>
                </c:pt>
              </c:numCache>
            </c:numRef>
          </c:val>
        </c:ser>
        <c:ser>
          <c:idx val="3"/>
          <c:order val="3"/>
          <c:tx>
            <c:strRef>
              <c:f>Chile!$N$5</c:f>
              <c:strCache>
                <c:ptCount val="1"/>
                <c:pt idx="0">
                  <c:v>1- Std Dev Band</c:v>
                </c:pt>
              </c:strCache>
            </c:strRef>
          </c:tx>
          <c:marker>
            <c:symbol val="none"/>
          </c:marker>
          <c:cat>
            <c:strRef>
              <c:f>Chile!$O$1:$CJ$1</c:f>
              <c:strCache>
                <c:ptCount val="74"/>
                <c:pt idx="0">
                  <c:v>1997Q3</c:v>
                </c:pt>
                <c:pt idx="1">
                  <c:v>1997Q4</c:v>
                </c:pt>
                <c:pt idx="2">
                  <c:v>1998Q1</c:v>
                </c:pt>
                <c:pt idx="3">
                  <c:v>1998Q2</c:v>
                </c:pt>
                <c:pt idx="4">
                  <c:v>1998Q3</c:v>
                </c:pt>
                <c:pt idx="5">
                  <c:v>1998Q4</c:v>
                </c:pt>
                <c:pt idx="6">
                  <c:v>1999Q1</c:v>
                </c:pt>
                <c:pt idx="7">
                  <c:v>1999Q2</c:v>
                </c:pt>
                <c:pt idx="8">
                  <c:v>1999Q3</c:v>
                </c:pt>
                <c:pt idx="9">
                  <c:v>1999Q4</c:v>
                </c:pt>
                <c:pt idx="10">
                  <c:v>2000Q1</c:v>
                </c:pt>
                <c:pt idx="11">
                  <c:v>2000Q2</c:v>
                </c:pt>
                <c:pt idx="12">
                  <c:v>2000Q3</c:v>
                </c:pt>
                <c:pt idx="13">
                  <c:v>2000Q4</c:v>
                </c:pt>
                <c:pt idx="14">
                  <c:v>2001Q1</c:v>
                </c:pt>
                <c:pt idx="15">
                  <c:v>2001Q2</c:v>
                </c:pt>
                <c:pt idx="16">
                  <c:v>2001Q3</c:v>
                </c:pt>
                <c:pt idx="17">
                  <c:v>2001Q4</c:v>
                </c:pt>
                <c:pt idx="18">
                  <c:v>2002Q1</c:v>
                </c:pt>
                <c:pt idx="19">
                  <c:v>2002Q2</c:v>
                </c:pt>
                <c:pt idx="20">
                  <c:v>2002Q3</c:v>
                </c:pt>
                <c:pt idx="21">
                  <c:v>2002Q4</c:v>
                </c:pt>
                <c:pt idx="22">
                  <c:v>2003Q1</c:v>
                </c:pt>
                <c:pt idx="23">
                  <c:v>2003Q2</c:v>
                </c:pt>
                <c:pt idx="24">
                  <c:v>2003Q3</c:v>
                </c:pt>
                <c:pt idx="25">
                  <c:v>2003Q4</c:v>
                </c:pt>
                <c:pt idx="26">
                  <c:v>2004Q1</c:v>
                </c:pt>
                <c:pt idx="27">
                  <c:v>2004Q2</c:v>
                </c:pt>
                <c:pt idx="28">
                  <c:v>2004Q3</c:v>
                </c:pt>
                <c:pt idx="29">
                  <c:v>2004Q4</c:v>
                </c:pt>
                <c:pt idx="30">
                  <c:v>2005Q1</c:v>
                </c:pt>
                <c:pt idx="31">
                  <c:v>2005Q2</c:v>
                </c:pt>
                <c:pt idx="32">
                  <c:v>2005Q3</c:v>
                </c:pt>
                <c:pt idx="33">
                  <c:v>2005Q4</c:v>
                </c:pt>
                <c:pt idx="34">
                  <c:v>2006Q1</c:v>
                </c:pt>
                <c:pt idx="35">
                  <c:v>2006Q2</c:v>
                </c:pt>
                <c:pt idx="36">
                  <c:v>2006Q3</c:v>
                </c:pt>
                <c:pt idx="37">
                  <c:v>2006Q4</c:v>
                </c:pt>
                <c:pt idx="38">
                  <c:v>2007Q1</c:v>
                </c:pt>
                <c:pt idx="39">
                  <c:v>2007Q2</c:v>
                </c:pt>
                <c:pt idx="40">
                  <c:v>2007Q3</c:v>
                </c:pt>
                <c:pt idx="41">
                  <c:v>2007Q4</c:v>
                </c:pt>
                <c:pt idx="42">
                  <c:v>2008Q1</c:v>
                </c:pt>
                <c:pt idx="43">
                  <c:v>2008A2</c:v>
                </c:pt>
                <c:pt idx="44">
                  <c:v>2008Q3</c:v>
                </c:pt>
                <c:pt idx="45">
                  <c:v>2008Q4</c:v>
                </c:pt>
                <c:pt idx="46">
                  <c:v>2009Q1</c:v>
                </c:pt>
                <c:pt idx="47">
                  <c:v>2009Q2</c:v>
                </c:pt>
                <c:pt idx="48">
                  <c:v>2009Q3</c:v>
                </c:pt>
                <c:pt idx="49">
                  <c:v>2009Q4</c:v>
                </c:pt>
                <c:pt idx="50">
                  <c:v>2010Q1</c:v>
                </c:pt>
                <c:pt idx="51">
                  <c:v>2010Q2</c:v>
                </c:pt>
                <c:pt idx="52">
                  <c:v>2010Q3</c:v>
                </c:pt>
                <c:pt idx="53">
                  <c:v>2010Q4</c:v>
                </c:pt>
                <c:pt idx="54">
                  <c:v>2011Q1</c:v>
                </c:pt>
                <c:pt idx="55">
                  <c:v>2011Q2</c:v>
                </c:pt>
                <c:pt idx="56">
                  <c:v>2011Q3</c:v>
                </c:pt>
                <c:pt idx="57">
                  <c:v>2011Q4</c:v>
                </c:pt>
                <c:pt idx="58">
                  <c:v>2012Q1</c:v>
                </c:pt>
                <c:pt idx="59">
                  <c:v>2012Q2</c:v>
                </c:pt>
                <c:pt idx="60">
                  <c:v>2012Q3</c:v>
                </c:pt>
                <c:pt idx="61">
                  <c:v>2012Q4</c:v>
                </c:pt>
                <c:pt idx="62">
                  <c:v>2013Q1</c:v>
                </c:pt>
                <c:pt idx="63">
                  <c:v>2013Q2</c:v>
                </c:pt>
                <c:pt idx="64">
                  <c:v>2013Q3</c:v>
                </c:pt>
                <c:pt idx="65">
                  <c:v>2013Q4</c:v>
                </c:pt>
                <c:pt idx="66">
                  <c:v>2014Q1</c:v>
                </c:pt>
                <c:pt idx="67">
                  <c:v>2014Q2</c:v>
                </c:pt>
                <c:pt idx="68">
                  <c:v>2014Q3</c:v>
                </c:pt>
                <c:pt idx="69">
                  <c:v>2014Q4</c:v>
                </c:pt>
                <c:pt idx="70">
                  <c:v>2015Q1</c:v>
                </c:pt>
                <c:pt idx="71">
                  <c:v>2015Q2</c:v>
                </c:pt>
                <c:pt idx="72">
                  <c:v>2015Q3</c:v>
                </c:pt>
                <c:pt idx="73">
                  <c:v>2015Q4</c:v>
                </c:pt>
              </c:strCache>
            </c:strRef>
          </c:cat>
          <c:val>
            <c:numRef>
              <c:f>Chile!$O$5:$CJ$5</c:f>
              <c:numCache>
                <c:formatCode>General</c:formatCode>
                <c:ptCount val="74"/>
                <c:pt idx="0">
                  <c:v>-1718.6900941541983</c:v>
                </c:pt>
                <c:pt idx="1">
                  <c:v>-2370.4594631223285</c:v>
                </c:pt>
                <c:pt idx="2">
                  <c:v>-2378.6526476224321</c:v>
                </c:pt>
                <c:pt idx="3">
                  <c:v>-2391.4316034207604</c:v>
                </c:pt>
                <c:pt idx="4">
                  <c:v>-2348.7451365028064</c:v>
                </c:pt>
                <c:pt idx="5">
                  <c:v>-2270.9781218432749</c:v>
                </c:pt>
                <c:pt idx="6">
                  <c:v>-2408.3907299439761</c:v>
                </c:pt>
                <c:pt idx="7">
                  <c:v>-2878.5430219805994</c:v>
                </c:pt>
                <c:pt idx="8">
                  <c:v>-3092.1373313337344</c:v>
                </c:pt>
                <c:pt idx="9">
                  <c:v>-3275.3658008550487</c:v>
                </c:pt>
                <c:pt idx="10">
                  <c:v>-3280.9604850926244</c:v>
                </c:pt>
                <c:pt idx="11">
                  <c:v>-3262.8327804624223</c:v>
                </c:pt>
                <c:pt idx="12">
                  <c:v>-3301.6341973373146</c:v>
                </c:pt>
                <c:pt idx="13">
                  <c:v>-3160.8991299740155</c:v>
                </c:pt>
                <c:pt idx="14">
                  <c:v>-3319.1426800506069</c:v>
                </c:pt>
                <c:pt idx="15">
                  <c:v>-3443.4427515691168</c:v>
                </c:pt>
                <c:pt idx="16">
                  <c:v>-3507.2274756719644</c:v>
                </c:pt>
                <c:pt idx="17">
                  <c:v>-3433.6904678640649</c:v>
                </c:pt>
                <c:pt idx="18">
                  <c:v>-3322.7967724244413</c:v>
                </c:pt>
                <c:pt idx="19">
                  <c:v>-3187.3651662599259</c:v>
                </c:pt>
                <c:pt idx="20">
                  <c:v>-2805.2617575548616</c:v>
                </c:pt>
                <c:pt idx="21">
                  <c:v>-2259.8056557004534</c:v>
                </c:pt>
                <c:pt idx="22">
                  <c:v>-2250.5568156099248</c:v>
                </c:pt>
                <c:pt idx="23">
                  <c:v>-2426.2483013626475</c:v>
                </c:pt>
                <c:pt idx="24">
                  <c:v>-2466.074096131083</c:v>
                </c:pt>
                <c:pt idx="25">
                  <c:v>-2486.5201811331199</c:v>
                </c:pt>
                <c:pt idx="26">
                  <c:v>-2618.9233017996557</c:v>
                </c:pt>
                <c:pt idx="27">
                  <c:v>-2131.6577314131068</c:v>
                </c:pt>
                <c:pt idx="28">
                  <c:v>-1963.5788698078395</c:v>
                </c:pt>
                <c:pt idx="29">
                  <c:v>-2143.7155989773396</c:v>
                </c:pt>
                <c:pt idx="30">
                  <c:v>-2199.0106441126709</c:v>
                </c:pt>
                <c:pt idx="31">
                  <c:v>-2182.1246038131285</c:v>
                </c:pt>
                <c:pt idx="32">
                  <c:v>-2145.8881342913182</c:v>
                </c:pt>
                <c:pt idx="33">
                  <c:v>-2106.6700607710955</c:v>
                </c:pt>
                <c:pt idx="34">
                  <c:v>-1897.7059051119566</c:v>
                </c:pt>
                <c:pt idx="35">
                  <c:v>-1980.8458735200647</c:v>
                </c:pt>
                <c:pt idx="36">
                  <c:v>-2165.4080357695489</c:v>
                </c:pt>
                <c:pt idx="37">
                  <c:v>-2823.0927472528529</c:v>
                </c:pt>
                <c:pt idx="38">
                  <c:v>-4088.373166673623</c:v>
                </c:pt>
                <c:pt idx="39">
                  <c:v>-4559.5166303056958</c:v>
                </c:pt>
                <c:pt idx="40">
                  <c:v>-5100.9956929298596</c:v>
                </c:pt>
                <c:pt idx="41">
                  <c:v>-5529.9074306139146</c:v>
                </c:pt>
                <c:pt idx="42">
                  <c:v>-5619.6983240074442</c:v>
                </c:pt>
                <c:pt idx="43">
                  <c:v>-5571.1952345041564</c:v>
                </c:pt>
                <c:pt idx="44">
                  <c:v>-6610.0188312318351</c:v>
                </c:pt>
                <c:pt idx="45">
                  <c:v>-7383.2444405255874</c:v>
                </c:pt>
                <c:pt idx="46">
                  <c:v>-7123.7741512768607</c:v>
                </c:pt>
                <c:pt idx="47">
                  <c:v>-6834.6522585865951</c:v>
                </c:pt>
                <c:pt idx="48">
                  <c:v>-7410.6984056830697</c:v>
                </c:pt>
                <c:pt idx="49">
                  <c:v>-8466.385715657545</c:v>
                </c:pt>
                <c:pt idx="50">
                  <c:v>-10589.209627619584</c:v>
                </c:pt>
                <c:pt idx="51">
                  <c:v>-11586.134994552538</c:v>
                </c:pt>
                <c:pt idx="52">
                  <c:v>-12032.483403832941</c:v>
                </c:pt>
                <c:pt idx="53">
                  <c:v>-12332.396242705909</c:v>
                </c:pt>
                <c:pt idx="54">
                  <c:v>-12205.769896884756</c:v>
                </c:pt>
                <c:pt idx="55">
                  <c:v>-11801.200824061276</c:v>
                </c:pt>
                <c:pt idx="56">
                  <c:v>-11489.452031303832</c:v>
                </c:pt>
                <c:pt idx="57">
                  <c:v>-10913.682439648701</c:v>
                </c:pt>
                <c:pt idx="58">
                  <c:v>-9669.7735550060606</c:v>
                </c:pt>
                <c:pt idx="59">
                  <c:v>-8757.1180571775785</c:v>
                </c:pt>
                <c:pt idx="60">
                  <c:v>-8346.7051329523292</c:v>
                </c:pt>
                <c:pt idx="61">
                  <c:v>-8582.3677326894194</c:v>
                </c:pt>
                <c:pt idx="62">
                  <c:v>-9202.7744203370439</c:v>
                </c:pt>
                <c:pt idx="63">
                  <c:v>-9853.8188520930016</c:v>
                </c:pt>
                <c:pt idx="64">
                  <c:v>-10162.388151144991</c:v>
                </c:pt>
                <c:pt idx="65">
                  <c:v>-10301.034706289092</c:v>
                </c:pt>
                <c:pt idx="66">
                  <c:v>-10575.230063174256</c:v>
                </c:pt>
                <c:pt idx="67">
                  <c:v>-11153.669580388576</c:v>
                </c:pt>
                <c:pt idx="68">
                  <c:v>-11508.380121054115</c:v>
                </c:pt>
                <c:pt idx="69">
                  <c:v>-10897.514519074495</c:v>
                </c:pt>
                <c:pt idx="70">
                  <c:v>-9381.9348996493609</c:v>
                </c:pt>
                <c:pt idx="71">
                  <c:v>-8398.3576367141068</c:v>
                </c:pt>
                <c:pt idx="72">
                  <c:v>-7635.4223116769535</c:v>
                </c:pt>
                <c:pt idx="73">
                  <c:v>-7388.6254883802958</c:v>
                </c:pt>
              </c:numCache>
            </c:numRef>
          </c:val>
        </c:ser>
        <c:ser>
          <c:idx val="4"/>
          <c:order val="4"/>
          <c:tx>
            <c:strRef>
              <c:f>Chile!$N$6</c:f>
              <c:strCache>
                <c:ptCount val="1"/>
                <c:pt idx="0">
                  <c:v>2- Std Dev Band</c:v>
                </c:pt>
              </c:strCache>
            </c:strRef>
          </c:tx>
          <c:marker>
            <c:symbol val="none"/>
          </c:marker>
          <c:cat>
            <c:strRef>
              <c:f>Chile!$O$1:$CJ$1</c:f>
              <c:strCache>
                <c:ptCount val="74"/>
                <c:pt idx="0">
                  <c:v>1997Q3</c:v>
                </c:pt>
                <c:pt idx="1">
                  <c:v>1997Q4</c:v>
                </c:pt>
                <c:pt idx="2">
                  <c:v>1998Q1</c:v>
                </c:pt>
                <c:pt idx="3">
                  <c:v>1998Q2</c:v>
                </c:pt>
                <c:pt idx="4">
                  <c:v>1998Q3</c:v>
                </c:pt>
                <c:pt idx="5">
                  <c:v>1998Q4</c:v>
                </c:pt>
                <c:pt idx="6">
                  <c:v>1999Q1</c:v>
                </c:pt>
                <c:pt idx="7">
                  <c:v>1999Q2</c:v>
                </c:pt>
                <c:pt idx="8">
                  <c:v>1999Q3</c:v>
                </c:pt>
                <c:pt idx="9">
                  <c:v>1999Q4</c:v>
                </c:pt>
                <c:pt idx="10">
                  <c:v>2000Q1</c:v>
                </c:pt>
                <c:pt idx="11">
                  <c:v>2000Q2</c:v>
                </c:pt>
                <c:pt idx="12">
                  <c:v>2000Q3</c:v>
                </c:pt>
                <c:pt idx="13">
                  <c:v>2000Q4</c:v>
                </c:pt>
                <c:pt idx="14">
                  <c:v>2001Q1</c:v>
                </c:pt>
                <c:pt idx="15">
                  <c:v>2001Q2</c:v>
                </c:pt>
                <c:pt idx="16">
                  <c:v>2001Q3</c:v>
                </c:pt>
                <c:pt idx="17">
                  <c:v>2001Q4</c:v>
                </c:pt>
                <c:pt idx="18">
                  <c:v>2002Q1</c:v>
                </c:pt>
                <c:pt idx="19">
                  <c:v>2002Q2</c:v>
                </c:pt>
                <c:pt idx="20">
                  <c:v>2002Q3</c:v>
                </c:pt>
                <c:pt idx="21">
                  <c:v>2002Q4</c:v>
                </c:pt>
                <c:pt idx="22">
                  <c:v>2003Q1</c:v>
                </c:pt>
                <c:pt idx="23">
                  <c:v>2003Q2</c:v>
                </c:pt>
                <c:pt idx="24">
                  <c:v>2003Q3</c:v>
                </c:pt>
                <c:pt idx="25">
                  <c:v>2003Q4</c:v>
                </c:pt>
                <c:pt idx="26">
                  <c:v>2004Q1</c:v>
                </c:pt>
                <c:pt idx="27">
                  <c:v>2004Q2</c:v>
                </c:pt>
                <c:pt idx="28">
                  <c:v>2004Q3</c:v>
                </c:pt>
                <c:pt idx="29">
                  <c:v>2004Q4</c:v>
                </c:pt>
                <c:pt idx="30">
                  <c:v>2005Q1</c:v>
                </c:pt>
                <c:pt idx="31">
                  <c:v>2005Q2</c:v>
                </c:pt>
                <c:pt idx="32">
                  <c:v>2005Q3</c:v>
                </c:pt>
                <c:pt idx="33">
                  <c:v>2005Q4</c:v>
                </c:pt>
                <c:pt idx="34">
                  <c:v>2006Q1</c:v>
                </c:pt>
                <c:pt idx="35">
                  <c:v>2006Q2</c:v>
                </c:pt>
                <c:pt idx="36">
                  <c:v>2006Q3</c:v>
                </c:pt>
                <c:pt idx="37">
                  <c:v>2006Q4</c:v>
                </c:pt>
                <c:pt idx="38">
                  <c:v>2007Q1</c:v>
                </c:pt>
                <c:pt idx="39">
                  <c:v>2007Q2</c:v>
                </c:pt>
                <c:pt idx="40">
                  <c:v>2007Q3</c:v>
                </c:pt>
                <c:pt idx="41">
                  <c:v>2007Q4</c:v>
                </c:pt>
                <c:pt idx="42">
                  <c:v>2008Q1</c:v>
                </c:pt>
                <c:pt idx="43">
                  <c:v>2008A2</c:v>
                </c:pt>
                <c:pt idx="44">
                  <c:v>2008Q3</c:v>
                </c:pt>
                <c:pt idx="45">
                  <c:v>2008Q4</c:v>
                </c:pt>
                <c:pt idx="46">
                  <c:v>2009Q1</c:v>
                </c:pt>
                <c:pt idx="47">
                  <c:v>2009Q2</c:v>
                </c:pt>
                <c:pt idx="48">
                  <c:v>2009Q3</c:v>
                </c:pt>
                <c:pt idx="49">
                  <c:v>2009Q4</c:v>
                </c:pt>
                <c:pt idx="50">
                  <c:v>2010Q1</c:v>
                </c:pt>
                <c:pt idx="51">
                  <c:v>2010Q2</c:v>
                </c:pt>
                <c:pt idx="52">
                  <c:v>2010Q3</c:v>
                </c:pt>
                <c:pt idx="53">
                  <c:v>2010Q4</c:v>
                </c:pt>
                <c:pt idx="54">
                  <c:v>2011Q1</c:v>
                </c:pt>
                <c:pt idx="55">
                  <c:v>2011Q2</c:v>
                </c:pt>
                <c:pt idx="56">
                  <c:v>2011Q3</c:v>
                </c:pt>
                <c:pt idx="57">
                  <c:v>2011Q4</c:v>
                </c:pt>
                <c:pt idx="58">
                  <c:v>2012Q1</c:v>
                </c:pt>
                <c:pt idx="59">
                  <c:v>2012Q2</c:v>
                </c:pt>
                <c:pt idx="60">
                  <c:v>2012Q3</c:v>
                </c:pt>
                <c:pt idx="61">
                  <c:v>2012Q4</c:v>
                </c:pt>
                <c:pt idx="62">
                  <c:v>2013Q1</c:v>
                </c:pt>
                <c:pt idx="63">
                  <c:v>2013Q2</c:v>
                </c:pt>
                <c:pt idx="64">
                  <c:v>2013Q3</c:v>
                </c:pt>
                <c:pt idx="65">
                  <c:v>2013Q4</c:v>
                </c:pt>
                <c:pt idx="66">
                  <c:v>2014Q1</c:v>
                </c:pt>
                <c:pt idx="67">
                  <c:v>2014Q2</c:v>
                </c:pt>
                <c:pt idx="68">
                  <c:v>2014Q3</c:v>
                </c:pt>
                <c:pt idx="69">
                  <c:v>2014Q4</c:v>
                </c:pt>
                <c:pt idx="70">
                  <c:v>2015Q1</c:v>
                </c:pt>
                <c:pt idx="71">
                  <c:v>2015Q2</c:v>
                </c:pt>
                <c:pt idx="72">
                  <c:v>2015Q3</c:v>
                </c:pt>
                <c:pt idx="73">
                  <c:v>2015Q4</c:v>
                </c:pt>
              </c:strCache>
            </c:strRef>
          </c:cat>
          <c:val>
            <c:numRef>
              <c:f>Chile!$O$6:$CJ$6</c:f>
              <c:numCache>
                <c:formatCode>General</c:formatCode>
                <c:ptCount val="74"/>
                <c:pt idx="0">
                  <c:v>-3720.7217655666427</c:v>
                </c:pt>
                <c:pt idx="1">
                  <c:v>-4668.0463144700352</c:v>
                </c:pt>
                <c:pt idx="2">
                  <c:v>-4593.1723169274101</c:v>
                </c:pt>
                <c:pt idx="3">
                  <c:v>-4747.2444583395645</c:v>
                </c:pt>
                <c:pt idx="4">
                  <c:v>-4816.5483919612479</c:v>
                </c:pt>
                <c:pt idx="5">
                  <c:v>-4779.8196255080984</c:v>
                </c:pt>
                <c:pt idx="6">
                  <c:v>-4966.5093918222838</c:v>
                </c:pt>
                <c:pt idx="7">
                  <c:v>-5662.006510559615</c:v>
                </c:pt>
                <c:pt idx="8">
                  <c:v>-5925.9253654352087</c:v>
                </c:pt>
                <c:pt idx="9">
                  <c:v>-6070.1055959175583</c:v>
                </c:pt>
                <c:pt idx="10">
                  <c:v>-6069.6730051456116</c:v>
                </c:pt>
                <c:pt idx="11">
                  <c:v>-6096.0596811141604</c:v>
                </c:pt>
                <c:pt idx="12">
                  <c:v>-6137.6440331204576</c:v>
                </c:pt>
                <c:pt idx="13">
                  <c:v>-5939.323765567281</c:v>
                </c:pt>
                <c:pt idx="14">
                  <c:v>-6122.5913232546091</c:v>
                </c:pt>
                <c:pt idx="15">
                  <c:v>-6276.6091362140451</c:v>
                </c:pt>
                <c:pt idx="16">
                  <c:v>-6266.749815352995</c:v>
                </c:pt>
                <c:pt idx="17">
                  <c:v>-5973.9596442150905</c:v>
                </c:pt>
                <c:pt idx="18">
                  <c:v>-5888.9984129123432</c:v>
                </c:pt>
                <c:pt idx="19">
                  <c:v>-5804.2571540082727</c:v>
                </c:pt>
                <c:pt idx="20">
                  <c:v>-5312.2398742812202</c:v>
                </c:pt>
                <c:pt idx="21">
                  <c:v>-4492.5228388417827</c:v>
                </c:pt>
                <c:pt idx="22">
                  <c:v>-4493.8729266007767</c:v>
                </c:pt>
                <c:pt idx="23">
                  <c:v>-4554.8415359249502</c:v>
                </c:pt>
                <c:pt idx="24">
                  <c:v>-4426.6162406857129</c:v>
                </c:pt>
                <c:pt idx="25">
                  <c:v>-4343.8325992843729</c:v>
                </c:pt>
                <c:pt idx="26">
                  <c:v>-4545.9577422054863</c:v>
                </c:pt>
                <c:pt idx="27">
                  <c:v>-3807.3524446028473</c:v>
                </c:pt>
                <c:pt idx="28">
                  <c:v>-3562.473034549495</c:v>
                </c:pt>
                <c:pt idx="29">
                  <c:v>-3852.015018136643</c:v>
                </c:pt>
                <c:pt idx="30">
                  <c:v>-3884.691517928512</c:v>
                </c:pt>
                <c:pt idx="31">
                  <c:v>-3801.8201766058546</c:v>
                </c:pt>
                <c:pt idx="32">
                  <c:v>-3762.6099278462125</c:v>
                </c:pt>
                <c:pt idx="33">
                  <c:v>-3923.54840294617</c:v>
                </c:pt>
                <c:pt idx="34">
                  <c:v>-3717.7996118669021</c:v>
                </c:pt>
                <c:pt idx="35">
                  <c:v>-3850.5337631946231</c:v>
                </c:pt>
                <c:pt idx="36">
                  <c:v>-4118.0868072257426</c:v>
                </c:pt>
                <c:pt idx="37">
                  <c:v>-5075.7603027139376</c:v>
                </c:pt>
                <c:pt idx="38">
                  <c:v>-7076.7026563377422</c:v>
                </c:pt>
                <c:pt idx="39">
                  <c:v>-7636.3748829456981</c:v>
                </c:pt>
                <c:pt idx="40">
                  <c:v>-8317.0522774252986</c:v>
                </c:pt>
                <c:pt idx="41">
                  <c:v>-8847.0520028197352</c:v>
                </c:pt>
                <c:pt idx="42">
                  <c:v>-9189.4066570048944</c:v>
                </c:pt>
                <c:pt idx="43">
                  <c:v>-9430.0865207963161</c:v>
                </c:pt>
                <c:pt idx="44">
                  <c:v>-12445.137555500089</c:v>
                </c:pt>
                <c:pt idx="45">
                  <c:v>-15093.21127890941</c:v>
                </c:pt>
                <c:pt idx="46">
                  <c:v>-15545.832110502421</c:v>
                </c:pt>
                <c:pt idx="47">
                  <c:v>-15457.138605196982</c:v>
                </c:pt>
                <c:pt idx="48">
                  <c:v>-16270.387146233228</c:v>
                </c:pt>
                <c:pt idx="49">
                  <c:v>-17883.656824989739</c:v>
                </c:pt>
                <c:pt idx="50">
                  <c:v>-21148.67679178467</c:v>
                </c:pt>
                <c:pt idx="51">
                  <c:v>-22481.207145865537</c:v>
                </c:pt>
                <c:pt idx="52">
                  <c:v>-23026.471194859947</c:v>
                </c:pt>
                <c:pt idx="53">
                  <c:v>-23288.279244455542</c:v>
                </c:pt>
                <c:pt idx="54">
                  <c:v>-23474.136421734929</c:v>
                </c:pt>
                <c:pt idx="55">
                  <c:v>-23383.781928301229</c:v>
                </c:pt>
                <c:pt idx="56">
                  <c:v>-23883.482289857006</c:v>
                </c:pt>
                <c:pt idx="57">
                  <c:v>-24202.671076470113</c:v>
                </c:pt>
                <c:pt idx="58">
                  <c:v>-22859.554400795128</c:v>
                </c:pt>
                <c:pt idx="59">
                  <c:v>-21840.782853613218</c:v>
                </c:pt>
                <c:pt idx="60">
                  <c:v>-21259.709856674628</c:v>
                </c:pt>
                <c:pt idx="61">
                  <c:v>-21611.568693709698</c:v>
                </c:pt>
                <c:pt idx="62">
                  <c:v>-22390.24942839627</c:v>
                </c:pt>
                <c:pt idx="63">
                  <c:v>-23201.871920475245</c:v>
                </c:pt>
                <c:pt idx="64">
                  <c:v>-23076.535091540445</c:v>
                </c:pt>
                <c:pt idx="65">
                  <c:v>-22420.584896983219</c:v>
                </c:pt>
                <c:pt idx="66">
                  <c:v>-22216.253055314784</c:v>
                </c:pt>
                <c:pt idx="67">
                  <c:v>-22667.436369641684</c:v>
                </c:pt>
                <c:pt idx="68">
                  <c:v>-23188.521459583328</c:v>
                </c:pt>
                <c:pt idx="69">
                  <c:v>-22275.197527126726</c:v>
                </c:pt>
                <c:pt idx="70">
                  <c:v>-19864.377361121959</c:v>
                </c:pt>
                <c:pt idx="71">
                  <c:v>-18432.55181821527</c:v>
                </c:pt>
                <c:pt idx="72">
                  <c:v>-17452.569007680697</c:v>
                </c:pt>
                <c:pt idx="73">
                  <c:v>-17132.167117689605</c:v>
                </c:pt>
              </c:numCache>
            </c:numRef>
          </c:val>
        </c:ser>
        <c:marker val="1"/>
        <c:axId val="73351168"/>
        <c:axId val="73352704"/>
      </c:lineChart>
      <c:catAx>
        <c:axId val="73351168"/>
        <c:scaling>
          <c:orientation val="minMax"/>
        </c:scaling>
        <c:axPos val="b"/>
        <c:majorTickMark val="none"/>
        <c:tickLblPos val="nextTo"/>
        <c:crossAx val="73352704"/>
        <c:crosses val="autoZero"/>
        <c:auto val="1"/>
        <c:lblAlgn val="ctr"/>
        <c:lblOffset val="100"/>
      </c:catAx>
      <c:valAx>
        <c:axId val="73352704"/>
        <c:scaling>
          <c:orientation val="minMax"/>
        </c:scaling>
        <c:axPos val="l"/>
        <c:majorGridlines/>
        <c:numFmt formatCode="General" sourceLinked="1"/>
        <c:majorTickMark val="none"/>
        <c:tickLblPos val="nextTo"/>
        <c:spPr>
          <a:ln w="9525">
            <a:noFill/>
          </a:ln>
        </c:spPr>
        <c:crossAx val="73351168"/>
        <c:crosses val="autoZero"/>
        <c:crossBetween val="between"/>
      </c:valAx>
    </c:plotArea>
    <c:legend>
      <c:legendPos val="b"/>
      <c:layout/>
    </c:legend>
    <c:plotVisOnly val="1"/>
  </c:chart>
  <c:printSettings>
    <c:headerFooter/>
    <c:pageMargins b="0.75000000000000078" l="0.70000000000000062" r="0.70000000000000062" t="0.750000000000000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800" b="1" i="0" baseline="0"/>
              <a:t>Surges and Sudden Stops in Net Capital Flows (Colombia)</a:t>
            </a:r>
          </a:p>
        </c:rich>
      </c:tx>
      <c:layout/>
    </c:title>
    <c:plotArea>
      <c:layout/>
      <c:lineChart>
        <c:grouping val="standard"/>
        <c:ser>
          <c:idx val="0"/>
          <c:order val="0"/>
          <c:tx>
            <c:strRef>
              <c:f>Colombia!$M$2</c:f>
              <c:strCache>
                <c:ptCount val="1"/>
                <c:pt idx="0">
                  <c:v>DeltaC</c:v>
                </c:pt>
              </c:strCache>
            </c:strRef>
          </c:tx>
          <c:marker>
            <c:symbol val="none"/>
          </c:marker>
          <c:cat>
            <c:strRef>
              <c:f>Colombia!$N$1:$BX$1</c:f>
              <c:strCache>
                <c:ptCount val="63"/>
                <c:pt idx="0">
                  <c:v>1999Q3</c:v>
                </c:pt>
                <c:pt idx="1">
                  <c:v>1999Q4</c:v>
                </c:pt>
                <c:pt idx="2">
                  <c:v>2000Q1</c:v>
                </c:pt>
                <c:pt idx="3">
                  <c:v>2000Q2</c:v>
                </c:pt>
                <c:pt idx="4">
                  <c:v>2000Q3</c:v>
                </c:pt>
                <c:pt idx="5">
                  <c:v>2000Q4</c:v>
                </c:pt>
                <c:pt idx="6">
                  <c:v>2001Q1</c:v>
                </c:pt>
                <c:pt idx="7">
                  <c:v>2001Q2</c:v>
                </c:pt>
                <c:pt idx="8">
                  <c:v>2001Q3</c:v>
                </c:pt>
                <c:pt idx="9">
                  <c:v>2001Q4</c:v>
                </c:pt>
                <c:pt idx="10">
                  <c:v>2002Q1</c:v>
                </c:pt>
                <c:pt idx="11">
                  <c:v>2002Q2</c:v>
                </c:pt>
                <c:pt idx="12">
                  <c:v>2002Q3</c:v>
                </c:pt>
                <c:pt idx="13">
                  <c:v>2002Q4</c:v>
                </c:pt>
                <c:pt idx="14">
                  <c:v>2003Q1</c:v>
                </c:pt>
                <c:pt idx="15">
                  <c:v>2003Q2</c:v>
                </c:pt>
                <c:pt idx="16">
                  <c:v>2003Q3</c:v>
                </c:pt>
                <c:pt idx="17">
                  <c:v>2003Q4</c:v>
                </c:pt>
                <c:pt idx="18">
                  <c:v>2004Q1</c:v>
                </c:pt>
                <c:pt idx="19">
                  <c:v>2004Q2</c:v>
                </c:pt>
                <c:pt idx="20">
                  <c:v>2004Q3</c:v>
                </c:pt>
                <c:pt idx="21">
                  <c:v>2004Q4</c:v>
                </c:pt>
                <c:pt idx="22">
                  <c:v>2005Q1</c:v>
                </c:pt>
                <c:pt idx="23">
                  <c:v>2005Q2</c:v>
                </c:pt>
                <c:pt idx="24">
                  <c:v>2005Q3</c:v>
                </c:pt>
                <c:pt idx="25">
                  <c:v>2005Q4</c:v>
                </c:pt>
                <c:pt idx="26">
                  <c:v>2006Q1</c:v>
                </c:pt>
                <c:pt idx="27">
                  <c:v>2006Q2</c:v>
                </c:pt>
                <c:pt idx="28">
                  <c:v>2006Q3</c:v>
                </c:pt>
                <c:pt idx="29">
                  <c:v>2006Q4</c:v>
                </c:pt>
                <c:pt idx="30">
                  <c:v>2007Q1</c:v>
                </c:pt>
                <c:pt idx="31">
                  <c:v>2007Q2</c:v>
                </c:pt>
                <c:pt idx="32">
                  <c:v>2007Q3</c:v>
                </c:pt>
                <c:pt idx="33">
                  <c:v>2007Q4</c:v>
                </c:pt>
                <c:pt idx="34">
                  <c:v>2008Q1</c:v>
                </c:pt>
                <c:pt idx="35">
                  <c:v>2008q2</c:v>
                </c:pt>
                <c:pt idx="36">
                  <c:v>2008Q3</c:v>
                </c:pt>
                <c:pt idx="37">
                  <c:v>2008Q4</c:v>
                </c:pt>
                <c:pt idx="38">
                  <c:v>2009Q1</c:v>
                </c:pt>
                <c:pt idx="39">
                  <c:v>2009Q2</c:v>
                </c:pt>
                <c:pt idx="40">
                  <c:v>2009Q3</c:v>
                </c:pt>
                <c:pt idx="41">
                  <c:v>2009Q4</c:v>
                </c:pt>
                <c:pt idx="42">
                  <c:v>2010Q1</c:v>
                </c:pt>
                <c:pt idx="43">
                  <c:v>2010Q2</c:v>
                </c:pt>
                <c:pt idx="44">
                  <c:v>2010Q3</c:v>
                </c:pt>
                <c:pt idx="45">
                  <c:v>2010Q4</c:v>
                </c:pt>
                <c:pt idx="46">
                  <c:v>2011Q1</c:v>
                </c:pt>
                <c:pt idx="47">
                  <c:v>2011Q2</c:v>
                </c:pt>
                <c:pt idx="48">
                  <c:v>2011Q3</c:v>
                </c:pt>
                <c:pt idx="49">
                  <c:v>2011Q4</c:v>
                </c:pt>
                <c:pt idx="50">
                  <c:v>2012Q1</c:v>
                </c:pt>
                <c:pt idx="51">
                  <c:v>2012Q2</c:v>
                </c:pt>
                <c:pt idx="52">
                  <c:v>2012Q3</c:v>
                </c:pt>
                <c:pt idx="53">
                  <c:v>2012Q4</c:v>
                </c:pt>
                <c:pt idx="54">
                  <c:v>2013Q1</c:v>
                </c:pt>
                <c:pt idx="55">
                  <c:v>2013Q2</c:v>
                </c:pt>
                <c:pt idx="56">
                  <c:v>2013Q3</c:v>
                </c:pt>
                <c:pt idx="57">
                  <c:v>2013Q4</c:v>
                </c:pt>
                <c:pt idx="58">
                  <c:v>2014Q1</c:v>
                </c:pt>
                <c:pt idx="59">
                  <c:v>2014Q2</c:v>
                </c:pt>
                <c:pt idx="60">
                  <c:v>2014Q3</c:v>
                </c:pt>
                <c:pt idx="61">
                  <c:v>2014Q4</c:v>
                </c:pt>
                <c:pt idx="62">
                  <c:v>2015Q1</c:v>
                </c:pt>
              </c:strCache>
            </c:strRef>
          </c:cat>
          <c:val>
            <c:numRef>
              <c:f>Colombia!$N$2:$BX$2</c:f>
              <c:numCache>
                <c:formatCode>General</c:formatCode>
                <c:ptCount val="63"/>
                <c:pt idx="0">
                  <c:v>6511.323699999999</c:v>
                </c:pt>
                <c:pt idx="1">
                  <c:v>15050.941699999996</c:v>
                </c:pt>
                <c:pt idx="2">
                  <c:v>8780.0069421137705</c:v>
                </c:pt>
                <c:pt idx="3">
                  <c:v>4717.2410960871657</c:v>
                </c:pt>
                <c:pt idx="4">
                  <c:v>458.49937290645175</c:v>
                </c:pt>
                <c:pt idx="5">
                  <c:v>-19453.027487942742</c:v>
                </c:pt>
                <c:pt idx="6">
                  <c:v>-15467.393172454047</c:v>
                </c:pt>
                <c:pt idx="7">
                  <c:v>-11620.425396442579</c:v>
                </c:pt>
                <c:pt idx="8">
                  <c:v>-8376.8511162632531</c:v>
                </c:pt>
                <c:pt idx="9">
                  <c:v>2388.0306519303949</c:v>
                </c:pt>
                <c:pt idx="10">
                  <c:v>1038.708464205102</c:v>
                </c:pt>
                <c:pt idx="11">
                  <c:v>526.85241016483815</c:v>
                </c:pt>
                <c:pt idx="12">
                  <c:v>-168.33545768985459</c:v>
                </c:pt>
                <c:pt idx="13">
                  <c:v>-1142.6971848065232</c:v>
                </c:pt>
                <c:pt idx="14">
                  <c:v>-369.07494451117509</c:v>
                </c:pt>
                <c:pt idx="15">
                  <c:v>-1049.3232367922974</c:v>
                </c:pt>
                <c:pt idx="16">
                  <c:v>-646.27292536396135</c:v>
                </c:pt>
                <c:pt idx="17">
                  <c:v>-647.24958706709299</c:v>
                </c:pt>
                <c:pt idx="18">
                  <c:v>-424.808452718735</c:v>
                </c:pt>
                <c:pt idx="19">
                  <c:v>714.04499020228252</c:v>
                </c:pt>
                <c:pt idx="20">
                  <c:v>702.78253609713852</c:v>
                </c:pt>
                <c:pt idx="21">
                  <c:v>2548.5747215455158</c:v>
                </c:pt>
                <c:pt idx="22">
                  <c:v>979.98086793073594</c:v>
                </c:pt>
                <c:pt idx="23">
                  <c:v>1278.9093117719365</c:v>
                </c:pt>
                <c:pt idx="24">
                  <c:v>2688.1858199563117</c:v>
                </c:pt>
                <c:pt idx="25">
                  <c:v>30.058027533415043</c:v>
                </c:pt>
                <c:pt idx="26">
                  <c:v>2204.9320195251903</c:v>
                </c:pt>
                <c:pt idx="27">
                  <c:v>-20.745620738817252</c:v>
                </c:pt>
                <c:pt idx="28">
                  <c:v>-2567.0788506808813</c:v>
                </c:pt>
                <c:pt idx="29">
                  <c:v>-344.98457639509525</c:v>
                </c:pt>
                <c:pt idx="30">
                  <c:v>3050.3878341939098</c:v>
                </c:pt>
                <c:pt idx="31">
                  <c:v>7000.1369523314315</c:v>
                </c:pt>
                <c:pt idx="32">
                  <c:v>8750.4302752342664</c:v>
                </c:pt>
                <c:pt idx="33">
                  <c:v>7456.2355780650705</c:v>
                </c:pt>
                <c:pt idx="34">
                  <c:v>-522.66570745957233</c:v>
                </c:pt>
                <c:pt idx="35">
                  <c:v>-3218.9260063743368</c:v>
                </c:pt>
                <c:pt idx="36">
                  <c:v>-2434.0632576023399</c:v>
                </c:pt>
                <c:pt idx="37">
                  <c:v>-854.42034541251815</c:v>
                </c:pt>
                <c:pt idx="38">
                  <c:v>1821.255969485228</c:v>
                </c:pt>
                <c:pt idx="39">
                  <c:v>856.08931520143142</c:v>
                </c:pt>
                <c:pt idx="40">
                  <c:v>-1201.0854767960591</c:v>
                </c:pt>
                <c:pt idx="41">
                  <c:v>-3236.725083446061</c:v>
                </c:pt>
                <c:pt idx="42">
                  <c:v>-1798.732928705952</c:v>
                </c:pt>
                <c:pt idx="43">
                  <c:v>962.20861267089913</c:v>
                </c:pt>
                <c:pt idx="44">
                  <c:v>2755.5642105387687</c:v>
                </c:pt>
                <c:pt idx="45">
                  <c:v>6162.3131859956393</c:v>
                </c:pt>
                <c:pt idx="46">
                  <c:v>6775.7491083955456</c:v>
                </c:pt>
                <c:pt idx="47">
                  <c:v>5400.731571918046</c:v>
                </c:pt>
                <c:pt idx="48">
                  <c:v>4049.0477696634134</c:v>
                </c:pt>
                <c:pt idx="49">
                  <c:v>249.74999999999818</c:v>
                </c:pt>
                <c:pt idx="50">
                  <c:v>-1142.6910643600004</c:v>
                </c:pt>
                <c:pt idx="51">
                  <c:v>391.49903624400213</c:v>
                </c:pt>
                <c:pt idx="52">
                  <c:v>1546.174569791001</c:v>
                </c:pt>
                <c:pt idx="53">
                  <c:v>4491.9834894509986</c:v>
                </c:pt>
                <c:pt idx="54">
                  <c:v>7442.697521140999</c:v>
                </c:pt>
                <c:pt idx="55">
                  <c:v>5046.2042974829965</c:v>
                </c:pt>
                <c:pt idx="56">
                  <c:v>4450.2229355939962</c:v>
                </c:pt>
                <c:pt idx="57">
                  <c:v>1632.126626396006</c:v>
                </c:pt>
                <c:pt idx="58">
                  <c:v>-1393.3796306529985</c:v>
                </c:pt>
                <c:pt idx="59">
                  <c:v>356.80110843400325</c:v>
                </c:pt>
                <c:pt idx="60">
                  <c:v>1595.7362922309985</c:v>
                </c:pt>
                <c:pt idx="61">
                  <c:v>5481.1614811369946</c:v>
                </c:pt>
                <c:pt idx="62">
                  <c:v>6195.8322294449972</c:v>
                </c:pt>
              </c:numCache>
            </c:numRef>
          </c:val>
        </c:ser>
        <c:ser>
          <c:idx val="1"/>
          <c:order val="1"/>
          <c:tx>
            <c:strRef>
              <c:f>Colombia!$M$3</c:f>
              <c:strCache>
                <c:ptCount val="1"/>
                <c:pt idx="0">
                  <c:v>1+ Std Dev Band</c:v>
                </c:pt>
              </c:strCache>
            </c:strRef>
          </c:tx>
          <c:marker>
            <c:symbol val="none"/>
          </c:marker>
          <c:cat>
            <c:strRef>
              <c:f>Colombia!$N$1:$BX$1</c:f>
              <c:strCache>
                <c:ptCount val="63"/>
                <c:pt idx="0">
                  <c:v>1999Q3</c:v>
                </c:pt>
                <c:pt idx="1">
                  <c:v>1999Q4</c:v>
                </c:pt>
                <c:pt idx="2">
                  <c:v>2000Q1</c:v>
                </c:pt>
                <c:pt idx="3">
                  <c:v>2000Q2</c:v>
                </c:pt>
                <c:pt idx="4">
                  <c:v>2000Q3</c:v>
                </c:pt>
                <c:pt idx="5">
                  <c:v>2000Q4</c:v>
                </c:pt>
                <c:pt idx="6">
                  <c:v>2001Q1</c:v>
                </c:pt>
                <c:pt idx="7">
                  <c:v>2001Q2</c:v>
                </c:pt>
                <c:pt idx="8">
                  <c:v>2001Q3</c:v>
                </c:pt>
                <c:pt idx="9">
                  <c:v>2001Q4</c:v>
                </c:pt>
                <c:pt idx="10">
                  <c:v>2002Q1</c:v>
                </c:pt>
                <c:pt idx="11">
                  <c:v>2002Q2</c:v>
                </c:pt>
                <c:pt idx="12">
                  <c:v>2002Q3</c:v>
                </c:pt>
                <c:pt idx="13">
                  <c:v>2002Q4</c:v>
                </c:pt>
                <c:pt idx="14">
                  <c:v>2003Q1</c:v>
                </c:pt>
                <c:pt idx="15">
                  <c:v>2003Q2</c:v>
                </c:pt>
                <c:pt idx="16">
                  <c:v>2003Q3</c:v>
                </c:pt>
                <c:pt idx="17">
                  <c:v>2003Q4</c:v>
                </c:pt>
                <c:pt idx="18">
                  <c:v>2004Q1</c:v>
                </c:pt>
                <c:pt idx="19">
                  <c:v>2004Q2</c:v>
                </c:pt>
                <c:pt idx="20">
                  <c:v>2004Q3</c:v>
                </c:pt>
                <c:pt idx="21">
                  <c:v>2004Q4</c:v>
                </c:pt>
                <c:pt idx="22">
                  <c:v>2005Q1</c:v>
                </c:pt>
                <c:pt idx="23">
                  <c:v>2005Q2</c:v>
                </c:pt>
                <c:pt idx="24">
                  <c:v>2005Q3</c:v>
                </c:pt>
                <c:pt idx="25">
                  <c:v>2005Q4</c:v>
                </c:pt>
                <c:pt idx="26">
                  <c:v>2006Q1</c:v>
                </c:pt>
                <c:pt idx="27">
                  <c:v>2006Q2</c:v>
                </c:pt>
                <c:pt idx="28">
                  <c:v>2006Q3</c:v>
                </c:pt>
                <c:pt idx="29">
                  <c:v>2006Q4</c:v>
                </c:pt>
                <c:pt idx="30">
                  <c:v>2007Q1</c:v>
                </c:pt>
                <c:pt idx="31">
                  <c:v>2007Q2</c:v>
                </c:pt>
                <c:pt idx="32">
                  <c:v>2007Q3</c:v>
                </c:pt>
                <c:pt idx="33">
                  <c:v>2007Q4</c:v>
                </c:pt>
                <c:pt idx="34">
                  <c:v>2008Q1</c:v>
                </c:pt>
                <c:pt idx="35">
                  <c:v>2008q2</c:v>
                </c:pt>
                <c:pt idx="36">
                  <c:v>2008Q3</c:v>
                </c:pt>
                <c:pt idx="37">
                  <c:v>2008Q4</c:v>
                </c:pt>
                <c:pt idx="38">
                  <c:v>2009Q1</c:v>
                </c:pt>
                <c:pt idx="39">
                  <c:v>2009Q2</c:v>
                </c:pt>
                <c:pt idx="40">
                  <c:v>2009Q3</c:v>
                </c:pt>
                <c:pt idx="41">
                  <c:v>2009Q4</c:v>
                </c:pt>
                <c:pt idx="42">
                  <c:v>2010Q1</c:v>
                </c:pt>
                <c:pt idx="43">
                  <c:v>2010Q2</c:v>
                </c:pt>
                <c:pt idx="44">
                  <c:v>2010Q3</c:v>
                </c:pt>
                <c:pt idx="45">
                  <c:v>2010Q4</c:v>
                </c:pt>
                <c:pt idx="46">
                  <c:v>2011Q1</c:v>
                </c:pt>
                <c:pt idx="47">
                  <c:v>2011Q2</c:v>
                </c:pt>
                <c:pt idx="48">
                  <c:v>2011Q3</c:v>
                </c:pt>
                <c:pt idx="49">
                  <c:v>2011Q4</c:v>
                </c:pt>
                <c:pt idx="50">
                  <c:v>2012Q1</c:v>
                </c:pt>
                <c:pt idx="51">
                  <c:v>2012Q2</c:v>
                </c:pt>
                <c:pt idx="52">
                  <c:v>2012Q3</c:v>
                </c:pt>
                <c:pt idx="53">
                  <c:v>2012Q4</c:v>
                </c:pt>
                <c:pt idx="54">
                  <c:v>2013Q1</c:v>
                </c:pt>
                <c:pt idx="55">
                  <c:v>2013Q2</c:v>
                </c:pt>
                <c:pt idx="56">
                  <c:v>2013Q3</c:v>
                </c:pt>
                <c:pt idx="57">
                  <c:v>2013Q4</c:v>
                </c:pt>
                <c:pt idx="58">
                  <c:v>2014Q1</c:v>
                </c:pt>
                <c:pt idx="59">
                  <c:v>2014Q2</c:v>
                </c:pt>
                <c:pt idx="60">
                  <c:v>2014Q3</c:v>
                </c:pt>
                <c:pt idx="61">
                  <c:v>2014Q4</c:v>
                </c:pt>
                <c:pt idx="62">
                  <c:v>2015Q1</c:v>
                </c:pt>
              </c:strCache>
            </c:strRef>
          </c:cat>
          <c:val>
            <c:numRef>
              <c:f>Colombia!$N$3:$BX$3</c:f>
              <c:numCache>
                <c:formatCode>General</c:formatCode>
                <c:ptCount val="63"/>
                <c:pt idx="0">
                  <c:v>10390.069781794617</c:v>
                </c:pt>
                <c:pt idx="1">
                  <c:v>11759.842370950919</c:v>
                </c:pt>
                <c:pt idx="2">
                  <c:v>12416.790294315064</c:v>
                </c:pt>
                <c:pt idx="3">
                  <c:v>12794.329606586503</c:v>
                </c:pt>
                <c:pt idx="4">
                  <c:v>12936.521187138416</c:v>
                </c:pt>
                <c:pt idx="5">
                  <c:v>13155.921983760536</c:v>
                </c:pt>
                <c:pt idx="6">
                  <c:v>13151.921738612726</c:v>
                </c:pt>
                <c:pt idx="7">
                  <c:v>12915.721054393216</c:v>
                </c:pt>
                <c:pt idx="8">
                  <c:v>12410.708092825165</c:v>
                </c:pt>
                <c:pt idx="9">
                  <c:v>11800.232559737686</c:v>
                </c:pt>
                <c:pt idx="10">
                  <c:v>10242.981873581261</c:v>
                </c:pt>
                <c:pt idx="11">
                  <c:v>8285.9848956078404</c:v>
                </c:pt>
                <c:pt idx="12">
                  <c:v>6641.7604613160092</c:v>
                </c:pt>
                <c:pt idx="13">
                  <c:v>6142.2859399032386</c:v>
                </c:pt>
                <c:pt idx="14">
                  <c:v>6483.4827048935258</c:v>
                </c:pt>
                <c:pt idx="15">
                  <c:v>6738.8257131735672</c:v>
                </c:pt>
                <c:pt idx="16">
                  <c:v>6829.5258197690273</c:v>
                </c:pt>
                <c:pt idx="17">
                  <c:v>7026.9951774012452</c:v>
                </c:pt>
                <c:pt idx="18">
                  <c:v>7095.7394120491754</c:v>
                </c:pt>
                <c:pt idx="19">
                  <c:v>6935.4111896488312</c:v>
                </c:pt>
                <c:pt idx="20">
                  <c:v>6460.3811307301667</c:v>
                </c:pt>
                <c:pt idx="21">
                  <c:v>4893.370147279069</c:v>
                </c:pt>
                <c:pt idx="22">
                  <c:v>4067.8085638833336</c:v>
                </c:pt>
                <c:pt idx="23">
                  <c:v>3741.1506406012504</c:v>
                </c:pt>
                <c:pt idx="24">
                  <c:v>3927.2963773723841</c:v>
                </c:pt>
                <c:pt idx="25">
                  <c:v>3439.0973820841104</c:v>
                </c:pt>
                <c:pt idx="26">
                  <c:v>3039.7265215086163</c:v>
                </c:pt>
                <c:pt idx="27">
                  <c:v>2438.2643791690134</c:v>
                </c:pt>
                <c:pt idx="28">
                  <c:v>1783.0010009103999</c:v>
                </c:pt>
                <c:pt idx="29">
                  <c:v>1572.8119047631485</c:v>
                </c:pt>
                <c:pt idx="30">
                  <c:v>1806.6393776648351</c:v>
                </c:pt>
                <c:pt idx="31">
                  <c:v>2758.7005877362512</c:v>
                </c:pt>
                <c:pt idx="32">
                  <c:v>3865.6369369438453</c:v>
                </c:pt>
                <c:pt idx="33">
                  <c:v>4580.1071149119471</c:v>
                </c:pt>
                <c:pt idx="34">
                  <c:v>4577.8116102895983</c:v>
                </c:pt>
                <c:pt idx="35">
                  <c:v>4603.9794370542786</c:v>
                </c:pt>
                <c:pt idx="36">
                  <c:v>4601.3057828791043</c:v>
                </c:pt>
                <c:pt idx="37">
                  <c:v>4598.0296113919085</c:v>
                </c:pt>
                <c:pt idx="38">
                  <c:v>4684.4264328457893</c:v>
                </c:pt>
                <c:pt idx="39">
                  <c:v>4689.9463034147138</c:v>
                </c:pt>
                <c:pt idx="40">
                  <c:v>4646.3693431320444</c:v>
                </c:pt>
                <c:pt idx="41">
                  <c:v>4500.5137509142132</c:v>
                </c:pt>
                <c:pt idx="42">
                  <c:v>4422.1027609367784</c:v>
                </c:pt>
                <c:pt idx="43">
                  <c:v>4405.3965202340769</c:v>
                </c:pt>
                <c:pt idx="44">
                  <c:v>4410.5911306935523</c:v>
                </c:pt>
                <c:pt idx="45">
                  <c:v>4898.9330726999724</c:v>
                </c:pt>
                <c:pt idx="46">
                  <c:v>5328.1516467032088</c:v>
                </c:pt>
                <c:pt idx="47">
                  <c:v>5678.6365543144257</c:v>
                </c:pt>
                <c:pt idx="48">
                  <c:v>5905.0408720730029</c:v>
                </c:pt>
                <c:pt idx="49">
                  <c:v>5917.3142220946283</c:v>
                </c:pt>
                <c:pt idx="50">
                  <c:v>5767.4786805897911</c:v>
                </c:pt>
                <c:pt idx="51">
                  <c:v>5256.0803525588472</c:v>
                </c:pt>
                <c:pt idx="52">
                  <c:v>4486.6093506800789</c:v>
                </c:pt>
                <c:pt idx="53">
                  <c:v>4099.5547199970924</c:v>
                </c:pt>
                <c:pt idx="54">
                  <c:v>4787.8538994475712</c:v>
                </c:pt>
                <c:pt idx="55">
                  <c:v>5102.681670473683</c:v>
                </c:pt>
                <c:pt idx="56">
                  <c:v>5329.7390482181781</c:v>
                </c:pt>
                <c:pt idx="57">
                  <c:v>5374.1478422786258</c:v>
                </c:pt>
                <c:pt idx="58">
                  <c:v>5324.7723135455653</c:v>
                </c:pt>
                <c:pt idx="59">
                  <c:v>5312.7261258528324</c:v>
                </c:pt>
                <c:pt idx="60">
                  <c:v>5357.2217349056555</c:v>
                </c:pt>
                <c:pt idx="61">
                  <c:v>5579.0372512035774</c:v>
                </c:pt>
                <c:pt idx="62">
                  <c:v>5870.0305642863314</c:v>
                </c:pt>
              </c:numCache>
            </c:numRef>
          </c:val>
        </c:ser>
        <c:ser>
          <c:idx val="2"/>
          <c:order val="2"/>
          <c:tx>
            <c:strRef>
              <c:f>Colombia!$M$4</c:f>
              <c:strCache>
                <c:ptCount val="1"/>
                <c:pt idx="0">
                  <c:v>2+ Std Dev Band</c:v>
                </c:pt>
              </c:strCache>
            </c:strRef>
          </c:tx>
          <c:marker>
            <c:symbol val="none"/>
          </c:marker>
          <c:cat>
            <c:strRef>
              <c:f>Colombia!$N$1:$BX$1</c:f>
              <c:strCache>
                <c:ptCount val="63"/>
                <c:pt idx="0">
                  <c:v>1999Q3</c:v>
                </c:pt>
                <c:pt idx="1">
                  <c:v>1999Q4</c:v>
                </c:pt>
                <c:pt idx="2">
                  <c:v>2000Q1</c:v>
                </c:pt>
                <c:pt idx="3">
                  <c:v>2000Q2</c:v>
                </c:pt>
                <c:pt idx="4">
                  <c:v>2000Q3</c:v>
                </c:pt>
                <c:pt idx="5">
                  <c:v>2000Q4</c:v>
                </c:pt>
                <c:pt idx="6">
                  <c:v>2001Q1</c:v>
                </c:pt>
                <c:pt idx="7">
                  <c:v>2001Q2</c:v>
                </c:pt>
                <c:pt idx="8">
                  <c:v>2001Q3</c:v>
                </c:pt>
                <c:pt idx="9">
                  <c:v>2001Q4</c:v>
                </c:pt>
                <c:pt idx="10">
                  <c:v>2002Q1</c:v>
                </c:pt>
                <c:pt idx="11">
                  <c:v>2002Q2</c:v>
                </c:pt>
                <c:pt idx="12">
                  <c:v>2002Q3</c:v>
                </c:pt>
                <c:pt idx="13">
                  <c:v>2002Q4</c:v>
                </c:pt>
                <c:pt idx="14">
                  <c:v>2003Q1</c:v>
                </c:pt>
                <c:pt idx="15">
                  <c:v>2003Q2</c:v>
                </c:pt>
                <c:pt idx="16">
                  <c:v>2003Q3</c:v>
                </c:pt>
                <c:pt idx="17">
                  <c:v>2003Q4</c:v>
                </c:pt>
                <c:pt idx="18">
                  <c:v>2004Q1</c:v>
                </c:pt>
                <c:pt idx="19">
                  <c:v>2004Q2</c:v>
                </c:pt>
                <c:pt idx="20">
                  <c:v>2004Q3</c:v>
                </c:pt>
                <c:pt idx="21">
                  <c:v>2004Q4</c:v>
                </c:pt>
                <c:pt idx="22">
                  <c:v>2005Q1</c:v>
                </c:pt>
                <c:pt idx="23">
                  <c:v>2005Q2</c:v>
                </c:pt>
                <c:pt idx="24">
                  <c:v>2005Q3</c:v>
                </c:pt>
                <c:pt idx="25">
                  <c:v>2005Q4</c:v>
                </c:pt>
                <c:pt idx="26">
                  <c:v>2006Q1</c:v>
                </c:pt>
                <c:pt idx="27">
                  <c:v>2006Q2</c:v>
                </c:pt>
                <c:pt idx="28">
                  <c:v>2006Q3</c:v>
                </c:pt>
                <c:pt idx="29">
                  <c:v>2006Q4</c:v>
                </c:pt>
                <c:pt idx="30">
                  <c:v>2007Q1</c:v>
                </c:pt>
                <c:pt idx="31">
                  <c:v>2007Q2</c:v>
                </c:pt>
                <c:pt idx="32">
                  <c:v>2007Q3</c:v>
                </c:pt>
                <c:pt idx="33">
                  <c:v>2007Q4</c:v>
                </c:pt>
                <c:pt idx="34">
                  <c:v>2008Q1</c:v>
                </c:pt>
                <c:pt idx="35">
                  <c:v>2008q2</c:v>
                </c:pt>
                <c:pt idx="36">
                  <c:v>2008Q3</c:v>
                </c:pt>
                <c:pt idx="37">
                  <c:v>2008Q4</c:v>
                </c:pt>
                <c:pt idx="38">
                  <c:v>2009Q1</c:v>
                </c:pt>
                <c:pt idx="39">
                  <c:v>2009Q2</c:v>
                </c:pt>
                <c:pt idx="40">
                  <c:v>2009Q3</c:v>
                </c:pt>
                <c:pt idx="41">
                  <c:v>2009Q4</c:v>
                </c:pt>
                <c:pt idx="42">
                  <c:v>2010Q1</c:v>
                </c:pt>
                <c:pt idx="43">
                  <c:v>2010Q2</c:v>
                </c:pt>
                <c:pt idx="44">
                  <c:v>2010Q3</c:v>
                </c:pt>
                <c:pt idx="45">
                  <c:v>2010Q4</c:v>
                </c:pt>
                <c:pt idx="46">
                  <c:v>2011Q1</c:v>
                </c:pt>
                <c:pt idx="47">
                  <c:v>2011Q2</c:v>
                </c:pt>
                <c:pt idx="48">
                  <c:v>2011Q3</c:v>
                </c:pt>
                <c:pt idx="49">
                  <c:v>2011Q4</c:v>
                </c:pt>
                <c:pt idx="50">
                  <c:v>2012Q1</c:v>
                </c:pt>
                <c:pt idx="51">
                  <c:v>2012Q2</c:v>
                </c:pt>
                <c:pt idx="52">
                  <c:v>2012Q3</c:v>
                </c:pt>
                <c:pt idx="53">
                  <c:v>2012Q4</c:v>
                </c:pt>
                <c:pt idx="54">
                  <c:v>2013Q1</c:v>
                </c:pt>
                <c:pt idx="55">
                  <c:v>2013Q2</c:v>
                </c:pt>
                <c:pt idx="56">
                  <c:v>2013Q3</c:v>
                </c:pt>
                <c:pt idx="57">
                  <c:v>2013Q4</c:v>
                </c:pt>
                <c:pt idx="58">
                  <c:v>2014Q1</c:v>
                </c:pt>
                <c:pt idx="59">
                  <c:v>2014Q2</c:v>
                </c:pt>
                <c:pt idx="60">
                  <c:v>2014Q3</c:v>
                </c:pt>
                <c:pt idx="61">
                  <c:v>2014Q4</c:v>
                </c:pt>
                <c:pt idx="62">
                  <c:v>2015Q1</c:v>
                </c:pt>
              </c:strCache>
            </c:strRef>
          </c:cat>
          <c:val>
            <c:numRef>
              <c:f>Colombia!$N$4:$BX$4</c:f>
              <c:numCache>
                <c:formatCode>General</c:formatCode>
                <c:ptCount val="63"/>
                <c:pt idx="0">
                  <c:v>20571.714168589231</c:v>
                </c:pt>
                <c:pt idx="1">
                  <c:v>22443.160586901835</c:v>
                </c:pt>
                <c:pt idx="2">
                  <c:v>23202.302351524442</c:v>
                </c:pt>
                <c:pt idx="3">
                  <c:v>23508.006231262963</c:v>
                </c:pt>
                <c:pt idx="4">
                  <c:v>23551.461233721464</c:v>
                </c:pt>
                <c:pt idx="5">
                  <c:v>24777.849531362841</c:v>
                </c:pt>
                <c:pt idx="6">
                  <c:v>25320.603909689922</c:v>
                </c:pt>
                <c:pt idx="7">
                  <c:v>25405.679021073029</c:v>
                </c:pt>
                <c:pt idx="8">
                  <c:v>25018.781713750093</c:v>
                </c:pt>
                <c:pt idx="9">
                  <c:v>24188.377847978616</c:v>
                </c:pt>
                <c:pt idx="10">
                  <c:v>21894.688535455509</c:v>
                </c:pt>
                <c:pt idx="11">
                  <c:v>18910.232642000425</c:v>
                </c:pt>
                <c:pt idx="12">
                  <c:v>16412.062529301256</c:v>
                </c:pt>
                <c:pt idx="13">
                  <c:v>15729.731812716042</c:v>
                </c:pt>
                <c:pt idx="14">
                  <c:v>16033.421476922174</c:v>
                </c:pt>
                <c:pt idx="15">
                  <c:v>15798.411792321873</c:v>
                </c:pt>
                <c:pt idx="16">
                  <c:v>15118.14628878099</c:v>
                </c:pt>
                <c:pt idx="17">
                  <c:v>14967.166753398782</c:v>
                </c:pt>
                <c:pt idx="18">
                  <c:v>15033.465025330579</c:v>
                </c:pt>
                <c:pt idx="19">
                  <c:v>14829.812861019776</c:v>
                </c:pt>
                <c:pt idx="20">
                  <c:v>14170.17980137759</c:v>
                </c:pt>
                <c:pt idx="21">
                  <c:v>11661.276183398117</c:v>
                </c:pt>
                <c:pt idx="22">
                  <c:v>10400.1543203158</c:v>
                </c:pt>
                <c:pt idx="23">
                  <c:v>9918.7550629673933</c:v>
                </c:pt>
                <c:pt idx="24">
                  <c:v>10179.562214157169</c:v>
                </c:pt>
                <c:pt idx="25">
                  <c:v>8229.0099478068132</c:v>
                </c:pt>
                <c:pt idx="26">
                  <c:v>6546.6519670568632</c:v>
                </c:pt>
                <c:pt idx="27">
                  <c:v>4763.7436935924698</c:v>
                </c:pt>
                <c:pt idx="28">
                  <c:v>3162.7283237961237</c:v>
                </c:pt>
                <c:pt idx="29">
                  <c:v>2879.0008929178953</c:v>
                </c:pt>
                <c:pt idx="30">
                  <c:v>3246.0718702218282</c:v>
                </c:pt>
                <c:pt idx="31">
                  <c:v>4826.5300632563312</c:v>
                </c:pt>
                <c:pt idx="32">
                  <c:v>6594.4644750253128</c:v>
                </c:pt>
                <c:pt idx="33">
                  <c:v>7593.4581928179368</c:v>
                </c:pt>
                <c:pt idx="34">
                  <c:v>7596.5467217206588</c:v>
                </c:pt>
                <c:pt idx="35">
                  <c:v>7757.3625137291219</c:v>
                </c:pt>
                <c:pt idx="36">
                  <c:v>7841.4047219906915</c:v>
                </c:pt>
                <c:pt idx="37">
                  <c:v>7845.2109169335718</c:v>
                </c:pt>
                <c:pt idx="38">
                  <c:v>7905.7013387311345</c:v>
                </c:pt>
                <c:pt idx="39">
                  <c:v>7909.6388636190259</c:v>
                </c:pt>
                <c:pt idx="40">
                  <c:v>7917.678343698346</c:v>
                </c:pt>
                <c:pt idx="41">
                  <c:v>7915.2321495122633</c:v>
                </c:pt>
                <c:pt idx="42">
                  <c:v>7897.3458593892292</c:v>
                </c:pt>
                <c:pt idx="43">
                  <c:v>7879.7684129388781</c:v>
                </c:pt>
                <c:pt idx="44">
                  <c:v>7886.7887143287053</c:v>
                </c:pt>
                <c:pt idx="45">
                  <c:v>8556.859840418434</c:v>
                </c:pt>
                <c:pt idx="46">
                  <c:v>9186.7561339813892</c:v>
                </c:pt>
                <c:pt idx="47">
                  <c:v>9616.65208957098</c:v>
                </c:pt>
                <c:pt idx="48">
                  <c:v>9738.6543940709198</c:v>
                </c:pt>
                <c:pt idx="49">
                  <c:v>9733.4643652944142</c:v>
                </c:pt>
                <c:pt idx="50">
                  <c:v>9643.4472272124367</c:v>
                </c:pt>
                <c:pt idx="51">
                  <c:v>8951.082466954922</c:v>
                </c:pt>
                <c:pt idx="52">
                  <c:v>7772.3532484695479</c:v>
                </c:pt>
                <c:pt idx="53">
                  <c:v>7146.4565915342782</c:v>
                </c:pt>
                <c:pt idx="54">
                  <c:v>8124.7867890052075</c:v>
                </c:pt>
                <c:pt idx="55">
                  <c:v>8341.1858158645646</c:v>
                </c:pt>
                <c:pt idx="56">
                  <c:v>8451.0862616937375</c:v>
                </c:pt>
                <c:pt idx="57">
                  <c:v>8415.5765012242064</c:v>
                </c:pt>
                <c:pt idx="58">
                  <c:v>8477.5572237649958</c:v>
                </c:pt>
                <c:pt idx="59">
                  <c:v>8478.4292587179025</c:v>
                </c:pt>
                <c:pt idx="60">
                  <c:v>8427.5793883721963</c:v>
                </c:pt>
                <c:pt idx="61">
                  <c:v>8435.316092738889</c:v>
                </c:pt>
                <c:pt idx="62">
                  <c:v>8617.574460996846</c:v>
                </c:pt>
              </c:numCache>
            </c:numRef>
          </c:val>
        </c:ser>
        <c:ser>
          <c:idx val="3"/>
          <c:order val="3"/>
          <c:tx>
            <c:strRef>
              <c:f>Colombia!$M$5</c:f>
              <c:strCache>
                <c:ptCount val="1"/>
                <c:pt idx="0">
                  <c:v>1- Std Dev Band</c:v>
                </c:pt>
              </c:strCache>
            </c:strRef>
          </c:tx>
          <c:marker>
            <c:symbol val="none"/>
          </c:marker>
          <c:cat>
            <c:strRef>
              <c:f>Colombia!$N$1:$BX$1</c:f>
              <c:strCache>
                <c:ptCount val="63"/>
                <c:pt idx="0">
                  <c:v>1999Q3</c:v>
                </c:pt>
                <c:pt idx="1">
                  <c:v>1999Q4</c:v>
                </c:pt>
                <c:pt idx="2">
                  <c:v>2000Q1</c:v>
                </c:pt>
                <c:pt idx="3">
                  <c:v>2000Q2</c:v>
                </c:pt>
                <c:pt idx="4">
                  <c:v>2000Q3</c:v>
                </c:pt>
                <c:pt idx="5">
                  <c:v>2000Q4</c:v>
                </c:pt>
                <c:pt idx="6">
                  <c:v>2001Q1</c:v>
                </c:pt>
                <c:pt idx="7">
                  <c:v>2001Q2</c:v>
                </c:pt>
                <c:pt idx="8">
                  <c:v>2001Q3</c:v>
                </c:pt>
                <c:pt idx="9">
                  <c:v>2001Q4</c:v>
                </c:pt>
                <c:pt idx="10">
                  <c:v>2002Q1</c:v>
                </c:pt>
                <c:pt idx="11">
                  <c:v>2002Q2</c:v>
                </c:pt>
                <c:pt idx="12">
                  <c:v>2002Q3</c:v>
                </c:pt>
                <c:pt idx="13">
                  <c:v>2002Q4</c:v>
                </c:pt>
                <c:pt idx="14">
                  <c:v>2003Q1</c:v>
                </c:pt>
                <c:pt idx="15">
                  <c:v>2003Q2</c:v>
                </c:pt>
                <c:pt idx="16">
                  <c:v>2003Q3</c:v>
                </c:pt>
                <c:pt idx="17">
                  <c:v>2003Q4</c:v>
                </c:pt>
                <c:pt idx="18">
                  <c:v>2004Q1</c:v>
                </c:pt>
                <c:pt idx="19">
                  <c:v>2004Q2</c:v>
                </c:pt>
                <c:pt idx="20">
                  <c:v>2004Q3</c:v>
                </c:pt>
                <c:pt idx="21">
                  <c:v>2004Q4</c:v>
                </c:pt>
                <c:pt idx="22">
                  <c:v>2005Q1</c:v>
                </c:pt>
                <c:pt idx="23">
                  <c:v>2005Q2</c:v>
                </c:pt>
                <c:pt idx="24">
                  <c:v>2005Q3</c:v>
                </c:pt>
                <c:pt idx="25">
                  <c:v>2005Q4</c:v>
                </c:pt>
                <c:pt idx="26">
                  <c:v>2006Q1</c:v>
                </c:pt>
                <c:pt idx="27">
                  <c:v>2006Q2</c:v>
                </c:pt>
                <c:pt idx="28">
                  <c:v>2006Q3</c:v>
                </c:pt>
                <c:pt idx="29">
                  <c:v>2006Q4</c:v>
                </c:pt>
                <c:pt idx="30">
                  <c:v>2007Q1</c:v>
                </c:pt>
                <c:pt idx="31">
                  <c:v>2007Q2</c:v>
                </c:pt>
                <c:pt idx="32">
                  <c:v>2007Q3</c:v>
                </c:pt>
                <c:pt idx="33">
                  <c:v>2007Q4</c:v>
                </c:pt>
                <c:pt idx="34">
                  <c:v>2008Q1</c:v>
                </c:pt>
                <c:pt idx="35">
                  <c:v>2008q2</c:v>
                </c:pt>
                <c:pt idx="36">
                  <c:v>2008Q3</c:v>
                </c:pt>
                <c:pt idx="37">
                  <c:v>2008Q4</c:v>
                </c:pt>
                <c:pt idx="38">
                  <c:v>2009Q1</c:v>
                </c:pt>
                <c:pt idx="39">
                  <c:v>2009Q2</c:v>
                </c:pt>
                <c:pt idx="40">
                  <c:v>2009Q3</c:v>
                </c:pt>
                <c:pt idx="41">
                  <c:v>2009Q4</c:v>
                </c:pt>
                <c:pt idx="42">
                  <c:v>2010Q1</c:v>
                </c:pt>
                <c:pt idx="43">
                  <c:v>2010Q2</c:v>
                </c:pt>
                <c:pt idx="44">
                  <c:v>2010Q3</c:v>
                </c:pt>
                <c:pt idx="45">
                  <c:v>2010Q4</c:v>
                </c:pt>
                <c:pt idx="46">
                  <c:v>2011Q1</c:v>
                </c:pt>
                <c:pt idx="47">
                  <c:v>2011Q2</c:v>
                </c:pt>
                <c:pt idx="48">
                  <c:v>2011Q3</c:v>
                </c:pt>
                <c:pt idx="49">
                  <c:v>2011Q4</c:v>
                </c:pt>
                <c:pt idx="50">
                  <c:v>2012Q1</c:v>
                </c:pt>
                <c:pt idx="51">
                  <c:v>2012Q2</c:v>
                </c:pt>
                <c:pt idx="52">
                  <c:v>2012Q3</c:v>
                </c:pt>
                <c:pt idx="53">
                  <c:v>2012Q4</c:v>
                </c:pt>
                <c:pt idx="54">
                  <c:v>2013Q1</c:v>
                </c:pt>
                <c:pt idx="55">
                  <c:v>2013Q2</c:v>
                </c:pt>
                <c:pt idx="56">
                  <c:v>2013Q3</c:v>
                </c:pt>
                <c:pt idx="57">
                  <c:v>2013Q4</c:v>
                </c:pt>
                <c:pt idx="58">
                  <c:v>2014Q1</c:v>
                </c:pt>
                <c:pt idx="59">
                  <c:v>2014Q2</c:v>
                </c:pt>
                <c:pt idx="60">
                  <c:v>2014Q3</c:v>
                </c:pt>
                <c:pt idx="61">
                  <c:v>2014Q4</c:v>
                </c:pt>
                <c:pt idx="62">
                  <c:v>2015Q1</c:v>
                </c:pt>
              </c:strCache>
            </c:strRef>
          </c:cat>
          <c:val>
            <c:numRef>
              <c:f>Colombia!$N$5:$BX$5</c:f>
              <c:numCache>
                <c:formatCode>General</c:formatCode>
                <c:ptCount val="63"/>
                <c:pt idx="0">
                  <c:v>-9973.2189917946162</c:v>
                </c:pt>
                <c:pt idx="1">
                  <c:v>-9606.7940609509169</c:v>
                </c:pt>
                <c:pt idx="2">
                  <c:v>-9154.2338201036891</c:v>
                </c:pt>
                <c:pt idx="3">
                  <c:v>-8633.0236427664131</c:v>
                </c:pt>
                <c:pt idx="4">
                  <c:v>-8293.358906027679</c:v>
                </c:pt>
                <c:pt idx="5">
                  <c:v>-10087.933111444074</c:v>
                </c:pt>
                <c:pt idx="6">
                  <c:v>-11185.442603541667</c:v>
                </c:pt>
                <c:pt idx="7">
                  <c:v>-12064.194878966413</c:v>
                </c:pt>
                <c:pt idx="8">
                  <c:v>-12805.439149024691</c:v>
                </c:pt>
                <c:pt idx="9">
                  <c:v>-12976.058016744171</c:v>
                </c:pt>
                <c:pt idx="10">
                  <c:v>-13060.431450167236</c:v>
                </c:pt>
                <c:pt idx="11">
                  <c:v>-12962.510597177332</c:v>
                </c:pt>
                <c:pt idx="12">
                  <c:v>-12898.843674654485</c:v>
                </c:pt>
                <c:pt idx="13">
                  <c:v>-13032.605805722367</c:v>
                </c:pt>
                <c:pt idx="14">
                  <c:v>-12616.394839163771</c:v>
                </c:pt>
                <c:pt idx="15">
                  <c:v>-11380.346445123043</c:v>
                </c:pt>
                <c:pt idx="16">
                  <c:v>-9747.7151182548987</c:v>
                </c:pt>
                <c:pt idx="17">
                  <c:v>-8853.3479745938257</c:v>
                </c:pt>
                <c:pt idx="18">
                  <c:v>-8779.7118145136301</c:v>
                </c:pt>
                <c:pt idx="19">
                  <c:v>-8853.3921530930565</c:v>
                </c:pt>
                <c:pt idx="20">
                  <c:v>-8959.2162105646785</c:v>
                </c:pt>
                <c:pt idx="21">
                  <c:v>-8642.4419249590283</c:v>
                </c:pt>
                <c:pt idx="22">
                  <c:v>-8596.882948981598</c:v>
                </c:pt>
                <c:pt idx="23">
                  <c:v>-8614.0582041310372</c:v>
                </c:pt>
                <c:pt idx="24">
                  <c:v>-8577.2352961971847</c:v>
                </c:pt>
                <c:pt idx="25">
                  <c:v>-6140.7277493612964</c:v>
                </c:pt>
                <c:pt idx="26">
                  <c:v>-3974.1243695878775</c:v>
                </c:pt>
                <c:pt idx="27">
                  <c:v>-2212.6942496778984</c:v>
                </c:pt>
                <c:pt idx="28">
                  <c:v>-976.45364486104745</c:v>
                </c:pt>
                <c:pt idx="29">
                  <c:v>-1039.566071546345</c:v>
                </c:pt>
                <c:pt idx="30">
                  <c:v>-1072.2256074491511</c:v>
                </c:pt>
                <c:pt idx="31">
                  <c:v>-1376.9583633039078</c:v>
                </c:pt>
                <c:pt idx="32">
                  <c:v>-1592.0181392190898</c:v>
                </c:pt>
                <c:pt idx="33">
                  <c:v>-1446.5950409000322</c:v>
                </c:pt>
                <c:pt idx="34">
                  <c:v>-1459.6586125725235</c:v>
                </c:pt>
                <c:pt idx="35">
                  <c:v>-1702.7867162954071</c:v>
                </c:pt>
                <c:pt idx="36">
                  <c:v>-1878.8920953440711</c:v>
                </c:pt>
                <c:pt idx="37">
                  <c:v>-1896.3329996914179</c:v>
                </c:pt>
                <c:pt idx="38">
                  <c:v>-1758.1233789249018</c:v>
                </c:pt>
                <c:pt idx="39">
                  <c:v>-1749.4388169939107</c:v>
                </c:pt>
                <c:pt idx="40">
                  <c:v>-1896.2486580005611</c:v>
                </c:pt>
                <c:pt idx="41">
                  <c:v>-2328.9230462818878</c:v>
                </c:pt>
                <c:pt idx="42">
                  <c:v>-2528.3834359681223</c:v>
                </c:pt>
                <c:pt idx="43">
                  <c:v>-2543.3472651755246</c:v>
                </c:pt>
                <c:pt idx="44">
                  <c:v>-2541.8040365767538</c:v>
                </c:pt>
                <c:pt idx="45">
                  <c:v>-2416.9204627369518</c:v>
                </c:pt>
                <c:pt idx="46">
                  <c:v>-2389.0573278531524</c:v>
                </c:pt>
                <c:pt idx="47">
                  <c:v>-2197.3945161986835</c:v>
                </c:pt>
                <c:pt idx="48">
                  <c:v>-1762.18617192283</c:v>
                </c:pt>
                <c:pt idx="49">
                  <c:v>-1714.9860643049456</c:v>
                </c:pt>
                <c:pt idx="50">
                  <c:v>-1984.4584126555005</c:v>
                </c:pt>
                <c:pt idx="51">
                  <c:v>-2133.9238762333007</c:v>
                </c:pt>
                <c:pt idx="52">
                  <c:v>-2084.8784448988586</c:v>
                </c:pt>
                <c:pt idx="53">
                  <c:v>-1994.2490230772792</c:v>
                </c:pt>
                <c:pt idx="54">
                  <c:v>-1886.0118796677007</c:v>
                </c:pt>
                <c:pt idx="55">
                  <c:v>-1374.3266203080798</c:v>
                </c:pt>
                <c:pt idx="56">
                  <c:v>-912.95537873294006</c:v>
                </c:pt>
                <c:pt idx="57">
                  <c:v>-708.70947561253661</c:v>
                </c:pt>
                <c:pt idx="58">
                  <c:v>-980.79750689329785</c:v>
                </c:pt>
                <c:pt idx="59">
                  <c:v>-1018.6801398773086</c:v>
                </c:pt>
                <c:pt idx="60">
                  <c:v>-783.49357202742658</c:v>
                </c:pt>
                <c:pt idx="61">
                  <c:v>-133.5204318670435</c:v>
                </c:pt>
                <c:pt idx="62">
                  <c:v>374.94277086529883</c:v>
                </c:pt>
              </c:numCache>
            </c:numRef>
          </c:val>
        </c:ser>
        <c:ser>
          <c:idx val="4"/>
          <c:order val="4"/>
          <c:tx>
            <c:strRef>
              <c:f>Colombia!$M$6</c:f>
              <c:strCache>
                <c:ptCount val="1"/>
                <c:pt idx="0">
                  <c:v>2- Std Dev Band</c:v>
                </c:pt>
              </c:strCache>
            </c:strRef>
          </c:tx>
          <c:marker>
            <c:symbol val="none"/>
          </c:marker>
          <c:cat>
            <c:strRef>
              <c:f>Colombia!$N$1:$BX$1</c:f>
              <c:strCache>
                <c:ptCount val="63"/>
                <c:pt idx="0">
                  <c:v>1999Q3</c:v>
                </c:pt>
                <c:pt idx="1">
                  <c:v>1999Q4</c:v>
                </c:pt>
                <c:pt idx="2">
                  <c:v>2000Q1</c:v>
                </c:pt>
                <c:pt idx="3">
                  <c:v>2000Q2</c:v>
                </c:pt>
                <c:pt idx="4">
                  <c:v>2000Q3</c:v>
                </c:pt>
                <c:pt idx="5">
                  <c:v>2000Q4</c:v>
                </c:pt>
                <c:pt idx="6">
                  <c:v>2001Q1</c:v>
                </c:pt>
                <c:pt idx="7">
                  <c:v>2001Q2</c:v>
                </c:pt>
                <c:pt idx="8">
                  <c:v>2001Q3</c:v>
                </c:pt>
                <c:pt idx="9">
                  <c:v>2001Q4</c:v>
                </c:pt>
                <c:pt idx="10">
                  <c:v>2002Q1</c:v>
                </c:pt>
                <c:pt idx="11">
                  <c:v>2002Q2</c:v>
                </c:pt>
                <c:pt idx="12">
                  <c:v>2002Q3</c:v>
                </c:pt>
                <c:pt idx="13">
                  <c:v>2002Q4</c:v>
                </c:pt>
                <c:pt idx="14">
                  <c:v>2003Q1</c:v>
                </c:pt>
                <c:pt idx="15">
                  <c:v>2003Q2</c:v>
                </c:pt>
                <c:pt idx="16">
                  <c:v>2003Q3</c:v>
                </c:pt>
                <c:pt idx="17">
                  <c:v>2003Q4</c:v>
                </c:pt>
                <c:pt idx="18">
                  <c:v>2004Q1</c:v>
                </c:pt>
                <c:pt idx="19">
                  <c:v>2004Q2</c:v>
                </c:pt>
                <c:pt idx="20">
                  <c:v>2004Q3</c:v>
                </c:pt>
                <c:pt idx="21">
                  <c:v>2004Q4</c:v>
                </c:pt>
                <c:pt idx="22">
                  <c:v>2005Q1</c:v>
                </c:pt>
                <c:pt idx="23">
                  <c:v>2005Q2</c:v>
                </c:pt>
                <c:pt idx="24">
                  <c:v>2005Q3</c:v>
                </c:pt>
                <c:pt idx="25">
                  <c:v>2005Q4</c:v>
                </c:pt>
                <c:pt idx="26">
                  <c:v>2006Q1</c:v>
                </c:pt>
                <c:pt idx="27">
                  <c:v>2006Q2</c:v>
                </c:pt>
                <c:pt idx="28">
                  <c:v>2006Q3</c:v>
                </c:pt>
                <c:pt idx="29">
                  <c:v>2006Q4</c:v>
                </c:pt>
                <c:pt idx="30">
                  <c:v>2007Q1</c:v>
                </c:pt>
                <c:pt idx="31">
                  <c:v>2007Q2</c:v>
                </c:pt>
                <c:pt idx="32">
                  <c:v>2007Q3</c:v>
                </c:pt>
                <c:pt idx="33">
                  <c:v>2007Q4</c:v>
                </c:pt>
                <c:pt idx="34">
                  <c:v>2008Q1</c:v>
                </c:pt>
                <c:pt idx="35">
                  <c:v>2008q2</c:v>
                </c:pt>
                <c:pt idx="36">
                  <c:v>2008Q3</c:v>
                </c:pt>
                <c:pt idx="37">
                  <c:v>2008Q4</c:v>
                </c:pt>
                <c:pt idx="38">
                  <c:v>2009Q1</c:v>
                </c:pt>
                <c:pt idx="39">
                  <c:v>2009Q2</c:v>
                </c:pt>
                <c:pt idx="40">
                  <c:v>2009Q3</c:v>
                </c:pt>
                <c:pt idx="41">
                  <c:v>2009Q4</c:v>
                </c:pt>
                <c:pt idx="42">
                  <c:v>2010Q1</c:v>
                </c:pt>
                <c:pt idx="43">
                  <c:v>2010Q2</c:v>
                </c:pt>
                <c:pt idx="44">
                  <c:v>2010Q3</c:v>
                </c:pt>
                <c:pt idx="45">
                  <c:v>2010Q4</c:v>
                </c:pt>
                <c:pt idx="46">
                  <c:v>2011Q1</c:v>
                </c:pt>
                <c:pt idx="47">
                  <c:v>2011Q2</c:v>
                </c:pt>
                <c:pt idx="48">
                  <c:v>2011Q3</c:v>
                </c:pt>
                <c:pt idx="49">
                  <c:v>2011Q4</c:v>
                </c:pt>
                <c:pt idx="50">
                  <c:v>2012Q1</c:v>
                </c:pt>
                <c:pt idx="51">
                  <c:v>2012Q2</c:v>
                </c:pt>
                <c:pt idx="52">
                  <c:v>2012Q3</c:v>
                </c:pt>
                <c:pt idx="53">
                  <c:v>2012Q4</c:v>
                </c:pt>
                <c:pt idx="54">
                  <c:v>2013Q1</c:v>
                </c:pt>
                <c:pt idx="55">
                  <c:v>2013Q2</c:v>
                </c:pt>
                <c:pt idx="56">
                  <c:v>2013Q3</c:v>
                </c:pt>
                <c:pt idx="57">
                  <c:v>2013Q4</c:v>
                </c:pt>
                <c:pt idx="58">
                  <c:v>2014Q1</c:v>
                </c:pt>
                <c:pt idx="59">
                  <c:v>2014Q2</c:v>
                </c:pt>
                <c:pt idx="60">
                  <c:v>2014Q3</c:v>
                </c:pt>
                <c:pt idx="61">
                  <c:v>2014Q4</c:v>
                </c:pt>
                <c:pt idx="62">
                  <c:v>2015Q1</c:v>
                </c:pt>
              </c:strCache>
            </c:strRef>
          </c:cat>
          <c:val>
            <c:numRef>
              <c:f>Colombia!$N$6:$BX$6</c:f>
              <c:numCache>
                <c:formatCode>General</c:formatCode>
                <c:ptCount val="63"/>
                <c:pt idx="0">
                  <c:v>-20154.863378589234</c:v>
                </c:pt>
                <c:pt idx="1">
                  <c:v>-20290.112276901837</c:v>
                </c:pt>
                <c:pt idx="2">
                  <c:v>-19939.745877313064</c:v>
                </c:pt>
                <c:pt idx="3">
                  <c:v>-19346.70026744287</c:v>
                </c:pt>
                <c:pt idx="4">
                  <c:v>-18908.298952610727</c:v>
                </c:pt>
                <c:pt idx="5">
                  <c:v>-21709.860659046379</c:v>
                </c:pt>
                <c:pt idx="6">
                  <c:v>-23354.124774618864</c:v>
                </c:pt>
                <c:pt idx="7">
                  <c:v>-24554.152845646229</c:v>
                </c:pt>
                <c:pt idx="8">
                  <c:v>-25413.512769949619</c:v>
                </c:pt>
                <c:pt idx="9">
                  <c:v>-25364.203304985098</c:v>
                </c:pt>
                <c:pt idx="10">
                  <c:v>-24712.138112041484</c:v>
                </c:pt>
                <c:pt idx="11">
                  <c:v>-23586.75834356992</c:v>
                </c:pt>
                <c:pt idx="12">
                  <c:v>-22669.145742639732</c:v>
                </c:pt>
                <c:pt idx="13">
                  <c:v>-22620.051678535168</c:v>
                </c:pt>
                <c:pt idx="14">
                  <c:v>-22166.333611192422</c:v>
                </c:pt>
                <c:pt idx="15">
                  <c:v>-20439.932524271346</c:v>
                </c:pt>
                <c:pt idx="16">
                  <c:v>-18036.335587266862</c:v>
                </c:pt>
                <c:pt idx="17">
                  <c:v>-16793.519550591362</c:v>
                </c:pt>
                <c:pt idx="18">
                  <c:v>-16717.437427795034</c:v>
                </c:pt>
                <c:pt idx="19">
                  <c:v>-16747.793824464003</c:v>
                </c:pt>
                <c:pt idx="20">
                  <c:v>-16669.014881212101</c:v>
                </c:pt>
                <c:pt idx="21">
                  <c:v>-15410.347961078078</c:v>
                </c:pt>
                <c:pt idx="22">
                  <c:v>-14929.228705414062</c:v>
                </c:pt>
                <c:pt idx="23">
                  <c:v>-14791.662626497182</c:v>
                </c:pt>
                <c:pt idx="24">
                  <c:v>-14829.501132981968</c:v>
                </c:pt>
                <c:pt idx="25">
                  <c:v>-10930.640315084</c:v>
                </c:pt>
                <c:pt idx="26">
                  <c:v>-7481.0498151361244</c:v>
                </c:pt>
                <c:pt idx="27">
                  <c:v>-4538.1735641013538</c:v>
                </c:pt>
                <c:pt idx="28">
                  <c:v>-2356.1809677467709</c:v>
                </c:pt>
                <c:pt idx="29">
                  <c:v>-2345.7550597010918</c:v>
                </c:pt>
                <c:pt idx="30">
                  <c:v>-2511.6581000061442</c:v>
                </c:pt>
                <c:pt idx="31">
                  <c:v>-3444.7878388239874</c:v>
                </c:pt>
                <c:pt idx="32">
                  <c:v>-4320.8456773005573</c:v>
                </c:pt>
                <c:pt idx="33">
                  <c:v>-4459.9461188060222</c:v>
                </c:pt>
                <c:pt idx="34">
                  <c:v>-4478.3937240035848</c:v>
                </c:pt>
                <c:pt idx="35">
                  <c:v>-4856.1697929702495</c:v>
                </c:pt>
                <c:pt idx="36">
                  <c:v>-5118.9910344556592</c:v>
                </c:pt>
                <c:pt idx="37">
                  <c:v>-5143.5143052330814</c:v>
                </c:pt>
                <c:pt idx="38">
                  <c:v>-4979.3982848102478</c:v>
                </c:pt>
                <c:pt idx="39">
                  <c:v>-4969.1313771982223</c:v>
                </c:pt>
                <c:pt idx="40">
                  <c:v>-5167.5576585668641</c:v>
                </c:pt>
                <c:pt idx="41">
                  <c:v>-5743.6414448799387</c:v>
                </c:pt>
                <c:pt idx="42">
                  <c:v>-6003.6265344205722</c:v>
                </c:pt>
                <c:pt idx="43">
                  <c:v>-6017.7191578803249</c:v>
                </c:pt>
                <c:pt idx="44">
                  <c:v>-6018.0016202119068</c:v>
                </c:pt>
                <c:pt idx="45">
                  <c:v>-6074.8472304554143</c:v>
                </c:pt>
                <c:pt idx="46">
                  <c:v>-6247.6618151313323</c:v>
                </c:pt>
                <c:pt idx="47">
                  <c:v>-6135.4100514552383</c:v>
                </c:pt>
                <c:pt idx="48">
                  <c:v>-5595.799693920746</c:v>
                </c:pt>
                <c:pt idx="49">
                  <c:v>-5531.1362075047327</c:v>
                </c:pt>
                <c:pt idx="50">
                  <c:v>-5860.4269592781457</c:v>
                </c:pt>
                <c:pt idx="51">
                  <c:v>-5828.9259906293746</c:v>
                </c:pt>
                <c:pt idx="52">
                  <c:v>-5370.622342688328</c:v>
                </c:pt>
                <c:pt idx="53">
                  <c:v>-5041.150894614465</c:v>
                </c:pt>
                <c:pt idx="54">
                  <c:v>-5222.9447692253361</c:v>
                </c:pt>
                <c:pt idx="55">
                  <c:v>-4612.8307656989618</c:v>
                </c:pt>
                <c:pt idx="56">
                  <c:v>-4034.3025922084989</c:v>
                </c:pt>
                <c:pt idx="57">
                  <c:v>-3750.1381345581176</c:v>
                </c:pt>
                <c:pt idx="58">
                  <c:v>-4133.5824171127297</c:v>
                </c:pt>
                <c:pt idx="59">
                  <c:v>-4184.3832727423796</c:v>
                </c:pt>
                <c:pt idx="60">
                  <c:v>-3853.8512254939678</c:v>
                </c:pt>
                <c:pt idx="61">
                  <c:v>-2989.7992734023542</c:v>
                </c:pt>
                <c:pt idx="62">
                  <c:v>-2372.6011258452172</c:v>
                </c:pt>
              </c:numCache>
            </c:numRef>
          </c:val>
        </c:ser>
        <c:marker val="1"/>
        <c:axId val="73188480"/>
        <c:axId val="73190016"/>
      </c:lineChart>
      <c:catAx>
        <c:axId val="73188480"/>
        <c:scaling>
          <c:orientation val="minMax"/>
        </c:scaling>
        <c:axPos val="b"/>
        <c:majorTickMark val="none"/>
        <c:tickLblPos val="nextTo"/>
        <c:crossAx val="73190016"/>
        <c:crosses val="autoZero"/>
        <c:auto val="1"/>
        <c:lblAlgn val="ctr"/>
        <c:lblOffset val="100"/>
      </c:catAx>
      <c:valAx>
        <c:axId val="73190016"/>
        <c:scaling>
          <c:orientation val="minMax"/>
        </c:scaling>
        <c:axPos val="l"/>
        <c:majorGridlines/>
        <c:numFmt formatCode="General" sourceLinked="1"/>
        <c:majorTickMark val="none"/>
        <c:tickLblPos val="nextTo"/>
        <c:spPr>
          <a:ln w="9525">
            <a:noFill/>
          </a:ln>
        </c:spPr>
        <c:crossAx val="73188480"/>
        <c:crosses val="autoZero"/>
        <c:crossBetween val="between"/>
      </c:valAx>
    </c:plotArea>
    <c:legend>
      <c:legendPos val="b"/>
      <c:layout/>
    </c:legend>
    <c:plotVisOnly val="1"/>
  </c:chart>
  <c:printSettings>
    <c:headerFooter/>
    <c:pageMargins b="0.75000000000000056" l="0.70000000000000051" r="0.70000000000000051" t="0.75000000000000056"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layout/>
    </c:title>
    <c:plotArea>
      <c:layout/>
      <c:lineChart>
        <c:grouping val="standard"/>
        <c:ser>
          <c:idx val="0"/>
          <c:order val="0"/>
          <c:tx>
            <c:strRef>
              <c:f>Mexico!$M$2</c:f>
              <c:strCache>
                <c:ptCount val="1"/>
                <c:pt idx="0">
                  <c:v>DeltaC</c:v>
                </c:pt>
              </c:strCache>
            </c:strRef>
          </c:tx>
          <c:marker>
            <c:symbol val="none"/>
          </c:marker>
          <c:cat>
            <c:strRef>
              <c:f>Mexico!$N$1:$EB$1</c:f>
              <c:strCache>
                <c:ptCount val="119"/>
                <c:pt idx="0">
                  <c:v>1986Q3</c:v>
                </c:pt>
                <c:pt idx="1">
                  <c:v>1986Q4</c:v>
                </c:pt>
                <c:pt idx="2">
                  <c:v>1987Q1</c:v>
                </c:pt>
                <c:pt idx="3">
                  <c:v>1987Q2</c:v>
                </c:pt>
                <c:pt idx="4">
                  <c:v>1987Q3</c:v>
                </c:pt>
                <c:pt idx="5">
                  <c:v>1987Q4</c:v>
                </c:pt>
                <c:pt idx="6">
                  <c:v>1988Q1</c:v>
                </c:pt>
                <c:pt idx="7">
                  <c:v>1988Q2</c:v>
                </c:pt>
                <c:pt idx="8">
                  <c:v>1988Q3</c:v>
                </c:pt>
                <c:pt idx="9">
                  <c:v>1988Q4</c:v>
                </c:pt>
                <c:pt idx="10">
                  <c:v>1989Q1</c:v>
                </c:pt>
                <c:pt idx="11">
                  <c:v>1989Q2</c:v>
                </c:pt>
                <c:pt idx="12">
                  <c:v>1989Q3</c:v>
                </c:pt>
                <c:pt idx="13">
                  <c:v>1989Q4</c:v>
                </c:pt>
                <c:pt idx="14">
                  <c:v>1990Q1</c:v>
                </c:pt>
                <c:pt idx="15">
                  <c:v>1990Q2</c:v>
                </c:pt>
                <c:pt idx="16">
                  <c:v>1990Q3</c:v>
                </c:pt>
                <c:pt idx="17">
                  <c:v>1990Q4</c:v>
                </c:pt>
                <c:pt idx="18">
                  <c:v>1991Q1</c:v>
                </c:pt>
                <c:pt idx="19">
                  <c:v>1991Q2</c:v>
                </c:pt>
                <c:pt idx="20">
                  <c:v>1991Q3</c:v>
                </c:pt>
                <c:pt idx="21">
                  <c:v>1991Q4</c:v>
                </c:pt>
                <c:pt idx="22">
                  <c:v>1992Q1</c:v>
                </c:pt>
                <c:pt idx="23">
                  <c:v>1992Q2</c:v>
                </c:pt>
                <c:pt idx="24">
                  <c:v>1992Q3</c:v>
                </c:pt>
                <c:pt idx="25">
                  <c:v>1992Q4</c:v>
                </c:pt>
                <c:pt idx="26">
                  <c:v>1993Q1</c:v>
                </c:pt>
                <c:pt idx="27">
                  <c:v>1993Q2</c:v>
                </c:pt>
                <c:pt idx="28">
                  <c:v>1993Q3</c:v>
                </c:pt>
                <c:pt idx="29">
                  <c:v>1993Q4</c:v>
                </c:pt>
                <c:pt idx="30">
                  <c:v>1994Q1</c:v>
                </c:pt>
                <c:pt idx="31">
                  <c:v>1994Q2</c:v>
                </c:pt>
                <c:pt idx="32">
                  <c:v>1994Q3</c:v>
                </c:pt>
                <c:pt idx="33">
                  <c:v>1994Q4</c:v>
                </c:pt>
                <c:pt idx="34">
                  <c:v>1995Q1</c:v>
                </c:pt>
                <c:pt idx="35">
                  <c:v>1995Q2</c:v>
                </c:pt>
                <c:pt idx="36">
                  <c:v>1995Q3</c:v>
                </c:pt>
                <c:pt idx="37">
                  <c:v>1995Q4</c:v>
                </c:pt>
                <c:pt idx="38">
                  <c:v>1996Q1</c:v>
                </c:pt>
                <c:pt idx="39">
                  <c:v>1996Q2</c:v>
                </c:pt>
                <c:pt idx="40">
                  <c:v>1996Q3</c:v>
                </c:pt>
                <c:pt idx="41">
                  <c:v>1996Q4</c:v>
                </c:pt>
                <c:pt idx="42">
                  <c:v>1997Q1</c:v>
                </c:pt>
                <c:pt idx="43">
                  <c:v>1997Q2</c:v>
                </c:pt>
                <c:pt idx="44">
                  <c:v>1997Q3</c:v>
                </c:pt>
                <c:pt idx="45">
                  <c:v>1997Q4</c:v>
                </c:pt>
                <c:pt idx="46">
                  <c:v>1998Q1</c:v>
                </c:pt>
                <c:pt idx="47">
                  <c:v>1998Q2</c:v>
                </c:pt>
                <c:pt idx="48">
                  <c:v>1998Q3</c:v>
                </c:pt>
                <c:pt idx="49">
                  <c:v>1998Q4</c:v>
                </c:pt>
                <c:pt idx="50">
                  <c:v>1999Q1</c:v>
                </c:pt>
                <c:pt idx="51">
                  <c:v>1999Q2</c:v>
                </c:pt>
                <c:pt idx="52">
                  <c:v>1999Q3</c:v>
                </c:pt>
                <c:pt idx="53">
                  <c:v>1999Q4</c:v>
                </c:pt>
                <c:pt idx="54">
                  <c:v>2000Q1</c:v>
                </c:pt>
                <c:pt idx="55">
                  <c:v>2000Q2</c:v>
                </c:pt>
                <c:pt idx="56">
                  <c:v>2000Q3</c:v>
                </c:pt>
                <c:pt idx="57">
                  <c:v>2000Q4</c:v>
                </c:pt>
                <c:pt idx="58">
                  <c:v>2001Q1</c:v>
                </c:pt>
                <c:pt idx="59">
                  <c:v>2001Q2</c:v>
                </c:pt>
                <c:pt idx="60">
                  <c:v>2001Q3</c:v>
                </c:pt>
                <c:pt idx="61">
                  <c:v>2001Q4</c:v>
                </c:pt>
                <c:pt idx="62">
                  <c:v>2002Q1</c:v>
                </c:pt>
                <c:pt idx="63">
                  <c:v>2002Q2</c:v>
                </c:pt>
                <c:pt idx="64">
                  <c:v>2002Q3</c:v>
                </c:pt>
                <c:pt idx="65">
                  <c:v>2002Q4</c:v>
                </c:pt>
                <c:pt idx="66">
                  <c:v>2003Q1</c:v>
                </c:pt>
                <c:pt idx="67">
                  <c:v>2003Q2</c:v>
                </c:pt>
                <c:pt idx="68">
                  <c:v>2003Q3</c:v>
                </c:pt>
                <c:pt idx="69">
                  <c:v>2003Q4</c:v>
                </c:pt>
                <c:pt idx="70">
                  <c:v>2004Q1</c:v>
                </c:pt>
                <c:pt idx="71">
                  <c:v>2004Q2</c:v>
                </c:pt>
                <c:pt idx="72">
                  <c:v>2004Q3</c:v>
                </c:pt>
                <c:pt idx="73">
                  <c:v>2004Q4</c:v>
                </c:pt>
                <c:pt idx="74">
                  <c:v>2005Q1</c:v>
                </c:pt>
                <c:pt idx="75">
                  <c:v>2005Q2</c:v>
                </c:pt>
                <c:pt idx="76">
                  <c:v>2005Q3</c:v>
                </c:pt>
                <c:pt idx="77">
                  <c:v>2005Q4</c:v>
                </c:pt>
                <c:pt idx="78">
                  <c:v>2006Q1</c:v>
                </c:pt>
                <c:pt idx="79">
                  <c:v>2006Q2</c:v>
                </c:pt>
                <c:pt idx="80">
                  <c:v>2006Q3</c:v>
                </c:pt>
                <c:pt idx="81">
                  <c:v>2006Q4</c:v>
                </c:pt>
                <c:pt idx="82">
                  <c:v>2007Q1</c:v>
                </c:pt>
                <c:pt idx="83">
                  <c:v>2007Q2</c:v>
                </c:pt>
                <c:pt idx="84">
                  <c:v>2007Q3</c:v>
                </c:pt>
                <c:pt idx="85">
                  <c:v>2007Q4</c:v>
                </c:pt>
                <c:pt idx="86">
                  <c:v>2008Q1</c:v>
                </c:pt>
                <c:pt idx="87">
                  <c:v>2008Q2</c:v>
                </c:pt>
                <c:pt idx="88">
                  <c:v>2008Q3</c:v>
                </c:pt>
                <c:pt idx="89">
                  <c:v>2008Q4</c:v>
                </c:pt>
                <c:pt idx="90">
                  <c:v>2009Q1</c:v>
                </c:pt>
                <c:pt idx="91">
                  <c:v>2009Q2</c:v>
                </c:pt>
                <c:pt idx="92">
                  <c:v>2009Q3</c:v>
                </c:pt>
                <c:pt idx="93">
                  <c:v>2009Q4</c:v>
                </c:pt>
                <c:pt idx="94">
                  <c:v>2010Q1</c:v>
                </c:pt>
                <c:pt idx="95">
                  <c:v>2010Q2</c:v>
                </c:pt>
                <c:pt idx="96">
                  <c:v>2010Q3</c:v>
                </c:pt>
                <c:pt idx="97">
                  <c:v>2010Q4</c:v>
                </c:pt>
                <c:pt idx="98">
                  <c:v>2011Q1</c:v>
                </c:pt>
                <c:pt idx="99">
                  <c:v>2011Q2</c:v>
                </c:pt>
                <c:pt idx="100">
                  <c:v>2011Q3</c:v>
                </c:pt>
                <c:pt idx="101">
                  <c:v>2011Q4</c:v>
                </c:pt>
                <c:pt idx="102">
                  <c:v>2012Q1</c:v>
                </c:pt>
                <c:pt idx="103">
                  <c:v>2012Q2</c:v>
                </c:pt>
                <c:pt idx="104">
                  <c:v>2012Q3</c:v>
                </c:pt>
                <c:pt idx="105">
                  <c:v>2012Q4</c:v>
                </c:pt>
                <c:pt idx="106">
                  <c:v>2013Q1</c:v>
                </c:pt>
                <c:pt idx="107">
                  <c:v>2013Q2</c:v>
                </c:pt>
                <c:pt idx="108">
                  <c:v>2013Q3</c:v>
                </c:pt>
                <c:pt idx="109">
                  <c:v>2013Q4</c:v>
                </c:pt>
                <c:pt idx="110">
                  <c:v>2014Q1</c:v>
                </c:pt>
                <c:pt idx="111">
                  <c:v>2014Q2</c:v>
                </c:pt>
                <c:pt idx="112">
                  <c:v>2014Q3</c:v>
                </c:pt>
                <c:pt idx="113">
                  <c:v>2014Q4</c:v>
                </c:pt>
                <c:pt idx="114">
                  <c:v>2015Q1</c:v>
                </c:pt>
                <c:pt idx="115">
                  <c:v>2015Q2</c:v>
                </c:pt>
                <c:pt idx="116">
                  <c:v>2015Q3</c:v>
                </c:pt>
                <c:pt idx="117">
                  <c:v>2015Q4</c:v>
                </c:pt>
                <c:pt idx="118">
                  <c:v>2016Q1</c:v>
                </c:pt>
              </c:strCache>
            </c:strRef>
          </c:cat>
          <c:val>
            <c:numRef>
              <c:f>Mexico!$N$2:$EB$2</c:f>
              <c:numCache>
                <c:formatCode>General</c:formatCode>
                <c:ptCount val="119"/>
                <c:pt idx="0">
                  <c:v>1496.8579999999999</c:v>
                </c:pt>
                <c:pt idx="1">
                  <c:v>3031.9510000000005</c:v>
                </c:pt>
                <c:pt idx="2">
                  <c:v>625.70500000000027</c:v>
                </c:pt>
                <c:pt idx="3">
                  <c:v>4323.1949999999997</c:v>
                </c:pt>
                <c:pt idx="4">
                  <c:v>491.30400000000031</c:v>
                </c:pt>
                <c:pt idx="5">
                  <c:v>-3957.4620000000004</c:v>
                </c:pt>
                <c:pt idx="6">
                  <c:v>-1873.7590000000009</c:v>
                </c:pt>
                <c:pt idx="7">
                  <c:v>-9718.898000000001</c:v>
                </c:pt>
                <c:pt idx="8">
                  <c:v>-4712.6280000000006</c:v>
                </c:pt>
                <c:pt idx="9">
                  <c:v>798.07099999999991</c:v>
                </c:pt>
                <c:pt idx="10">
                  <c:v>-2107.1279999999992</c:v>
                </c:pt>
                <c:pt idx="11">
                  <c:v>4654.1420000000016</c:v>
                </c:pt>
                <c:pt idx="12">
                  <c:v>4102.786000000001</c:v>
                </c:pt>
                <c:pt idx="13">
                  <c:v>2518.5790000000006</c:v>
                </c:pt>
                <c:pt idx="14">
                  <c:v>7960.3530000000001</c:v>
                </c:pt>
                <c:pt idx="15">
                  <c:v>9467.994999999999</c:v>
                </c:pt>
                <c:pt idx="16">
                  <c:v>5497.5339999999997</c:v>
                </c:pt>
                <c:pt idx="17">
                  <c:v>6039.866</c:v>
                </c:pt>
                <c:pt idx="18">
                  <c:v>9133.3739999999998</c:v>
                </c:pt>
                <c:pt idx="19">
                  <c:v>8113.1810000000005</c:v>
                </c:pt>
                <c:pt idx="20">
                  <c:v>12198.895999999999</c:v>
                </c:pt>
                <c:pt idx="21">
                  <c:v>16671.283000000003</c:v>
                </c:pt>
                <c:pt idx="22">
                  <c:v>9124.5180000000018</c:v>
                </c:pt>
                <c:pt idx="23">
                  <c:v>6099.8690000000024</c:v>
                </c:pt>
                <c:pt idx="24">
                  <c:v>6975.3689999999988</c:v>
                </c:pt>
                <c:pt idx="25">
                  <c:v>1699.9379999999983</c:v>
                </c:pt>
                <c:pt idx="26">
                  <c:v>6201.9739999999983</c:v>
                </c:pt>
                <c:pt idx="27">
                  <c:v>7262.5009999999966</c:v>
                </c:pt>
                <c:pt idx="28">
                  <c:v>5187.2090000000026</c:v>
                </c:pt>
                <c:pt idx="29">
                  <c:v>5855.4980000000032</c:v>
                </c:pt>
                <c:pt idx="30">
                  <c:v>4735.9720000000016</c:v>
                </c:pt>
                <c:pt idx="31">
                  <c:v>11.993000000002212</c:v>
                </c:pt>
                <c:pt idx="32">
                  <c:v>-4252.3359999999993</c:v>
                </c:pt>
                <c:pt idx="33">
                  <c:v>-17365.659000000003</c:v>
                </c:pt>
                <c:pt idx="34">
                  <c:v>-26980.749</c:v>
                </c:pt>
                <c:pt idx="35">
                  <c:v>-23477.969000000001</c:v>
                </c:pt>
                <c:pt idx="36">
                  <c:v>-18048.120999999999</c:v>
                </c:pt>
                <c:pt idx="37">
                  <c:v>1363.0660000000007</c:v>
                </c:pt>
                <c:pt idx="38">
                  <c:v>4624.9607000000005</c:v>
                </c:pt>
                <c:pt idx="39">
                  <c:v>3877.1801000000005</c:v>
                </c:pt>
                <c:pt idx="40">
                  <c:v>-3141.2728999999999</c:v>
                </c:pt>
                <c:pt idx="41">
                  <c:v>-11510.9337</c:v>
                </c:pt>
                <c:pt idx="42">
                  <c:v>-5623.6623</c:v>
                </c:pt>
                <c:pt idx="43">
                  <c:v>-2507.915100000002</c:v>
                </c:pt>
                <c:pt idx="44">
                  <c:v>8025.9309999999969</c:v>
                </c:pt>
                <c:pt idx="45">
                  <c:v>10576.147199999996</c:v>
                </c:pt>
                <c:pt idx="46">
                  <c:v>13375.837999999996</c:v>
                </c:pt>
                <c:pt idx="47">
                  <c:v>11107.4715</c:v>
                </c:pt>
                <c:pt idx="48">
                  <c:v>526.53240000000005</c:v>
                </c:pt>
                <c:pt idx="49">
                  <c:v>4545.2495999999992</c:v>
                </c:pt>
                <c:pt idx="50">
                  <c:v>-6225.8403999999973</c:v>
                </c:pt>
                <c:pt idx="51">
                  <c:v>-2432.0951999999997</c:v>
                </c:pt>
                <c:pt idx="52">
                  <c:v>5337.9395000000004</c:v>
                </c:pt>
                <c:pt idx="53">
                  <c:v>-5934.642399999997</c:v>
                </c:pt>
                <c:pt idx="54">
                  <c:v>11151.756099999999</c:v>
                </c:pt>
                <c:pt idx="55">
                  <c:v>4198.0835000000006</c:v>
                </c:pt>
                <c:pt idx="56">
                  <c:v>196.99049999999988</c:v>
                </c:pt>
                <c:pt idx="57">
                  <c:v>6987.831299999998</c:v>
                </c:pt>
                <c:pt idx="58">
                  <c:v>-4803.1302999999971</c:v>
                </c:pt>
                <c:pt idx="59">
                  <c:v>1818.4343999999983</c:v>
                </c:pt>
                <c:pt idx="60">
                  <c:v>5914.3185999999987</c:v>
                </c:pt>
                <c:pt idx="61">
                  <c:v>9386.6415000000015</c:v>
                </c:pt>
                <c:pt idx="62">
                  <c:v>5133.8650999999954</c:v>
                </c:pt>
                <c:pt idx="63">
                  <c:v>1784.6522999999979</c:v>
                </c:pt>
                <c:pt idx="64">
                  <c:v>-4396.6267999999982</c:v>
                </c:pt>
                <c:pt idx="65">
                  <c:v>-8844.7548999999963</c:v>
                </c:pt>
                <c:pt idx="66">
                  <c:v>-2444.726499999997</c:v>
                </c:pt>
                <c:pt idx="67">
                  <c:v>236.93550000000687</c:v>
                </c:pt>
                <c:pt idx="68">
                  <c:v>-1069.6828999999998</c:v>
                </c:pt>
                <c:pt idx="69">
                  <c:v>-425.17760000000271</c:v>
                </c:pt>
                <c:pt idx="70">
                  <c:v>368.90940000000046</c:v>
                </c:pt>
                <c:pt idx="71">
                  <c:v>-11143.190300000004</c:v>
                </c:pt>
                <c:pt idx="72">
                  <c:v>-2815.4806000000026</c:v>
                </c:pt>
                <c:pt idx="73">
                  <c:v>-4375.7894000000015</c:v>
                </c:pt>
                <c:pt idx="74">
                  <c:v>-10098.023299999899</c:v>
                </c:pt>
                <c:pt idx="75">
                  <c:v>6394.0465000001004</c:v>
                </c:pt>
                <c:pt idx="76">
                  <c:v>-150.10059999989608</c:v>
                </c:pt>
                <c:pt idx="77">
                  <c:v>-1638.5537999998978</c:v>
                </c:pt>
                <c:pt idx="78">
                  <c:v>-1461.5772000001016</c:v>
                </c:pt>
                <c:pt idx="79">
                  <c:v>-4788.8070000001007</c:v>
                </c:pt>
                <c:pt idx="80">
                  <c:v>-2400.9491000001035</c:v>
                </c:pt>
                <c:pt idx="81">
                  <c:v>-5046.6873000001015</c:v>
                </c:pt>
                <c:pt idx="82">
                  <c:v>160.5080999999991</c:v>
                </c:pt>
                <c:pt idx="83">
                  <c:v>-9919.5116999999991</c:v>
                </c:pt>
                <c:pt idx="84">
                  <c:v>-1047.3628999999983</c:v>
                </c:pt>
                <c:pt idx="85">
                  <c:v>14525.968499999999</c:v>
                </c:pt>
                <c:pt idx="86">
                  <c:v>12194.332700000003</c:v>
                </c:pt>
                <c:pt idx="87">
                  <c:v>24605.382299999987</c:v>
                </c:pt>
                <c:pt idx="88">
                  <c:v>22708.133199999989</c:v>
                </c:pt>
                <c:pt idx="89">
                  <c:v>9447.5507999999936</c:v>
                </c:pt>
                <c:pt idx="90">
                  <c:v>-1739.8897000000143</c:v>
                </c:pt>
                <c:pt idx="91">
                  <c:v>-17365.934999999994</c:v>
                </c:pt>
                <c:pt idx="92">
                  <c:v>-18768.873499999994</c:v>
                </c:pt>
                <c:pt idx="93">
                  <c:v>-17325.8717</c:v>
                </c:pt>
                <c:pt idx="94">
                  <c:v>16237.882200000007</c:v>
                </c:pt>
                <c:pt idx="95">
                  <c:v>35016.406700000007</c:v>
                </c:pt>
                <c:pt idx="96">
                  <c:v>20576.862000000001</c:v>
                </c:pt>
                <c:pt idx="97">
                  <c:v>31627.668200000004</c:v>
                </c:pt>
                <c:pt idx="98">
                  <c:v>18045.227100000004</c:v>
                </c:pt>
                <c:pt idx="99">
                  <c:v>16029.643799999998</c:v>
                </c:pt>
                <c:pt idx="100">
                  <c:v>19611.689600000005</c:v>
                </c:pt>
                <c:pt idx="101">
                  <c:v>4347.5769000000146</c:v>
                </c:pt>
                <c:pt idx="102">
                  <c:v>1674.0107000000135</c:v>
                </c:pt>
                <c:pt idx="103">
                  <c:v>-30559.919899999994</c:v>
                </c:pt>
                <c:pt idx="104">
                  <c:v>-12429.531399999993</c:v>
                </c:pt>
                <c:pt idx="105">
                  <c:v>2355.4069000000018</c:v>
                </c:pt>
                <c:pt idx="106">
                  <c:v>-9385.7861000000048</c:v>
                </c:pt>
                <c:pt idx="107">
                  <c:v>30713.126799999991</c:v>
                </c:pt>
                <c:pt idx="108">
                  <c:v>17098.706799999993</c:v>
                </c:pt>
                <c:pt idx="109">
                  <c:v>12859.312399999981</c:v>
                </c:pt>
                <c:pt idx="110">
                  <c:v>14061.883199999997</c:v>
                </c:pt>
                <c:pt idx="111">
                  <c:v>19058.057199999996</c:v>
                </c:pt>
                <c:pt idx="112">
                  <c:v>1919.4196999999986</c:v>
                </c:pt>
                <c:pt idx="113">
                  <c:v>-9061.1184999999969</c:v>
                </c:pt>
                <c:pt idx="114">
                  <c:v>-10544.227999999996</c:v>
                </c:pt>
                <c:pt idx="115">
                  <c:v>-42238.671099999992</c:v>
                </c:pt>
                <c:pt idx="116">
                  <c:v>-21621.280299999999</c:v>
                </c:pt>
                <c:pt idx="117">
                  <c:v>-27313.921699999999</c:v>
                </c:pt>
                <c:pt idx="118">
                  <c:v>-17339.181000000004</c:v>
                </c:pt>
              </c:numCache>
            </c:numRef>
          </c:val>
        </c:ser>
        <c:ser>
          <c:idx val="1"/>
          <c:order val="1"/>
          <c:tx>
            <c:strRef>
              <c:f>Mexico!$M$3</c:f>
              <c:strCache>
                <c:ptCount val="1"/>
                <c:pt idx="0">
                  <c:v>1+ Std Dev Band</c:v>
                </c:pt>
              </c:strCache>
            </c:strRef>
          </c:tx>
          <c:marker>
            <c:symbol val="none"/>
          </c:marker>
          <c:cat>
            <c:strRef>
              <c:f>Mexico!$N$1:$EB$1</c:f>
              <c:strCache>
                <c:ptCount val="119"/>
                <c:pt idx="0">
                  <c:v>1986Q3</c:v>
                </c:pt>
                <c:pt idx="1">
                  <c:v>1986Q4</c:v>
                </c:pt>
                <c:pt idx="2">
                  <c:v>1987Q1</c:v>
                </c:pt>
                <c:pt idx="3">
                  <c:v>1987Q2</c:v>
                </c:pt>
                <c:pt idx="4">
                  <c:v>1987Q3</c:v>
                </c:pt>
                <c:pt idx="5">
                  <c:v>1987Q4</c:v>
                </c:pt>
                <c:pt idx="6">
                  <c:v>1988Q1</c:v>
                </c:pt>
                <c:pt idx="7">
                  <c:v>1988Q2</c:v>
                </c:pt>
                <c:pt idx="8">
                  <c:v>1988Q3</c:v>
                </c:pt>
                <c:pt idx="9">
                  <c:v>1988Q4</c:v>
                </c:pt>
                <c:pt idx="10">
                  <c:v>1989Q1</c:v>
                </c:pt>
                <c:pt idx="11">
                  <c:v>1989Q2</c:v>
                </c:pt>
                <c:pt idx="12">
                  <c:v>1989Q3</c:v>
                </c:pt>
                <c:pt idx="13">
                  <c:v>1989Q4</c:v>
                </c:pt>
                <c:pt idx="14">
                  <c:v>1990Q1</c:v>
                </c:pt>
                <c:pt idx="15">
                  <c:v>1990Q2</c:v>
                </c:pt>
                <c:pt idx="16">
                  <c:v>1990Q3</c:v>
                </c:pt>
                <c:pt idx="17">
                  <c:v>1990Q4</c:v>
                </c:pt>
                <c:pt idx="18">
                  <c:v>1991Q1</c:v>
                </c:pt>
                <c:pt idx="19">
                  <c:v>1991Q2</c:v>
                </c:pt>
                <c:pt idx="20">
                  <c:v>1991Q3</c:v>
                </c:pt>
                <c:pt idx="21">
                  <c:v>1991Q4</c:v>
                </c:pt>
                <c:pt idx="22">
                  <c:v>1992Q1</c:v>
                </c:pt>
                <c:pt idx="23">
                  <c:v>1992Q2</c:v>
                </c:pt>
                <c:pt idx="24">
                  <c:v>1992Q3</c:v>
                </c:pt>
                <c:pt idx="25">
                  <c:v>1992Q4</c:v>
                </c:pt>
                <c:pt idx="26">
                  <c:v>1993Q1</c:v>
                </c:pt>
                <c:pt idx="27">
                  <c:v>1993Q2</c:v>
                </c:pt>
                <c:pt idx="28">
                  <c:v>1993Q3</c:v>
                </c:pt>
                <c:pt idx="29">
                  <c:v>1993Q4</c:v>
                </c:pt>
                <c:pt idx="30">
                  <c:v>1994Q1</c:v>
                </c:pt>
                <c:pt idx="31">
                  <c:v>1994Q2</c:v>
                </c:pt>
                <c:pt idx="32">
                  <c:v>1994Q3</c:v>
                </c:pt>
                <c:pt idx="33">
                  <c:v>1994Q4</c:v>
                </c:pt>
                <c:pt idx="34">
                  <c:v>1995Q1</c:v>
                </c:pt>
                <c:pt idx="35">
                  <c:v>1995Q2</c:v>
                </c:pt>
                <c:pt idx="36">
                  <c:v>1995Q3</c:v>
                </c:pt>
                <c:pt idx="37">
                  <c:v>1995Q4</c:v>
                </c:pt>
                <c:pt idx="38">
                  <c:v>1996Q1</c:v>
                </c:pt>
                <c:pt idx="39">
                  <c:v>1996Q2</c:v>
                </c:pt>
                <c:pt idx="40">
                  <c:v>1996Q3</c:v>
                </c:pt>
                <c:pt idx="41">
                  <c:v>1996Q4</c:v>
                </c:pt>
                <c:pt idx="42">
                  <c:v>1997Q1</c:v>
                </c:pt>
                <c:pt idx="43">
                  <c:v>1997Q2</c:v>
                </c:pt>
                <c:pt idx="44">
                  <c:v>1997Q3</c:v>
                </c:pt>
                <c:pt idx="45">
                  <c:v>1997Q4</c:v>
                </c:pt>
                <c:pt idx="46">
                  <c:v>1998Q1</c:v>
                </c:pt>
                <c:pt idx="47">
                  <c:v>1998Q2</c:v>
                </c:pt>
                <c:pt idx="48">
                  <c:v>1998Q3</c:v>
                </c:pt>
                <c:pt idx="49">
                  <c:v>1998Q4</c:v>
                </c:pt>
                <c:pt idx="50">
                  <c:v>1999Q1</c:v>
                </c:pt>
                <c:pt idx="51">
                  <c:v>1999Q2</c:v>
                </c:pt>
                <c:pt idx="52">
                  <c:v>1999Q3</c:v>
                </c:pt>
                <c:pt idx="53">
                  <c:v>1999Q4</c:v>
                </c:pt>
                <c:pt idx="54">
                  <c:v>2000Q1</c:v>
                </c:pt>
                <c:pt idx="55">
                  <c:v>2000Q2</c:v>
                </c:pt>
                <c:pt idx="56">
                  <c:v>2000Q3</c:v>
                </c:pt>
                <c:pt idx="57">
                  <c:v>2000Q4</c:v>
                </c:pt>
                <c:pt idx="58">
                  <c:v>2001Q1</c:v>
                </c:pt>
                <c:pt idx="59">
                  <c:v>2001Q2</c:v>
                </c:pt>
                <c:pt idx="60">
                  <c:v>2001Q3</c:v>
                </c:pt>
                <c:pt idx="61">
                  <c:v>2001Q4</c:v>
                </c:pt>
                <c:pt idx="62">
                  <c:v>2002Q1</c:v>
                </c:pt>
                <c:pt idx="63">
                  <c:v>2002Q2</c:v>
                </c:pt>
                <c:pt idx="64">
                  <c:v>2002Q3</c:v>
                </c:pt>
                <c:pt idx="65">
                  <c:v>2002Q4</c:v>
                </c:pt>
                <c:pt idx="66">
                  <c:v>2003Q1</c:v>
                </c:pt>
                <c:pt idx="67">
                  <c:v>2003Q2</c:v>
                </c:pt>
                <c:pt idx="68">
                  <c:v>2003Q3</c:v>
                </c:pt>
                <c:pt idx="69">
                  <c:v>2003Q4</c:v>
                </c:pt>
                <c:pt idx="70">
                  <c:v>2004Q1</c:v>
                </c:pt>
                <c:pt idx="71">
                  <c:v>2004Q2</c:v>
                </c:pt>
                <c:pt idx="72">
                  <c:v>2004Q3</c:v>
                </c:pt>
                <c:pt idx="73">
                  <c:v>2004Q4</c:v>
                </c:pt>
                <c:pt idx="74">
                  <c:v>2005Q1</c:v>
                </c:pt>
                <c:pt idx="75">
                  <c:v>2005Q2</c:v>
                </c:pt>
                <c:pt idx="76">
                  <c:v>2005Q3</c:v>
                </c:pt>
                <c:pt idx="77">
                  <c:v>2005Q4</c:v>
                </c:pt>
                <c:pt idx="78">
                  <c:v>2006Q1</c:v>
                </c:pt>
                <c:pt idx="79">
                  <c:v>2006Q2</c:v>
                </c:pt>
                <c:pt idx="80">
                  <c:v>2006Q3</c:v>
                </c:pt>
                <c:pt idx="81">
                  <c:v>2006Q4</c:v>
                </c:pt>
                <c:pt idx="82">
                  <c:v>2007Q1</c:v>
                </c:pt>
                <c:pt idx="83">
                  <c:v>2007Q2</c:v>
                </c:pt>
                <c:pt idx="84">
                  <c:v>2007Q3</c:v>
                </c:pt>
                <c:pt idx="85">
                  <c:v>2007Q4</c:v>
                </c:pt>
                <c:pt idx="86">
                  <c:v>2008Q1</c:v>
                </c:pt>
                <c:pt idx="87">
                  <c:v>2008Q2</c:v>
                </c:pt>
                <c:pt idx="88">
                  <c:v>2008Q3</c:v>
                </c:pt>
                <c:pt idx="89">
                  <c:v>2008Q4</c:v>
                </c:pt>
                <c:pt idx="90">
                  <c:v>2009Q1</c:v>
                </c:pt>
                <c:pt idx="91">
                  <c:v>2009Q2</c:v>
                </c:pt>
                <c:pt idx="92">
                  <c:v>2009Q3</c:v>
                </c:pt>
                <c:pt idx="93">
                  <c:v>2009Q4</c:v>
                </c:pt>
                <c:pt idx="94">
                  <c:v>2010Q1</c:v>
                </c:pt>
                <c:pt idx="95">
                  <c:v>2010Q2</c:v>
                </c:pt>
                <c:pt idx="96">
                  <c:v>2010Q3</c:v>
                </c:pt>
                <c:pt idx="97">
                  <c:v>2010Q4</c:v>
                </c:pt>
                <c:pt idx="98">
                  <c:v>2011Q1</c:v>
                </c:pt>
                <c:pt idx="99">
                  <c:v>2011Q2</c:v>
                </c:pt>
                <c:pt idx="100">
                  <c:v>2011Q3</c:v>
                </c:pt>
                <c:pt idx="101">
                  <c:v>2011Q4</c:v>
                </c:pt>
                <c:pt idx="102">
                  <c:v>2012Q1</c:v>
                </c:pt>
                <c:pt idx="103">
                  <c:v>2012Q2</c:v>
                </c:pt>
                <c:pt idx="104">
                  <c:v>2012Q3</c:v>
                </c:pt>
                <c:pt idx="105">
                  <c:v>2012Q4</c:v>
                </c:pt>
                <c:pt idx="106">
                  <c:v>2013Q1</c:v>
                </c:pt>
                <c:pt idx="107">
                  <c:v>2013Q2</c:v>
                </c:pt>
                <c:pt idx="108">
                  <c:v>2013Q3</c:v>
                </c:pt>
                <c:pt idx="109">
                  <c:v>2013Q4</c:v>
                </c:pt>
                <c:pt idx="110">
                  <c:v>2014Q1</c:v>
                </c:pt>
                <c:pt idx="111">
                  <c:v>2014Q2</c:v>
                </c:pt>
                <c:pt idx="112">
                  <c:v>2014Q3</c:v>
                </c:pt>
                <c:pt idx="113">
                  <c:v>2014Q4</c:v>
                </c:pt>
                <c:pt idx="114">
                  <c:v>2015Q1</c:v>
                </c:pt>
                <c:pt idx="115">
                  <c:v>2015Q2</c:v>
                </c:pt>
                <c:pt idx="116">
                  <c:v>2015Q3</c:v>
                </c:pt>
                <c:pt idx="117">
                  <c:v>2015Q4</c:v>
                </c:pt>
                <c:pt idx="118">
                  <c:v>2016Q1</c:v>
                </c:pt>
              </c:strCache>
            </c:strRef>
          </c:cat>
          <c:val>
            <c:numRef>
              <c:f>Mexico!$N$3:$EB$3</c:f>
              <c:numCache>
                <c:formatCode>General</c:formatCode>
                <c:ptCount val="119"/>
                <c:pt idx="0">
                  <c:v>7258.6534744882683</c:v>
                </c:pt>
                <c:pt idx="1">
                  <c:v>5835.8444554276612</c:v>
                </c:pt>
                <c:pt idx="2">
                  <c:v>4054.3561005360834</c:v>
                </c:pt>
                <c:pt idx="3">
                  <c:v>3593.5390784479687</c:v>
                </c:pt>
                <c:pt idx="4">
                  <c:v>3648.7226279219258</c:v>
                </c:pt>
                <c:pt idx="5">
                  <c:v>3731.1992949819723</c:v>
                </c:pt>
                <c:pt idx="6">
                  <c:v>3683.3535440024471</c:v>
                </c:pt>
                <c:pt idx="7">
                  <c:v>3134.7172608198307</c:v>
                </c:pt>
                <c:pt idx="8">
                  <c:v>2428.336311282088</c:v>
                </c:pt>
                <c:pt idx="9">
                  <c:v>2520.2248998687082</c:v>
                </c:pt>
                <c:pt idx="10">
                  <c:v>2360.7535135004237</c:v>
                </c:pt>
                <c:pt idx="11">
                  <c:v>2922.2653148591339</c:v>
                </c:pt>
                <c:pt idx="12">
                  <c:v>3246.5544339827543</c:v>
                </c:pt>
                <c:pt idx="13">
                  <c:v>3368.8525256429434</c:v>
                </c:pt>
                <c:pt idx="14">
                  <c:v>4085.0715178418036</c:v>
                </c:pt>
                <c:pt idx="15">
                  <c:v>5007.0586086273179</c:v>
                </c:pt>
                <c:pt idx="16">
                  <c:v>5457.2298455298187</c:v>
                </c:pt>
                <c:pt idx="17">
                  <c:v>5935.5200654227547</c:v>
                </c:pt>
                <c:pt idx="18">
                  <c:v>6710.9345615960756</c:v>
                </c:pt>
                <c:pt idx="19">
                  <c:v>7321.5032953244572</c:v>
                </c:pt>
                <c:pt idx="20">
                  <c:v>8315.850793084519</c:v>
                </c:pt>
                <c:pt idx="21">
                  <c:v>9811.6450443713657</c:v>
                </c:pt>
                <c:pt idx="22">
                  <c:v>10317.802915412653</c:v>
                </c:pt>
                <c:pt idx="23">
                  <c:v>10424.646998730112</c:v>
                </c:pt>
                <c:pt idx="24">
                  <c:v>10724.60154296799</c:v>
                </c:pt>
                <c:pt idx="25">
                  <c:v>10739.376719106622</c:v>
                </c:pt>
                <c:pt idx="26">
                  <c:v>10954.428502745766</c:v>
                </c:pt>
                <c:pt idx="27">
                  <c:v>10688.377765474546</c:v>
                </c:pt>
                <c:pt idx="28">
                  <c:v>10494.485412611733</c:v>
                </c:pt>
                <c:pt idx="29">
                  <c:v>10536.235792609657</c:v>
                </c:pt>
                <c:pt idx="30">
                  <c:v>10333.891526812902</c:v>
                </c:pt>
                <c:pt idx="31">
                  <c:v>10416.277547338979</c:v>
                </c:pt>
                <c:pt idx="32">
                  <c:v>10719.018079181831</c:v>
                </c:pt>
                <c:pt idx="33">
                  <c:v>12189.718625785259</c:v>
                </c:pt>
                <c:pt idx="34">
                  <c:v>13504.37501886545</c:v>
                </c:pt>
                <c:pt idx="35">
                  <c:v>13437.980306457277</c:v>
                </c:pt>
                <c:pt idx="36">
                  <c:v>13054.680456657437</c:v>
                </c:pt>
                <c:pt idx="37">
                  <c:v>12759.446261686089</c:v>
                </c:pt>
                <c:pt idx="38">
                  <c:v>12407.956576189456</c:v>
                </c:pt>
                <c:pt idx="39">
                  <c:v>12088.864800123016</c:v>
                </c:pt>
                <c:pt idx="40">
                  <c:v>10992.792089126207</c:v>
                </c:pt>
                <c:pt idx="41">
                  <c:v>9068.6197070491744</c:v>
                </c:pt>
                <c:pt idx="42">
                  <c:v>8034.5627535958538</c:v>
                </c:pt>
                <c:pt idx="43">
                  <c:v>7400.5013541826474</c:v>
                </c:pt>
                <c:pt idx="44">
                  <c:v>7508.5608712759313</c:v>
                </c:pt>
                <c:pt idx="45">
                  <c:v>8342.9683351036474</c:v>
                </c:pt>
                <c:pt idx="46">
                  <c:v>9114.6277300094516</c:v>
                </c:pt>
                <c:pt idx="47">
                  <c:v>9507.0504655690202</c:v>
                </c:pt>
                <c:pt idx="48">
                  <c:v>9165.0133529068225</c:v>
                </c:pt>
                <c:pt idx="49">
                  <c:v>9053.8121631851282</c:v>
                </c:pt>
                <c:pt idx="50">
                  <c:v>8403.6633276277462</c:v>
                </c:pt>
                <c:pt idx="51">
                  <c:v>8260.0413196407972</c:v>
                </c:pt>
                <c:pt idx="52">
                  <c:v>8892.1287765937996</c:v>
                </c:pt>
                <c:pt idx="53">
                  <c:v>8973.7646611461823</c:v>
                </c:pt>
                <c:pt idx="54">
                  <c:v>9585.9532742694628</c:v>
                </c:pt>
                <c:pt idx="55">
                  <c:v>9330.5169403890432</c:v>
                </c:pt>
                <c:pt idx="56">
                  <c:v>8890.7462012402138</c:v>
                </c:pt>
                <c:pt idx="57">
                  <c:v>9256.5369677904509</c:v>
                </c:pt>
                <c:pt idx="58">
                  <c:v>8942.3849323702943</c:v>
                </c:pt>
                <c:pt idx="59">
                  <c:v>8823.8759082292581</c:v>
                </c:pt>
                <c:pt idx="60">
                  <c:v>9234.3331472981299</c:v>
                </c:pt>
                <c:pt idx="61">
                  <c:v>9650.4635130196039</c:v>
                </c:pt>
                <c:pt idx="62">
                  <c:v>9841.5609522799914</c:v>
                </c:pt>
                <c:pt idx="63">
                  <c:v>9893.1299457512505</c:v>
                </c:pt>
                <c:pt idx="64">
                  <c:v>9481.2086913548192</c:v>
                </c:pt>
                <c:pt idx="65">
                  <c:v>8847.9386791141005</c:v>
                </c:pt>
                <c:pt idx="66">
                  <c:v>7595.8661635836934</c:v>
                </c:pt>
                <c:pt idx="67">
                  <c:v>6623.7183575063191</c:v>
                </c:pt>
                <c:pt idx="68">
                  <c:v>6564.2535585734113</c:v>
                </c:pt>
                <c:pt idx="69">
                  <c:v>6260.786621419772</c:v>
                </c:pt>
                <c:pt idx="70">
                  <c:v>6339.6478505965752</c:v>
                </c:pt>
                <c:pt idx="71">
                  <c:v>6538.5357619746492</c:v>
                </c:pt>
                <c:pt idx="72">
                  <c:v>6072.6097308564749</c:v>
                </c:pt>
                <c:pt idx="73">
                  <c:v>6072.9093026497294</c:v>
                </c:pt>
                <c:pt idx="74">
                  <c:v>4869.0952244144864</c:v>
                </c:pt>
                <c:pt idx="75">
                  <c:v>5100.8347626286995</c:v>
                </c:pt>
                <c:pt idx="76">
                  <c:v>5081.4266605250523</c:v>
                </c:pt>
                <c:pt idx="77">
                  <c:v>4363.1443770860915</c:v>
                </c:pt>
                <c:pt idx="78">
                  <c:v>4459.7754674506823</c:v>
                </c:pt>
                <c:pt idx="79">
                  <c:v>4157.2018682301614</c:v>
                </c:pt>
                <c:pt idx="80">
                  <c:v>3475.6265791081441</c:v>
                </c:pt>
                <c:pt idx="81">
                  <c:v>2091.8081214460772</c:v>
                </c:pt>
                <c:pt idx="82">
                  <c:v>1530.4254803348394</c:v>
                </c:pt>
                <c:pt idx="83">
                  <c:v>1115.4461051415269</c:v>
                </c:pt>
                <c:pt idx="84">
                  <c:v>1298.7238849279411</c:v>
                </c:pt>
                <c:pt idx="85">
                  <c:v>3772.6576339953413</c:v>
                </c:pt>
                <c:pt idx="86">
                  <c:v>5317.1957117074253</c:v>
                </c:pt>
                <c:pt idx="87">
                  <c:v>8735.553335704506</c:v>
                </c:pt>
                <c:pt idx="88">
                  <c:v>11284.537112211618</c:v>
                </c:pt>
                <c:pt idx="89">
                  <c:v>11931.910683835298</c:v>
                </c:pt>
                <c:pt idx="90">
                  <c:v>11852.760266974205</c:v>
                </c:pt>
                <c:pt idx="91">
                  <c:v>12036.808567196353</c:v>
                </c:pt>
                <c:pt idx="92">
                  <c:v>12126.476701517127</c:v>
                </c:pt>
                <c:pt idx="93">
                  <c:v>12115.011182714536</c:v>
                </c:pt>
                <c:pt idx="94">
                  <c:v>13712.298196308695</c:v>
                </c:pt>
                <c:pt idx="95">
                  <c:v>17232.649953414519</c:v>
                </c:pt>
                <c:pt idx="96">
                  <c:v>18786.378859541906</c:v>
                </c:pt>
                <c:pt idx="97">
                  <c:v>21618.730266506791</c:v>
                </c:pt>
                <c:pt idx="98">
                  <c:v>22747.589719872965</c:v>
                </c:pt>
                <c:pt idx="99">
                  <c:v>23705.700707073909</c:v>
                </c:pt>
                <c:pt idx="100">
                  <c:v>24854.302073222658</c:v>
                </c:pt>
                <c:pt idx="101">
                  <c:v>25048.045882417697</c:v>
                </c:pt>
                <c:pt idx="102">
                  <c:v>25083.747823754071</c:v>
                </c:pt>
                <c:pt idx="103">
                  <c:v>25891.006626195311</c:v>
                </c:pt>
                <c:pt idx="104">
                  <c:v>25799.02954414452</c:v>
                </c:pt>
                <c:pt idx="105">
                  <c:v>25144.359908084632</c:v>
                </c:pt>
                <c:pt idx="106">
                  <c:v>24364.711327680387</c:v>
                </c:pt>
                <c:pt idx="107">
                  <c:v>25042.059913779223</c:v>
                </c:pt>
                <c:pt idx="108">
                  <c:v>24542.758348973632</c:v>
                </c:pt>
                <c:pt idx="109">
                  <c:v>24764.022732117286</c:v>
                </c:pt>
                <c:pt idx="110">
                  <c:v>25546.826509428</c:v>
                </c:pt>
                <c:pt idx="111">
                  <c:v>26663.883154313226</c:v>
                </c:pt>
                <c:pt idx="112">
                  <c:v>26615.395457636743</c:v>
                </c:pt>
                <c:pt idx="113">
                  <c:v>26431.596387762303</c:v>
                </c:pt>
                <c:pt idx="114">
                  <c:v>25638.408861952474</c:v>
                </c:pt>
                <c:pt idx="115">
                  <c:v>24090.561237622736</c:v>
                </c:pt>
                <c:pt idx="116">
                  <c:v>22464.20296236889</c:v>
                </c:pt>
                <c:pt idx="117">
                  <c:v>19367.240171246674</c:v>
                </c:pt>
                <c:pt idx="118">
                  <c:v>17454.602415179113</c:v>
                </c:pt>
              </c:numCache>
            </c:numRef>
          </c:val>
        </c:ser>
        <c:ser>
          <c:idx val="2"/>
          <c:order val="2"/>
          <c:tx>
            <c:strRef>
              <c:f>Mexico!$M$4</c:f>
              <c:strCache>
                <c:ptCount val="1"/>
                <c:pt idx="0">
                  <c:v>2+ Std Dev Band</c:v>
                </c:pt>
              </c:strCache>
            </c:strRef>
          </c:tx>
          <c:marker>
            <c:symbol val="none"/>
          </c:marker>
          <c:cat>
            <c:strRef>
              <c:f>Mexico!$N$1:$EB$1</c:f>
              <c:strCache>
                <c:ptCount val="119"/>
                <c:pt idx="0">
                  <c:v>1986Q3</c:v>
                </c:pt>
                <c:pt idx="1">
                  <c:v>1986Q4</c:v>
                </c:pt>
                <c:pt idx="2">
                  <c:v>1987Q1</c:v>
                </c:pt>
                <c:pt idx="3">
                  <c:v>1987Q2</c:v>
                </c:pt>
                <c:pt idx="4">
                  <c:v>1987Q3</c:v>
                </c:pt>
                <c:pt idx="5">
                  <c:v>1987Q4</c:v>
                </c:pt>
                <c:pt idx="6">
                  <c:v>1988Q1</c:v>
                </c:pt>
                <c:pt idx="7">
                  <c:v>1988Q2</c:v>
                </c:pt>
                <c:pt idx="8">
                  <c:v>1988Q3</c:v>
                </c:pt>
                <c:pt idx="9">
                  <c:v>1988Q4</c:v>
                </c:pt>
                <c:pt idx="10">
                  <c:v>1989Q1</c:v>
                </c:pt>
                <c:pt idx="11">
                  <c:v>1989Q2</c:v>
                </c:pt>
                <c:pt idx="12">
                  <c:v>1989Q3</c:v>
                </c:pt>
                <c:pt idx="13">
                  <c:v>1989Q4</c:v>
                </c:pt>
                <c:pt idx="14">
                  <c:v>1990Q1</c:v>
                </c:pt>
                <c:pt idx="15">
                  <c:v>1990Q2</c:v>
                </c:pt>
                <c:pt idx="16">
                  <c:v>1990Q3</c:v>
                </c:pt>
                <c:pt idx="17">
                  <c:v>1990Q4</c:v>
                </c:pt>
                <c:pt idx="18">
                  <c:v>1991Q1</c:v>
                </c:pt>
                <c:pt idx="19">
                  <c:v>1991Q2</c:v>
                </c:pt>
                <c:pt idx="20">
                  <c:v>1991Q3</c:v>
                </c:pt>
                <c:pt idx="21">
                  <c:v>1991Q4</c:v>
                </c:pt>
                <c:pt idx="22">
                  <c:v>1992Q1</c:v>
                </c:pt>
                <c:pt idx="23">
                  <c:v>1992Q2</c:v>
                </c:pt>
                <c:pt idx="24">
                  <c:v>1992Q3</c:v>
                </c:pt>
                <c:pt idx="25">
                  <c:v>1992Q4</c:v>
                </c:pt>
                <c:pt idx="26">
                  <c:v>1993Q1</c:v>
                </c:pt>
                <c:pt idx="27">
                  <c:v>1993Q2</c:v>
                </c:pt>
                <c:pt idx="28">
                  <c:v>1993Q3</c:v>
                </c:pt>
                <c:pt idx="29">
                  <c:v>1993Q4</c:v>
                </c:pt>
                <c:pt idx="30">
                  <c:v>1994Q1</c:v>
                </c:pt>
                <c:pt idx="31">
                  <c:v>1994Q2</c:v>
                </c:pt>
                <c:pt idx="32">
                  <c:v>1994Q3</c:v>
                </c:pt>
                <c:pt idx="33">
                  <c:v>1994Q4</c:v>
                </c:pt>
                <c:pt idx="34">
                  <c:v>1995Q1</c:v>
                </c:pt>
                <c:pt idx="35">
                  <c:v>1995Q2</c:v>
                </c:pt>
                <c:pt idx="36">
                  <c:v>1995Q3</c:v>
                </c:pt>
                <c:pt idx="37">
                  <c:v>1995Q4</c:v>
                </c:pt>
                <c:pt idx="38">
                  <c:v>1996Q1</c:v>
                </c:pt>
                <c:pt idx="39">
                  <c:v>1996Q2</c:v>
                </c:pt>
                <c:pt idx="40">
                  <c:v>1996Q3</c:v>
                </c:pt>
                <c:pt idx="41">
                  <c:v>1996Q4</c:v>
                </c:pt>
                <c:pt idx="42">
                  <c:v>1997Q1</c:v>
                </c:pt>
                <c:pt idx="43">
                  <c:v>1997Q2</c:v>
                </c:pt>
                <c:pt idx="44">
                  <c:v>1997Q3</c:v>
                </c:pt>
                <c:pt idx="45">
                  <c:v>1997Q4</c:v>
                </c:pt>
                <c:pt idx="46">
                  <c:v>1998Q1</c:v>
                </c:pt>
                <c:pt idx="47">
                  <c:v>1998Q2</c:v>
                </c:pt>
                <c:pt idx="48">
                  <c:v>1998Q3</c:v>
                </c:pt>
                <c:pt idx="49">
                  <c:v>1998Q4</c:v>
                </c:pt>
                <c:pt idx="50">
                  <c:v>1999Q1</c:v>
                </c:pt>
                <c:pt idx="51">
                  <c:v>1999Q2</c:v>
                </c:pt>
                <c:pt idx="52">
                  <c:v>1999Q3</c:v>
                </c:pt>
                <c:pt idx="53">
                  <c:v>1999Q4</c:v>
                </c:pt>
                <c:pt idx="54">
                  <c:v>2000Q1</c:v>
                </c:pt>
                <c:pt idx="55">
                  <c:v>2000Q2</c:v>
                </c:pt>
                <c:pt idx="56">
                  <c:v>2000Q3</c:v>
                </c:pt>
                <c:pt idx="57">
                  <c:v>2000Q4</c:v>
                </c:pt>
                <c:pt idx="58">
                  <c:v>2001Q1</c:v>
                </c:pt>
                <c:pt idx="59">
                  <c:v>2001Q2</c:v>
                </c:pt>
                <c:pt idx="60">
                  <c:v>2001Q3</c:v>
                </c:pt>
                <c:pt idx="61">
                  <c:v>2001Q4</c:v>
                </c:pt>
                <c:pt idx="62">
                  <c:v>2002Q1</c:v>
                </c:pt>
                <c:pt idx="63">
                  <c:v>2002Q2</c:v>
                </c:pt>
                <c:pt idx="64">
                  <c:v>2002Q3</c:v>
                </c:pt>
                <c:pt idx="65">
                  <c:v>2002Q4</c:v>
                </c:pt>
                <c:pt idx="66">
                  <c:v>2003Q1</c:v>
                </c:pt>
                <c:pt idx="67">
                  <c:v>2003Q2</c:v>
                </c:pt>
                <c:pt idx="68">
                  <c:v>2003Q3</c:v>
                </c:pt>
                <c:pt idx="69">
                  <c:v>2003Q4</c:v>
                </c:pt>
                <c:pt idx="70">
                  <c:v>2004Q1</c:v>
                </c:pt>
                <c:pt idx="71">
                  <c:v>2004Q2</c:v>
                </c:pt>
                <c:pt idx="72">
                  <c:v>2004Q3</c:v>
                </c:pt>
                <c:pt idx="73">
                  <c:v>2004Q4</c:v>
                </c:pt>
                <c:pt idx="74">
                  <c:v>2005Q1</c:v>
                </c:pt>
                <c:pt idx="75">
                  <c:v>2005Q2</c:v>
                </c:pt>
                <c:pt idx="76">
                  <c:v>2005Q3</c:v>
                </c:pt>
                <c:pt idx="77">
                  <c:v>2005Q4</c:v>
                </c:pt>
                <c:pt idx="78">
                  <c:v>2006Q1</c:v>
                </c:pt>
                <c:pt idx="79">
                  <c:v>2006Q2</c:v>
                </c:pt>
                <c:pt idx="80">
                  <c:v>2006Q3</c:v>
                </c:pt>
                <c:pt idx="81">
                  <c:v>2006Q4</c:v>
                </c:pt>
                <c:pt idx="82">
                  <c:v>2007Q1</c:v>
                </c:pt>
                <c:pt idx="83">
                  <c:v>2007Q2</c:v>
                </c:pt>
                <c:pt idx="84">
                  <c:v>2007Q3</c:v>
                </c:pt>
                <c:pt idx="85">
                  <c:v>2007Q4</c:v>
                </c:pt>
                <c:pt idx="86">
                  <c:v>2008Q1</c:v>
                </c:pt>
                <c:pt idx="87">
                  <c:v>2008Q2</c:v>
                </c:pt>
                <c:pt idx="88">
                  <c:v>2008Q3</c:v>
                </c:pt>
                <c:pt idx="89">
                  <c:v>2008Q4</c:v>
                </c:pt>
                <c:pt idx="90">
                  <c:v>2009Q1</c:v>
                </c:pt>
                <c:pt idx="91">
                  <c:v>2009Q2</c:v>
                </c:pt>
                <c:pt idx="92">
                  <c:v>2009Q3</c:v>
                </c:pt>
                <c:pt idx="93">
                  <c:v>2009Q4</c:v>
                </c:pt>
                <c:pt idx="94">
                  <c:v>2010Q1</c:v>
                </c:pt>
                <c:pt idx="95">
                  <c:v>2010Q2</c:v>
                </c:pt>
                <c:pt idx="96">
                  <c:v>2010Q3</c:v>
                </c:pt>
                <c:pt idx="97">
                  <c:v>2010Q4</c:v>
                </c:pt>
                <c:pt idx="98">
                  <c:v>2011Q1</c:v>
                </c:pt>
                <c:pt idx="99">
                  <c:v>2011Q2</c:v>
                </c:pt>
                <c:pt idx="100">
                  <c:v>2011Q3</c:v>
                </c:pt>
                <c:pt idx="101">
                  <c:v>2011Q4</c:v>
                </c:pt>
                <c:pt idx="102">
                  <c:v>2012Q1</c:v>
                </c:pt>
                <c:pt idx="103">
                  <c:v>2012Q2</c:v>
                </c:pt>
                <c:pt idx="104">
                  <c:v>2012Q3</c:v>
                </c:pt>
                <c:pt idx="105">
                  <c:v>2012Q4</c:v>
                </c:pt>
                <c:pt idx="106">
                  <c:v>2013Q1</c:v>
                </c:pt>
                <c:pt idx="107">
                  <c:v>2013Q2</c:v>
                </c:pt>
                <c:pt idx="108">
                  <c:v>2013Q3</c:v>
                </c:pt>
                <c:pt idx="109">
                  <c:v>2013Q4</c:v>
                </c:pt>
                <c:pt idx="110">
                  <c:v>2014Q1</c:v>
                </c:pt>
                <c:pt idx="111">
                  <c:v>2014Q2</c:v>
                </c:pt>
                <c:pt idx="112">
                  <c:v>2014Q3</c:v>
                </c:pt>
                <c:pt idx="113">
                  <c:v>2014Q4</c:v>
                </c:pt>
                <c:pt idx="114">
                  <c:v>2015Q1</c:v>
                </c:pt>
                <c:pt idx="115">
                  <c:v>2015Q2</c:v>
                </c:pt>
                <c:pt idx="116">
                  <c:v>2015Q3</c:v>
                </c:pt>
                <c:pt idx="117">
                  <c:v>2015Q4</c:v>
                </c:pt>
                <c:pt idx="118">
                  <c:v>2016Q1</c:v>
                </c:pt>
              </c:strCache>
            </c:strRef>
          </c:cat>
          <c:val>
            <c:numRef>
              <c:f>Mexico!$N$4:$EB$4</c:f>
              <c:numCache>
                <c:formatCode>General</c:formatCode>
                <c:ptCount val="119"/>
                <c:pt idx="0">
                  <c:v>17288.592698976536</c:v>
                </c:pt>
                <c:pt idx="1">
                  <c:v>15052.388710855323</c:v>
                </c:pt>
                <c:pt idx="2">
                  <c:v>12225.348876072167</c:v>
                </c:pt>
                <c:pt idx="3">
                  <c:v>11497.956061895937</c:v>
                </c:pt>
                <c:pt idx="4">
                  <c:v>11573.621305843852</c:v>
                </c:pt>
                <c:pt idx="5">
                  <c:v>11106.371639963945</c:v>
                </c:pt>
                <c:pt idx="6">
                  <c:v>10178.541838004894</c:v>
                </c:pt>
                <c:pt idx="7">
                  <c:v>8592.0267216396605</c:v>
                </c:pt>
                <c:pt idx="8">
                  <c:v>6515.5662225641763</c:v>
                </c:pt>
                <c:pt idx="9">
                  <c:v>6176.6196997374172</c:v>
                </c:pt>
                <c:pt idx="10">
                  <c:v>5503.8967770008476</c:v>
                </c:pt>
                <c:pt idx="11">
                  <c:v>6211.1785297182678</c:v>
                </c:pt>
                <c:pt idx="12">
                  <c:v>6680.661167965508</c:v>
                </c:pt>
                <c:pt idx="13">
                  <c:v>6847.6562512858873</c:v>
                </c:pt>
                <c:pt idx="14">
                  <c:v>7983.4093356836065</c:v>
                </c:pt>
                <c:pt idx="15">
                  <c:v>9421.3898672546347</c:v>
                </c:pt>
                <c:pt idx="16">
                  <c:v>9974.7097910596385</c:v>
                </c:pt>
                <c:pt idx="17">
                  <c:v>10548.185080845509</c:v>
                </c:pt>
                <c:pt idx="18">
                  <c:v>11616.426223192149</c:v>
                </c:pt>
                <c:pt idx="19">
                  <c:v>12348.755640648915</c:v>
                </c:pt>
                <c:pt idx="20">
                  <c:v>13802.348736169037</c:v>
                </c:pt>
                <c:pt idx="21">
                  <c:v>16111.970638742729</c:v>
                </c:pt>
                <c:pt idx="22">
                  <c:v>16699.345730825306</c:v>
                </c:pt>
                <c:pt idx="23">
                  <c:v>16824.200197460224</c:v>
                </c:pt>
                <c:pt idx="24">
                  <c:v>17099.906035935983</c:v>
                </c:pt>
                <c:pt idx="25">
                  <c:v>16846.586388213247</c:v>
                </c:pt>
                <c:pt idx="26">
                  <c:v>16872.903305491534</c:v>
                </c:pt>
                <c:pt idx="27">
                  <c:v>15491.73188094909</c:v>
                </c:pt>
                <c:pt idx="28">
                  <c:v>14608.955325223467</c:v>
                </c:pt>
                <c:pt idx="29">
                  <c:v>14439.584735219316</c:v>
                </c:pt>
                <c:pt idx="30">
                  <c:v>13692.741203625807</c:v>
                </c:pt>
                <c:pt idx="31">
                  <c:v>14089.620694677958</c:v>
                </c:pt>
                <c:pt idx="32">
                  <c:v>15112.857858363661</c:v>
                </c:pt>
                <c:pt idx="33">
                  <c:v>19048.470851570521</c:v>
                </c:pt>
                <c:pt idx="34">
                  <c:v>23424.838737730897</c:v>
                </c:pt>
                <c:pt idx="35">
                  <c:v>24939.347512914552</c:v>
                </c:pt>
                <c:pt idx="36">
                  <c:v>25350.030563314875</c:v>
                </c:pt>
                <c:pt idx="37">
                  <c:v>24993.402173372175</c:v>
                </c:pt>
                <c:pt idx="38">
                  <c:v>24515.843467378912</c:v>
                </c:pt>
                <c:pt idx="39">
                  <c:v>24089.459960246033</c:v>
                </c:pt>
                <c:pt idx="40">
                  <c:v>22664.322983252416</c:v>
                </c:pt>
                <c:pt idx="41">
                  <c:v>20225.089054098349</c:v>
                </c:pt>
                <c:pt idx="42">
                  <c:v>18894.384162191705</c:v>
                </c:pt>
                <c:pt idx="43">
                  <c:v>18056.650568365294</c:v>
                </c:pt>
                <c:pt idx="44">
                  <c:v>18220.24150255186</c:v>
                </c:pt>
                <c:pt idx="45">
                  <c:v>19445.245970207296</c:v>
                </c:pt>
                <c:pt idx="46">
                  <c:v>20629.871560018903</c:v>
                </c:pt>
                <c:pt idx="47">
                  <c:v>21222.468506138041</c:v>
                </c:pt>
                <c:pt idx="48">
                  <c:v>20771.428110813642</c:v>
                </c:pt>
                <c:pt idx="49">
                  <c:v>20614.538151370256</c:v>
                </c:pt>
                <c:pt idx="50">
                  <c:v>19862.331100255491</c:v>
                </c:pt>
                <c:pt idx="51">
                  <c:v>19697.291494281595</c:v>
                </c:pt>
                <c:pt idx="52">
                  <c:v>20481.9526331876</c:v>
                </c:pt>
                <c:pt idx="53">
                  <c:v>20073.673572292362</c:v>
                </c:pt>
                <c:pt idx="54">
                  <c:v>19391.425543538928</c:v>
                </c:pt>
                <c:pt idx="55">
                  <c:v>17496.750250778088</c:v>
                </c:pt>
                <c:pt idx="56">
                  <c:v>15704.953197480429</c:v>
                </c:pt>
                <c:pt idx="57">
                  <c:v>16155.296465580903</c:v>
                </c:pt>
                <c:pt idx="58">
                  <c:v>15998.396944740591</c:v>
                </c:pt>
                <c:pt idx="59">
                  <c:v>15864.316181458518</c:v>
                </c:pt>
                <c:pt idx="60">
                  <c:v>16232.451084596261</c:v>
                </c:pt>
                <c:pt idx="61">
                  <c:v>16019.833056039206</c:v>
                </c:pt>
                <c:pt idx="62">
                  <c:v>15864.151564559983</c:v>
                </c:pt>
                <c:pt idx="63">
                  <c:v>15752.661181502503</c:v>
                </c:pt>
                <c:pt idx="64">
                  <c:v>15549.946562709636</c:v>
                </c:pt>
                <c:pt idx="65">
                  <c:v>15254.4516432282</c:v>
                </c:pt>
                <c:pt idx="66">
                  <c:v>13541.334837167387</c:v>
                </c:pt>
                <c:pt idx="67">
                  <c:v>12140.566025012638</c:v>
                </c:pt>
                <c:pt idx="68">
                  <c:v>12101.447192146821</c:v>
                </c:pt>
                <c:pt idx="69">
                  <c:v>11743.034677839543</c:v>
                </c:pt>
                <c:pt idx="70">
                  <c:v>11571.019646193148</c:v>
                </c:pt>
                <c:pt idx="71">
                  <c:v>12404.350223949299</c:v>
                </c:pt>
                <c:pt idx="72">
                  <c:v>11880.169166712949</c:v>
                </c:pt>
                <c:pt idx="73">
                  <c:v>11802.825660299459</c:v>
                </c:pt>
                <c:pt idx="74">
                  <c:v>10457.686473828968</c:v>
                </c:pt>
                <c:pt idx="75">
                  <c:v>10811.367400257388</c:v>
                </c:pt>
                <c:pt idx="76">
                  <c:v>10789.90575105009</c:v>
                </c:pt>
                <c:pt idx="77">
                  <c:v>9784.6604391721612</c:v>
                </c:pt>
                <c:pt idx="78">
                  <c:v>9810.8449649013492</c:v>
                </c:pt>
                <c:pt idx="79">
                  <c:v>9536.0598364603138</c:v>
                </c:pt>
                <c:pt idx="80">
                  <c:v>8588.6726432162832</c:v>
                </c:pt>
                <c:pt idx="81">
                  <c:v>6542.7021678921546</c:v>
                </c:pt>
                <c:pt idx="82">
                  <c:v>5668.604735669679</c:v>
                </c:pt>
                <c:pt idx="83">
                  <c:v>5423.8541852830531</c:v>
                </c:pt>
                <c:pt idx="84">
                  <c:v>5622.946549855882</c:v>
                </c:pt>
                <c:pt idx="85">
                  <c:v>9402.2778779906839</c:v>
                </c:pt>
                <c:pt idx="86">
                  <c:v>11759.401073414852</c:v>
                </c:pt>
                <c:pt idx="87">
                  <c:v>17377.693981409011</c:v>
                </c:pt>
                <c:pt idx="88">
                  <c:v>21286.770729423235</c:v>
                </c:pt>
                <c:pt idx="89">
                  <c:v>22087.881452670601</c:v>
                </c:pt>
                <c:pt idx="90">
                  <c:v>22035.020573948412</c:v>
                </c:pt>
                <c:pt idx="91">
                  <c:v>22714.25440939271</c:v>
                </c:pt>
                <c:pt idx="92">
                  <c:v>23691.260323034254</c:v>
                </c:pt>
                <c:pt idx="93">
                  <c:v>24315.83340042907</c:v>
                </c:pt>
                <c:pt idx="94">
                  <c:v>26193.612152617396</c:v>
                </c:pt>
                <c:pt idx="95">
                  <c:v>31803.197656829045</c:v>
                </c:pt>
                <c:pt idx="96">
                  <c:v>33874.307339083833</c:v>
                </c:pt>
                <c:pt idx="97">
                  <c:v>37875.699053013603</c:v>
                </c:pt>
                <c:pt idx="98">
                  <c:v>39158.077744745948</c:v>
                </c:pt>
                <c:pt idx="99">
                  <c:v>40033.377179147828</c:v>
                </c:pt>
                <c:pt idx="100">
                  <c:v>41229.947976445321</c:v>
                </c:pt>
                <c:pt idx="101">
                  <c:v>41147.722384835397</c:v>
                </c:pt>
                <c:pt idx="102">
                  <c:v>41143.451137508142</c:v>
                </c:pt>
                <c:pt idx="103">
                  <c:v>43789.989152390619</c:v>
                </c:pt>
                <c:pt idx="104">
                  <c:v>44175.143413289043</c:v>
                </c:pt>
                <c:pt idx="105">
                  <c:v>43474.332221169265</c:v>
                </c:pt>
                <c:pt idx="106">
                  <c:v>42994.041000360776</c:v>
                </c:pt>
                <c:pt idx="107">
                  <c:v>44043.350947558443</c:v>
                </c:pt>
                <c:pt idx="108">
                  <c:v>43325.219137947264</c:v>
                </c:pt>
                <c:pt idx="109">
                  <c:v>43597.159824234572</c:v>
                </c:pt>
                <c:pt idx="110">
                  <c:v>44372.678733855995</c:v>
                </c:pt>
                <c:pt idx="111">
                  <c:v>44785.592413626451</c:v>
                </c:pt>
                <c:pt idx="112">
                  <c:v>43654.202360273484</c:v>
                </c:pt>
                <c:pt idx="113">
                  <c:v>42873.366560524606</c:v>
                </c:pt>
                <c:pt idx="114">
                  <c:v>42626.097018904948</c:v>
                </c:pt>
                <c:pt idx="115">
                  <c:v>43393.155660245473</c:v>
                </c:pt>
                <c:pt idx="116">
                  <c:v>42250.346224737776</c:v>
                </c:pt>
                <c:pt idx="117">
                  <c:v>39003.500137493342</c:v>
                </c:pt>
                <c:pt idx="118">
                  <c:v>36947.445030358227</c:v>
                </c:pt>
              </c:numCache>
            </c:numRef>
          </c:val>
        </c:ser>
        <c:ser>
          <c:idx val="3"/>
          <c:order val="3"/>
          <c:tx>
            <c:strRef>
              <c:f>Mexico!$M$5</c:f>
              <c:strCache>
                <c:ptCount val="1"/>
                <c:pt idx="0">
                  <c:v>1- Std Dev Band</c:v>
                </c:pt>
              </c:strCache>
            </c:strRef>
          </c:tx>
          <c:marker>
            <c:symbol val="none"/>
          </c:marker>
          <c:cat>
            <c:strRef>
              <c:f>Mexico!$N$1:$EB$1</c:f>
              <c:strCache>
                <c:ptCount val="119"/>
                <c:pt idx="0">
                  <c:v>1986Q3</c:v>
                </c:pt>
                <c:pt idx="1">
                  <c:v>1986Q4</c:v>
                </c:pt>
                <c:pt idx="2">
                  <c:v>1987Q1</c:v>
                </c:pt>
                <c:pt idx="3">
                  <c:v>1987Q2</c:v>
                </c:pt>
                <c:pt idx="4">
                  <c:v>1987Q3</c:v>
                </c:pt>
                <c:pt idx="5">
                  <c:v>1987Q4</c:v>
                </c:pt>
                <c:pt idx="6">
                  <c:v>1988Q1</c:v>
                </c:pt>
                <c:pt idx="7">
                  <c:v>1988Q2</c:v>
                </c:pt>
                <c:pt idx="8">
                  <c:v>1988Q3</c:v>
                </c:pt>
                <c:pt idx="9">
                  <c:v>1988Q4</c:v>
                </c:pt>
                <c:pt idx="10">
                  <c:v>1989Q1</c:v>
                </c:pt>
                <c:pt idx="11">
                  <c:v>1989Q2</c:v>
                </c:pt>
                <c:pt idx="12">
                  <c:v>1989Q3</c:v>
                </c:pt>
                <c:pt idx="13">
                  <c:v>1989Q4</c:v>
                </c:pt>
                <c:pt idx="14">
                  <c:v>1990Q1</c:v>
                </c:pt>
                <c:pt idx="15">
                  <c:v>1990Q2</c:v>
                </c:pt>
                <c:pt idx="16">
                  <c:v>1990Q3</c:v>
                </c:pt>
                <c:pt idx="17">
                  <c:v>1990Q4</c:v>
                </c:pt>
                <c:pt idx="18">
                  <c:v>1991Q1</c:v>
                </c:pt>
                <c:pt idx="19">
                  <c:v>1991Q2</c:v>
                </c:pt>
                <c:pt idx="20">
                  <c:v>1991Q3</c:v>
                </c:pt>
                <c:pt idx="21">
                  <c:v>1991Q4</c:v>
                </c:pt>
                <c:pt idx="22">
                  <c:v>1992Q1</c:v>
                </c:pt>
                <c:pt idx="23">
                  <c:v>1992Q2</c:v>
                </c:pt>
                <c:pt idx="24">
                  <c:v>1992Q3</c:v>
                </c:pt>
                <c:pt idx="25">
                  <c:v>1992Q4</c:v>
                </c:pt>
                <c:pt idx="26">
                  <c:v>1993Q1</c:v>
                </c:pt>
                <c:pt idx="27">
                  <c:v>1993Q2</c:v>
                </c:pt>
                <c:pt idx="28">
                  <c:v>1993Q3</c:v>
                </c:pt>
                <c:pt idx="29">
                  <c:v>1993Q4</c:v>
                </c:pt>
                <c:pt idx="30">
                  <c:v>1994Q1</c:v>
                </c:pt>
                <c:pt idx="31">
                  <c:v>1994Q2</c:v>
                </c:pt>
                <c:pt idx="32">
                  <c:v>1994Q3</c:v>
                </c:pt>
                <c:pt idx="33">
                  <c:v>1994Q4</c:v>
                </c:pt>
                <c:pt idx="34">
                  <c:v>1995Q1</c:v>
                </c:pt>
                <c:pt idx="35">
                  <c:v>1995Q2</c:v>
                </c:pt>
                <c:pt idx="36">
                  <c:v>1995Q3</c:v>
                </c:pt>
                <c:pt idx="37">
                  <c:v>1995Q4</c:v>
                </c:pt>
                <c:pt idx="38">
                  <c:v>1996Q1</c:v>
                </c:pt>
                <c:pt idx="39">
                  <c:v>1996Q2</c:v>
                </c:pt>
                <c:pt idx="40">
                  <c:v>1996Q3</c:v>
                </c:pt>
                <c:pt idx="41">
                  <c:v>1996Q4</c:v>
                </c:pt>
                <c:pt idx="42">
                  <c:v>1997Q1</c:v>
                </c:pt>
                <c:pt idx="43">
                  <c:v>1997Q2</c:v>
                </c:pt>
                <c:pt idx="44">
                  <c:v>1997Q3</c:v>
                </c:pt>
                <c:pt idx="45">
                  <c:v>1997Q4</c:v>
                </c:pt>
                <c:pt idx="46">
                  <c:v>1998Q1</c:v>
                </c:pt>
                <c:pt idx="47">
                  <c:v>1998Q2</c:v>
                </c:pt>
                <c:pt idx="48">
                  <c:v>1998Q3</c:v>
                </c:pt>
                <c:pt idx="49">
                  <c:v>1998Q4</c:v>
                </c:pt>
                <c:pt idx="50">
                  <c:v>1999Q1</c:v>
                </c:pt>
                <c:pt idx="51">
                  <c:v>1999Q2</c:v>
                </c:pt>
                <c:pt idx="52">
                  <c:v>1999Q3</c:v>
                </c:pt>
                <c:pt idx="53">
                  <c:v>1999Q4</c:v>
                </c:pt>
                <c:pt idx="54">
                  <c:v>2000Q1</c:v>
                </c:pt>
                <c:pt idx="55">
                  <c:v>2000Q2</c:v>
                </c:pt>
                <c:pt idx="56">
                  <c:v>2000Q3</c:v>
                </c:pt>
                <c:pt idx="57">
                  <c:v>2000Q4</c:v>
                </c:pt>
                <c:pt idx="58">
                  <c:v>2001Q1</c:v>
                </c:pt>
                <c:pt idx="59">
                  <c:v>2001Q2</c:v>
                </c:pt>
                <c:pt idx="60">
                  <c:v>2001Q3</c:v>
                </c:pt>
                <c:pt idx="61">
                  <c:v>2001Q4</c:v>
                </c:pt>
                <c:pt idx="62">
                  <c:v>2002Q1</c:v>
                </c:pt>
                <c:pt idx="63">
                  <c:v>2002Q2</c:v>
                </c:pt>
                <c:pt idx="64">
                  <c:v>2002Q3</c:v>
                </c:pt>
                <c:pt idx="65">
                  <c:v>2002Q4</c:v>
                </c:pt>
                <c:pt idx="66">
                  <c:v>2003Q1</c:v>
                </c:pt>
                <c:pt idx="67">
                  <c:v>2003Q2</c:v>
                </c:pt>
                <c:pt idx="68">
                  <c:v>2003Q3</c:v>
                </c:pt>
                <c:pt idx="69">
                  <c:v>2003Q4</c:v>
                </c:pt>
                <c:pt idx="70">
                  <c:v>2004Q1</c:v>
                </c:pt>
                <c:pt idx="71">
                  <c:v>2004Q2</c:v>
                </c:pt>
                <c:pt idx="72">
                  <c:v>2004Q3</c:v>
                </c:pt>
                <c:pt idx="73">
                  <c:v>2004Q4</c:v>
                </c:pt>
                <c:pt idx="74">
                  <c:v>2005Q1</c:v>
                </c:pt>
                <c:pt idx="75">
                  <c:v>2005Q2</c:v>
                </c:pt>
                <c:pt idx="76">
                  <c:v>2005Q3</c:v>
                </c:pt>
                <c:pt idx="77">
                  <c:v>2005Q4</c:v>
                </c:pt>
                <c:pt idx="78">
                  <c:v>2006Q1</c:v>
                </c:pt>
                <c:pt idx="79">
                  <c:v>2006Q2</c:v>
                </c:pt>
                <c:pt idx="80">
                  <c:v>2006Q3</c:v>
                </c:pt>
                <c:pt idx="81">
                  <c:v>2006Q4</c:v>
                </c:pt>
                <c:pt idx="82">
                  <c:v>2007Q1</c:v>
                </c:pt>
                <c:pt idx="83">
                  <c:v>2007Q2</c:v>
                </c:pt>
                <c:pt idx="84">
                  <c:v>2007Q3</c:v>
                </c:pt>
                <c:pt idx="85">
                  <c:v>2007Q4</c:v>
                </c:pt>
                <c:pt idx="86">
                  <c:v>2008Q1</c:v>
                </c:pt>
                <c:pt idx="87">
                  <c:v>2008Q2</c:v>
                </c:pt>
                <c:pt idx="88">
                  <c:v>2008Q3</c:v>
                </c:pt>
                <c:pt idx="89">
                  <c:v>2008Q4</c:v>
                </c:pt>
                <c:pt idx="90">
                  <c:v>2009Q1</c:v>
                </c:pt>
                <c:pt idx="91">
                  <c:v>2009Q2</c:v>
                </c:pt>
                <c:pt idx="92">
                  <c:v>2009Q3</c:v>
                </c:pt>
                <c:pt idx="93">
                  <c:v>2009Q4</c:v>
                </c:pt>
                <c:pt idx="94">
                  <c:v>2010Q1</c:v>
                </c:pt>
                <c:pt idx="95">
                  <c:v>2010Q2</c:v>
                </c:pt>
                <c:pt idx="96">
                  <c:v>2010Q3</c:v>
                </c:pt>
                <c:pt idx="97">
                  <c:v>2010Q4</c:v>
                </c:pt>
                <c:pt idx="98">
                  <c:v>2011Q1</c:v>
                </c:pt>
                <c:pt idx="99">
                  <c:v>2011Q2</c:v>
                </c:pt>
                <c:pt idx="100">
                  <c:v>2011Q3</c:v>
                </c:pt>
                <c:pt idx="101">
                  <c:v>2011Q4</c:v>
                </c:pt>
                <c:pt idx="102">
                  <c:v>2012Q1</c:v>
                </c:pt>
                <c:pt idx="103">
                  <c:v>2012Q2</c:v>
                </c:pt>
                <c:pt idx="104">
                  <c:v>2012Q3</c:v>
                </c:pt>
                <c:pt idx="105">
                  <c:v>2012Q4</c:v>
                </c:pt>
                <c:pt idx="106">
                  <c:v>2013Q1</c:v>
                </c:pt>
                <c:pt idx="107">
                  <c:v>2013Q2</c:v>
                </c:pt>
                <c:pt idx="108">
                  <c:v>2013Q3</c:v>
                </c:pt>
                <c:pt idx="109">
                  <c:v>2013Q4</c:v>
                </c:pt>
                <c:pt idx="110">
                  <c:v>2014Q1</c:v>
                </c:pt>
                <c:pt idx="111">
                  <c:v>2014Q2</c:v>
                </c:pt>
                <c:pt idx="112">
                  <c:v>2014Q3</c:v>
                </c:pt>
                <c:pt idx="113">
                  <c:v>2014Q4</c:v>
                </c:pt>
                <c:pt idx="114">
                  <c:v>2015Q1</c:v>
                </c:pt>
                <c:pt idx="115">
                  <c:v>2015Q2</c:v>
                </c:pt>
                <c:pt idx="116">
                  <c:v>2015Q3</c:v>
                </c:pt>
                <c:pt idx="117">
                  <c:v>2015Q4</c:v>
                </c:pt>
                <c:pt idx="118">
                  <c:v>2016Q1</c:v>
                </c:pt>
              </c:strCache>
            </c:strRef>
          </c:cat>
          <c:val>
            <c:numRef>
              <c:f>Mexico!$N$5:$EB$5</c:f>
              <c:numCache>
                <c:formatCode>General</c:formatCode>
                <c:ptCount val="119"/>
                <c:pt idx="0">
                  <c:v>-12801.22497448827</c:v>
                </c:pt>
                <c:pt idx="1">
                  <c:v>-12597.244055427662</c:v>
                </c:pt>
                <c:pt idx="2">
                  <c:v>-12287.629450536086</c:v>
                </c:pt>
                <c:pt idx="3">
                  <c:v>-12215.294888447967</c:v>
                </c:pt>
                <c:pt idx="4">
                  <c:v>-12201.074727921925</c:v>
                </c:pt>
                <c:pt idx="5">
                  <c:v>-11019.145394981973</c:v>
                </c:pt>
                <c:pt idx="6">
                  <c:v>-9307.0230440024461</c:v>
                </c:pt>
                <c:pt idx="7">
                  <c:v>-7779.9016608198308</c:v>
                </c:pt>
                <c:pt idx="8">
                  <c:v>-5746.1235112820887</c:v>
                </c:pt>
                <c:pt idx="9">
                  <c:v>-4792.5646998687089</c:v>
                </c:pt>
                <c:pt idx="10">
                  <c:v>-3925.5330135004242</c:v>
                </c:pt>
                <c:pt idx="11">
                  <c:v>-3655.5611148591338</c:v>
                </c:pt>
                <c:pt idx="12">
                  <c:v>-3621.659033982754</c:v>
                </c:pt>
                <c:pt idx="13">
                  <c:v>-3588.7549256429434</c:v>
                </c:pt>
                <c:pt idx="14">
                  <c:v>-3711.6041178418031</c:v>
                </c:pt>
                <c:pt idx="15">
                  <c:v>-3821.6039086273177</c:v>
                </c:pt>
                <c:pt idx="16">
                  <c:v>-3577.7300455298191</c:v>
                </c:pt>
                <c:pt idx="17">
                  <c:v>-3289.8099654227544</c:v>
                </c:pt>
                <c:pt idx="18">
                  <c:v>-3100.0487615960742</c:v>
                </c:pt>
                <c:pt idx="19">
                  <c:v>-2733.0013953244575</c:v>
                </c:pt>
                <c:pt idx="20">
                  <c:v>-2657.145093084519</c:v>
                </c:pt>
                <c:pt idx="21">
                  <c:v>-2789.0061443713648</c:v>
                </c:pt>
                <c:pt idx="22">
                  <c:v>-2445.2827154126517</c:v>
                </c:pt>
                <c:pt idx="23">
                  <c:v>-2374.4593987301118</c:v>
                </c:pt>
                <c:pt idx="24">
                  <c:v>-2026.0074429679926</c:v>
                </c:pt>
                <c:pt idx="25">
                  <c:v>-1475.0426191066244</c:v>
                </c:pt>
                <c:pt idx="26">
                  <c:v>-882.52110274576717</c:v>
                </c:pt>
                <c:pt idx="27">
                  <c:v>1081.6695345254548</c:v>
                </c:pt>
                <c:pt idx="28">
                  <c:v>2265.5455873882656</c:v>
                </c:pt>
                <c:pt idx="29">
                  <c:v>2729.5379073903423</c:v>
                </c:pt>
                <c:pt idx="30">
                  <c:v>3616.1921731870962</c:v>
                </c:pt>
                <c:pt idx="31">
                  <c:v>3069.5912526610223</c:v>
                </c:pt>
                <c:pt idx="32">
                  <c:v>1931.3385208181717</c:v>
                </c:pt>
                <c:pt idx="33">
                  <c:v>-1527.7858257852577</c:v>
                </c:pt>
                <c:pt idx="34">
                  <c:v>-6336.5524188654472</c:v>
                </c:pt>
                <c:pt idx="35">
                  <c:v>-9564.7541064572724</c:v>
                </c:pt>
                <c:pt idx="36">
                  <c:v>-11536.019756657437</c:v>
                </c:pt>
                <c:pt idx="37">
                  <c:v>-11708.465561686085</c:v>
                </c:pt>
                <c:pt idx="38">
                  <c:v>-11807.817206189455</c:v>
                </c:pt>
                <c:pt idx="39">
                  <c:v>-11912.325520123015</c:v>
                </c:pt>
                <c:pt idx="40">
                  <c:v>-12350.269699126209</c:v>
                </c:pt>
                <c:pt idx="41">
                  <c:v>-13244.318987049175</c:v>
                </c:pt>
                <c:pt idx="42">
                  <c:v>-13685.080063595853</c:v>
                </c:pt>
                <c:pt idx="43">
                  <c:v>-13911.797074182647</c:v>
                </c:pt>
                <c:pt idx="44">
                  <c:v>-13914.80039127593</c:v>
                </c:pt>
                <c:pt idx="45">
                  <c:v>-13861.586935103649</c:v>
                </c:pt>
                <c:pt idx="46">
                  <c:v>-13915.85993000945</c:v>
                </c:pt>
                <c:pt idx="47">
                  <c:v>-13923.785615569021</c:v>
                </c:pt>
                <c:pt idx="48">
                  <c:v>-14047.81616290682</c:v>
                </c:pt>
                <c:pt idx="49">
                  <c:v>-14067.639813185127</c:v>
                </c:pt>
                <c:pt idx="50">
                  <c:v>-14513.672217627747</c:v>
                </c:pt>
                <c:pt idx="51">
                  <c:v>-14614.459029640799</c:v>
                </c:pt>
                <c:pt idx="52">
                  <c:v>-14287.518936593802</c:v>
                </c:pt>
                <c:pt idx="53">
                  <c:v>-13226.053161146181</c:v>
                </c:pt>
                <c:pt idx="54">
                  <c:v>-10024.991264269463</c:v>
                </c:pt>
                <c:pt idx="55">
                  <c:v>-7001.9496803890443</c:v>
                </c:pt>
                <c:pt idx="56">
                  <c:v>-4737.6677912402156</c:v>
                </c:pt>
                <c:pt idx="57">
                  <c:v>-4540.9820277904528</c:v>
                </c:pt>
                <c:pt idx="58">
                  <c:v>-5169.6390923702966</c:v>
                </c:pt>
                <c:pt idx="59">
                  <c:v>-5257.0046382292603</c:v>
                </c:pt>
                <c:pt idx="60">
                  <c:v>-4761.9027272981311</c:v>
                </c:pt>
                <c:pt idx="61">
                  <c:v>-3088.275573019605</c:v>
                </c:pt>
                <c:pt idx="62">
                  <c:v>-2203.6202722799935</c:v>
                </c:pt>
                <c:pt idx="63">
                  <c:v>-1825.9325257512519</c:v>
                </c:pt>
                <c:pt idx="64">
                  <c:v>-2656.2670513548192</c:v>
                </c:pt>
                <c:pt idx="65">
                  <c:v>-3965.0872491141004</c:v>
                </c:pt>
                <c:pt idx="66">
                  <c:v>-4295.0711835836928</c:v>
                </c:pt>
                <c:pt idx="67">
                  <c:v>-4409.9769775063178</c:v>
                </c:pt>
                <c:pt idx="68">
                  <c:v>-4510.1337085734103</c:v>
                </c:pt>
                <c:pt idx="69">
                  <c:v>-4703.7094914197705</c:v>
                </c:pt>
                <c:pt idx="70">
                  <c:v>-4123.0957405965728</c:v>
                </c:pt>
                <c:pt idx="71">
                  <c:v>-5193.0931619746489</c:v>
                </c:pt>
                <c:pt idx="72">
                  <c:v>-5542.5091408564731</c:v>
                </c:pt>
                <c:pt idx="73">
                  <c:v>-5386.9234126497295</c:v>
                </c:pt>
                <c:pt idx="74">
                  <c:v>-6308.0872744144763</c:v>
                </c:pt>
                <c:pt idx="75">
                  <c:v>-6320.2305126286792</c:v>
                </c:pt>
                <c:pt idx="76">
                  <c:v>-6335.5315205250226</c:v>
                </c:pt>
                <c:pt idx="77">
                  <c:v>-6479.8877470860498</c:v>
                </c:pt>
                <c:pt idx="78">
                  <c:v>-6242.3635274506514</c:v>
                </c:pt>
                <c:pt idx="79">
                  <c:v>-6600.5140682301417</c:v>
                </c:pt>
                <c:pt idx="80">
                  <c:v>-6750.4655491081339</c:v>
                </c:pt>
                <c:pt idx="81">
                  <c:v>-6809.9799714460778</c:v>
                </c:pt>
                <c:pt idx="82">
                  <c:v>-6745.9330303348397</c:v>
                </c:pt>
                <c:pt idx="83">
                  <c:v>-7501.3700551415259</c:v>
                </c:pt>
                <c:pt idx="84">
                  <c:v>-7349.7214449279409</c:v>
                </c:pt>
                <c:pt idx="85">
                  <c:v>-7486.5828539953436</c:v>
                </c:pt>
                <c:pt idx="86">
                  <c:v>-7567.215011707427</c:v>
                </c:pt>
                <c:pt idx="87">
                  <c:v>-8548.7279557045076</c:v>
                </c:pt>
                <c:pt idx="88">
                  <c:v>-8719.930122211621</c:v>
                </c:pt>
                <c:pt idx="89">
                  <c:v>-8380.0308538353038</c:v>
                </c:pt>
                <c:pt idx="90">
                  <c:v>-8511.7603469742098</c:v>
                </c:pt>
                <c:pt idx="91">
                  <c:v>-9318.0831171963582</c:v>
                </c:pt>
                <c:pt idx="92">
                  <c:v>-11003.090541517129</c:v>
                </c:pt>
                <c:pt idx="93">
                  <c:v>-12286.633252714537</c:v>
                </c:pt>
                <c:pt idx="94">
                  <c:v>-11250.329716308706</c:v>
                </c:pt>
                <c:pt idx="95">
                  <c:v>-11908.445453414539</c:v>
                </c:pt>
                <c:pt idx="96">
                  <c:v>-11389.478099541939</c:v>
                </c:pt>
                <c:pt idx="97">
                  <c:v>-10895.207306506836</c:v>
                </c:pt>
                <c:pt idx="98">
                  <c:v>-10073.386329872998</c:v>
                </c:pt>
                <c:pt idx="99">
                  <c:v>-8949.6522370739331</c:v>
                </c:pt>
                <c:pt idx="100">
                  <c:v>-7896.9897332226683</c:v>
                </c:pt>
                <c:pt idx="101">
                  <c:v>-7151.3071224176983</c:v>
                </c:pt>
                <c:pt idx="102">
                  <c:v>-7035.6588037540696</c:v>
                </c:pt>
                <c:pt idx="103">
                  <c:v>-9906.9584261953078</c:v>
                </c:pt>
                <c:pt idx="104">
                  <c:v>-10953.198194144517</c:v>
                </c:pt>
                <c:pt idx="105">
                  <c:v>-11515.58471808463</c:v>
                </c:pt>
                <c:pt idx="106">
                  <c:v>-12893.948017680385</c:v>
                </c:pt>
                <c:pt idx="107">
                  <c:v>-12960.522153779217</c:v>
                </c:pt>
                <c:pt idx="108">
                  <c:v>-13022.163228973626</c:v>
                </c:pt>
                <c:pt idx="109">
                  <c:v>-12902.251452117283</c:v>
                </c:pt>
                <c:pt idx="110">
                  <c:v>-12104.877939427994</c:v>
                </c:pt>
                <c:pt idx="111">
                  <c:v>-9579.5353643132257</c:v>
                </c:pt>
                <c:pt idx="112">
                  <c:v>-7462.2183476367463</c:v>
                </c:pt>
                <c:pt idx="113">
                  <c:v>-6451.9439577623089</c:v>
                </c:pt>
                <c:pt idx="114">
                  <c:v>-8336.9674519524742</c:v>
                </c:pt>
                <c:pt idx="115">
                  <c:v>-14514.627607622737</c:v>
                </c:pt>
                <c:pt idx="116">
                  <c:v>-17108.083562368887</c:v>
                </c:pt>
                <c:pt idx="117">
                  <c:v>-19905.279761246667</c:v>
                </c:pt>
                <c:pt idx="118">
                  <c:v>-21531.082815179114</c:v>
                </c:pt>
              </c:numCache>
            </c:numRef>
          </c:val>
        </c:ser>
        <c:ser>
          <c:idx val="4"/>
          <c:order val="4"/>
          <c:tx>
            <c:strRef>
              <c:f>Mexico!$M$6</c:f>
              <c:strCache>
                <c:ptCount val="1"/>
                <c:pt idx="0">
                  <c:v>2- Std Dev Band</c:v>
                </c:pt>
              </c:strCache>
            </c:strRef>
          </c:tx>
          <c:marker>
            <c:symbol val="none"/>
          </c:marker>
          <c:cat>
            <c:strRef>
              <c:f>Mexico!$N$1:$EB$1</c:f>
              <c:strCache>
                <c:ptCount val="119"/>
                <c:pt idx="0">
                  <c:v>1986Q3</c:v>
                </c:pt>
                <c:pt idx="1">
                  <c:v>1986Q4</c:v>
                </c:pt>
                <c:pt idx="2">
                  <c:v>1987Q1</c:v>
                </c:pt>
                <c:pt idx="3">
                  <c:v>1987Q2</c:v>
                </c:pt>
                <c:pt idx="4">
                  <c:v>1987Q3</c:v>
                </c:pt>
                <c:pt idx="5">
                  <c:v>1987Q4</c:v>
                </c:pt>
                <c:pt idx="6">
                  <c:v>1988Q1</c:v>
                </c:pt>
                <c:pt idx="7">
                  <c:v>1988Q2</c:v>
                </c:pt>
                <c:pt idx="8">
                  <c:v>1988Q3</c:v>
                </c:pt>
                <c:pt idx="9">
                  <c:v>1988Q4</c:v>
                </c:pt>
                <c:pt idx="10">
                  <c:v>1989Q1</c:v>
                </c:pt>
                <c:pt idx="11">
                  <c:v>1989Q2</c:v>
                </c:pt>
                <c:pt idx="12">
                  <c:v>1989Q3</c:v>
                </c:pt>
                <c:pt idx="13">
                  <c:v>1989Q4</c:v>
                </c:pt>
                <c:pt idx="14">
                  <c:v>1990Q1</c:v>
                </c:pt>
                <c:pt idx="15">
                  <c:v>1990Q2</c:v>
                </c:pt>
                <c:pt idx="16">
                  <c:v>1990Q3</c:v>
                </c:pt>
                <c:pt idx="17">
                  <c:v>1990Q4</c:v>
                </c:pt>
                <c:pt idx="18">
                  <c:v>1991Q1</c:v>
                </c:pt>
                <c:pt idx="19">
                  <c:v>1991Q2</c:v>
                </c:pt>
                <c:pt idx="20">
                  <c:v>1991Q3</c:v>
                </c:pt>
                <c:pt idx="21">
                  <c:v>1991Q4</c:v>
                </c:pt>
                <c:pt idx="22">
                  <c:v>1992Q1</c:v>
                </c:pt>
                <c:pt idx="23">
                  <c:v>1992Q2</c:v>
                </c:pt>
                <c:pt idx="24">
                  <c:v>1992Q3</c:v>
                </c:pt>
                <c:pt idx="25">
                  <c:v>1992Q4</c:v>
                </c:pt>
                <c:pt idx="26">
                  <c:v>1993Q1</c:v>
                </c:pt>
                <c:pt idx="27">
                  <c:v>1993Q2</c:v>
                </c:pt>
                <c:pt idx="28">
                  <c:v>1993Q3</c:v>
                </c:pt>
                <c:pt idx="29">
                  <c:v>1993Q4</c:v>
                </c:pt>
                <c:pt idx="30">
                  <c:v>1994Q1</c:v>
                </c:pt>
                <c:pt idx="31">
                  <c:v>1994Q2</c:v>
                </c:pt>
                <c:pt idx="32">
                  <c:v>1994Q3</c:v>
                </c:pt>
                <c:pt idx="33">
                  <c:v>1994Q4</c:v>
                </c:pt>
                <c:pt idx="34">
                  <c:v>1995Q1</c:v>
                </c:pt>
                <c:pt idx="35">
                  <c:v>1995Q2</c:v>
                </c:pt>
                <c:pt idx="36">
                  <c:v>1995Q3</c:v>
                </c:pt>
                <c:pt idx="37">
                  <c:v>1995Q4</c:v>
                </c:pt>
                <c:pt idx="38">
                  <c:v>1996Q1</c:v>
                </c:pt>
                <c:pt idx="39">
                  <c:v>1996Q2</c:v>
                </c:pt>
                <c:pt idx="40">
                  <c:v>1996Q3</c:v>
                </c:pt>
                <c:pt idx="41">
                  <c:v>1996Q4</c:v>
                </c:pt>
                <c:pt idx="42">
                  <c:v>1997Q1</c:v>
                </c:pt>
                <c:pt idx="43">
                  <c:v>1997Q2</c:v>
                </c:pt>
                <c:pt idx="44">
                  <c:v>1997Q3</c:v>
                </c:pt>
                <c:pt idx="45">
                  <c:v>1997Q4</c:v>
                </c:pt>
                <c:pt idx="46">
                  <c:v>1998Q1</c:v>
                </c:pt>
                <c:pt idx="47">
                  <c:v>1998Q2</c:v>
                </c:pt>
                <c:pt idx="48">
                  <c:v>1998Q3</c:v>
                </c:pt>
                <c:pt idx="49">
                  <c:v>1998Q4</c:v>
                </c:pt>
                <c:pt idx="50">
                  <c:v>1999Q1</c:v>
                </c:pt>
                <c:pt idx="51">
                  <c:v>1999Q2</c:v>
                </c:pt>
                <c:pt idx="52">
                  <c:v>1999Q3</c:v>
                </c:pt>
                <c:pt idx="53">
                  <c:v>1999Q4</c:v>
                </c:pt>
                <c:pt idx="54">
                  <c:v>2000Q1</c:v>
                </c:pt>
                <c:pt idx="55">
                  <c:v>2000Q2</c:v>
                </c:pt>
                <c:pt idx="56">
                  <c:v>2000Q3</c:v>
                </c:pt>
                <c:pt idx="57">
                  <c:v>2000Q4</c:v>
                </c:pt>
                <c:pt idx="58">
                  <c:v>2001Q1</c:v>
                </c:pt>
                <c:pt idx="59">
                  <c:v>2001Q2</c:v>
                </c:pt>
                <c:pt idx="60">
                  <c:v>2001Q3</c:v>
                </c:pt>
                <c:pt idx="61">
                  <c:v>2001Q4</c:v>
                </c:pt>
                <c:pt idx="62">
                  <c:v>2002Q1</c:v>
                </c:pt>
                <c:pt idx="63">
                  <c:v>2002Q2</c:v>
                </c:pt>
                <c:pt idx="64">
                  <c:v>2002Q3</c:v>
                </c:pt>
                <c:pt idx="65">
                  <c:v>2002Q4</c:v>
                </c:pt>
                <c:pt idx="66">
                  <c:v>2003Q1</c:v>
                </c:pt>
                <c:pt idx="67">
                  <c:v>2003Q2</c:v>
                </c:pt>
                <c:pt idx="68">
                  <c:v>2003Q3</c:v>
                </c:pt>
                <c:pt idx="69">
                  <c:v>2003Q4</c:v>
                </c:pt>
                <c:pt idx="70">
                  <c:v>2004Q1</c:v>
                </c:pt>
                <c:pt idx="71">
                  <c:v>2004Q2</c:v>
                </c:pt>
                <c:pt idx="72">
                  <c:v>2004Q3</c:v>
                </c:pt>
                <c:pt idx="73">
                  <c:v>2004Q4</c:v>
                </c:pt>
                <c:pt idx="74">
                  <c:v>2005Q1</c:v>
                </c:pt>
                <c:pt idx="75">
                  <c:v>2005Q2</c:v>
                </c:pt>
                <c:pt idx="76">
                  <c:v>2005Q3</c:v>
                </c:pt>
                <c:pt idx="77">
                  <c:v>2005Q4</c:v>
                </c:pt>
                <c:pt idx="78">
                  <c:v>2006Q1</c:v>
                </c:pt>
                <c:pt idx="79">
                  <c:v>2006Q2</c:v>
                </c:pt>
                <c:pt idx="80">
                  <c:v>2006Q3</c:v>
                </c:pt>
                <c:pt idx="81">
                  <c:v>2006Q4</c:v>
                </c:pt>
                <c:pt idx="82">
                  <c:v>2007Q1</c:v>
                </c:pt>
                <c:pt idx="83">
                  <c:v>2007Q2</c:v>
                </c:pt>
                <c:pt idx="84">
                  <c:v>2007Q3</c:v>
                </c:pt>
                <c:pt idx="85">
                  <c:v>2007Q4</c:v>
                </c:pt>
                <c:pt idx="86">
                  <c:v>2008Q1</c:v>
                </c:pt>
                <c:pt idx="87">
                  <c:v>2008Q2</c:v>
                </c:pt>
                <c:pt idx="88">
                  <c:v>2008Q3</c:v>
                </c:pt>
                <c:pt idx="89">
                  <c:v>2008Q4</c:v>
                </c:pt>
                <c:pt idx="90">
                  <c:v>2009Q1</c:v>
                </c:pt>
                <c:pt idx="91">
                  <c:v>2009Q2</c:v>
                </c:pt>
                <c:pt idx="92">
                  <c:v>2009Q3</c:v>
                </c:pt>
                <c:pt idx="93">
                  <c:v>2009Q4</c:v>
                </c:pt>
                <c:pt idx="94">
                  <c:v>2010Q1</c:v>
                </c:pt>
                <c:pt idx="95">
                  <c:v>2010Q2</c:v>
                </c:pt>
                <c:pt idx="96">
                  <c:v>2010Q3</c:v>
                </c:pt>
                <c:pt idx="97">
                  <c:v>2010Q4</c:v>
                </c:pt>
                <c:pt idx="98">
                  <c:v>2011Q1</c:v>
                </c:pt>
                <c:pt idx="99">
                  <c:v>2011Q2</c:v>
                </c:pt>
                <c:pt idx="100">
                  <c:v>2011Q3</c:v>
                </c:pt>
                <c:pt idx="101">
                  <c:v>2011Q4</c:v>
                </c:pt>
                <c:pt idx="102">
                  <c:v>2012Q1</c:v>
                </c:pt>
                <c:pt idx="103">
                  <c:v>2012Q2</c:v>
                </c:pt>
                <c:pt idx="104">
                  <c:v>2012Q3</c:v>
                </c:pt>
                <c:pt idx="105">
                  <c:v>2012Q4</c:v>
                </c:pt>
                <c:pt idx="106">
                  <c:v>2013Q1</c:v>
                </c:pt>
                <c:pt idx="107">
                  <c:v>2013Q2</c:v>
                </c:pt>
                <c:pt idx="108">
                  <c:v>2013Q3</c:v>
                </c:pt>
                <c:pt idx="109">
                  <c:v>2013Q4</c:v>
                </c:pt>
                <c:pt idx="110">
                  <c:v>2014Q1</c:v>
                </c:pt>
                <c:pt idx="111">
                  <c:v>2014Q2</c:v>
                </c:pt>
                <c:pt idx="112">
                  <c:v>2014Q3</c:v>
                </c:pt>
                <c:pt idx="113">
                  <c:v>2014Q4</c:v>
                </c:pt>
                <c:pt idx="114">
                  <c:v>2015Q1</c:v>
                </c:pt>
                <c:pt idx="115">
                  <c:v>2015Q2</c:v>
                </c:pt>
                <c:pt idx="116">
                  <c:v>2015Q3</c:v>
                </c:pt>
                <c:pt idx="117">
                  <c:v>2015Q4</c:v>
                </c:pt>
                <c:pt idx="118">
                  <c:v>2016Q1</c:v>
                </c:pt>
              </c:strCache>
            </c:strRef>
          </c:cat>
          <c:val>
            <c:numRef>
              <c:f>Mexico!$N$6:$EB$6</c:f>
              <c:numCache>
                <c:formatCode>General</c:formatCode>
                <c:ptCount val="119"/>
                <c:pt idx="0">
                  <c:v>-22831.164198976541</c:v>
                </c:pt>
                <c:pt idx="1">
                  <c:v>-21813.788310855325</c:v>
                </c:pt>
                <c:pt idx="2">
                  <c:v>-20458.62222607217</c:v>
                </c:pt>
                <c:pt idx="3">
                  <c:v>-20119.711871895935</c:v>
                </c:pt>
                <c:pt idx="4">
                  <c:v>-20125.973405843852</c:v>
                </c:pt>
                <c:pt idx="5">
                  <c:v>-18394.317739963946</c:v>
                </c:pt>
                <c:pt idx="6">
                  <c:v>-15802.211338004894</c:v>
                </c:pt>
                <c:pt idx="7">
                  <c:v>-13237.211121639662</c:v>
                </c:pt>
                <c:pt idx="8">
                  <c:v>-9833.3534225641761</c:v>
                </c:pt>
                <c:pt idx="9">
                  <c:v>-8448.959499737417</c:v>
                </c:pt>
                <c:pt idx="10">
                  <c:v>-7068.6762770008481</c:v>
                </c:pt>
                <c:pt idx="11">
                  <c:v>-6944.4743297182677</c:v>
                </c:pt>
                <c:pt idx="12">
                  <c:v>-7055.7657679655085</c:v>
                </c:pt>
                <c:pt idx="13">
                  <c:v>-7067.5586512858863</c:v>
                </c:pt>
                <c:pt idx="14">
                  <c:v>-7609.941935683607</c:v>
                </c:pt>
                <c:pt idx="15">
                  <c:v>-8235.9351672546363</c:v>
                </c:pt>
                <c:pt idx="16">
                  <c:v>-8095.209991059638</c:v>
                </c:pt>
                <c:pt idx="17">
                  <c:v>-7902.474980845509</c:v>
                </c:pt>
                <c:pt idx="18">
                  <c:v>-8005.5404231921493</c:v>
                </c:pt>
                <c:pt idx="19">
                  <c:v>-7760.2537406489155</c:v>
                </c:pt>
                <c:pt idx="20">
                  <c:v>-8143.6430361690382</c:v>
                </c:pt>
                <c:pt idx="21">
                  <c:v>-9089.3317387427305</c:v>
                </c:pt>
                <c:pt idx="22">
                  <c:v>-8826.8255308253028</c:v>
                </c:pt>
                <c:pt idx="23">
                  <c:v>-8774.0125974602233</c:v>
                </c:pt>
                <c:pt idx="24">
                  <c:v>-8401.3119359359844</c:v>
                </c:pt>
                <c:pt idx="25">
                  <c:v>-7582.252288213248</c:v>
                </c:pt>
                <c:pt idx="26">
                  <c:v>-6800.9959054915344</c:v>
                </c:pt>
                <c:pt idx="27">
                  <c:v>-3721.6845809490906</c:v>
                </c:pt>
                <c:pt idx="28">
                  <c:v>-1848.9243252234683</c:v>
                </c:pt>
                <c:pt idx="29">
                  <c:v>-1173.8110352193153</c:v>
                </c:pt>
                <c:pt idx="30">
                  <c:v>257.34249637419271</c:v>
                </c:pt>
                <c:pt idx="31">
                  <c:v>-603.75189467795644</c:v>
                </c:pt>
                <c:pt idx="32">
                  <c:v>-2462.5012583636581</c:v>
                </c:pt>
                <c:pt idx="33">
                  <c:v>-8386.5380515705165</c:v>
                </c:pt>
                <c:pt idx="34">
                  <c:v>-16257.016137730896</c:v>
                </c:pt>
                <c:pt idx="35">
                  <c:v>-21066.121312914547</c:v>
                </c:pt>
                <c:pt idx="36">
                  <c:v>-23831.369863314874</c:v>
                </c:pt>
                <c:pt idx="37">
                  <c:v>-23942.421473372175</c:v>
                </c:pt>
                <c:pt idx="38">
                  <c:v>-23915.704097378908</c:v>
                </c:pt>
                <c:pt idx="39">
                  <c:v>-23912.920680246028</c:v>
                </c:pt>
                <c:pt idx="40">
                  <c:v>-24021.800593252417</c:v>
                </c:pt>
                <c:pt idx="41">
                  <c:v>-24400.78833409835</c:v>
                </c:pt>
                <c:pt idx="42">
                  <c:v>-24544.901472191708</c:v>
                </c:pt>
                <c:pt idx="43">
                  <c:v>-24567.946288365296</c:v>
                </c:pt>
                <c:pt idx="44">
                  <c:v>-24626.481022551863</c:v>
                </c:pt>
                <c:pt idx="45">
                  <c:v>-24963.864570207297</c:v>
                </c:pt>
                <c:pt idx="46">
                  <c:v>-25431.103760018901</c:v>
                </c:pt>
                <c:pt idx="47">
                  <c:v>-25639.203656138041</c:v>
                </c:pt>
                <c:pt idx="48">
                  <c:v>-25654.230920813643</c:v>
                </c:pt>
                <c:pt idx="49">
                  <c:v>-25628.365801370255</c:v>
                </c:pt>
                <c:pt idx="50">
                  <c:v>-25972.339990255496</c:v>
                </c:pt>
                <c:pt idx="51">
                  <c:v>-26051.709204281597</c:v>
                </c:pt>
                <c:pt idx="52">
                  <c:v>-25877.342793187603</c:v>
                </c:pt>
                <c:pt idx="53">
                  <c:v>-24325.962072292365</c:v>
                </c:pt>
                <c:pt idx="54">
                  <c:v>-19830.463533538925</c:v>
                </c:pt>
                <c:pt idx="55">
                  <c:v>-15168.182990778088</c:v>
                </c:pt>
                <c:pt idx="56">
                  <c:v>-11551.87478748043</c:v>
                </c:pt>
                <c:pt idx="57">
                  <c:v>-11439.741525580905</c:v>
                </c:pt>
                <c:pt idx="58">
                  <c:v>-12225.651104740591</c:v>
                </c:pt>
                <c:pt idx="59">
                  <c:v>-12297.444911458519</c:v>
                </c:pt>
                <c:pt idx="60">
                  <c:v>-11760.020664596261</c:v>
                </c:pt>
                <c:pt idx="61">
                  <c:v>-9457.6451160392098</c:v>
                </c:pt>
                <c:pt idx="62">
                  <c:v>-8226.2108845599869</c:v>
                </c:pt>
                <c:pt idx="63">
                  <c:v>-7685.4637615025031</c:v>
                </c:pt>
                <c:pt idx="64">
                  <c:v>-8725.0049227096388</c:v>
                </c:pt>
                <c:pt idx="65">
                  <c:v>-10371.600213228201</c:v>
                </c:pt>
                <c:pt idx="66">
                  <c:v>-10240.539857167385</c:v>
                </c:pt>
                <c:pt idx="67">
                  <c:v>-9926.8246450126353</c:v>
                </c:pt>
                <c:pt idx="68">
                  <c:v>-10047.327342146822</c:v>
                </c:pt>
                <c:pt idx="69">
                  <c:v>-10185.957547839542</c:v>
                </c:pt>
                <c:pt idx="70">
                  <c:v>-9354.4675361931477</c:v>
                </c:pt>
                <c:pt idx="71">
                  <c:v>-11058.907623949297</c:v>
                </c:pt>
                <c:pt idx="72">
                  <c:v>-11350.068576712947</c:v>
                </c:pt>
                <c:pt idx="73">
                  <c:v>-11116.839770299459</c:v>
                </c:pt>
                <c:pt idx="74">
                  <c:v>-11896.678523828958</c:v>
                </c:pt>
                <c:pt idx="75">
                  <c:v>-12030.763150257369</c:v>
                </c:pt>
                <c:pt idx="76">
                  <c:v>-12044.01061105006</c:v>
                </c:pt>
                <c:pt idx="77">
                  <c:v>-11901.403809172121</c:v>
                </c:pt>
                <c:pt idx="78">
                  <c:v>-11593.433024901318</c:v>
                </c:pt>
                <c:pt idx="79">
                  <c:v>-11979.372036460292</c:v>
                </c:pt>
                <c:pt idx="80">
                  <c:v>-11863.511613216273</c:v>
                </c:pt>
                <c:pt idx="81">
                  <c:v>-11260.874017892154</c:v>
                </c:pt>
                <c:pt idx="82">
                  <c:v>-10884.112285669678</c:v>
                </c:pt>
                <c:pt idx="83">
                  <c:v>-11809.778135283053</c:v>
                </c:pt>
                <c:pt idx="84">
                  <c:v>-11673.944109855882</c:v>
                </c:pt>
                <c:pt idx="85">
                  <c:v>-13116.203097990685</c:v>
                </c:pt>
                <c:pt idx="86">
                  <c:v>-14009.420373414852</c:v>
                </c:pt>
                <c:pt idx="87">
                  <c:v>-17190.868601409016</c:v>
                </c:pt>
                <c:pt idx="88">
                  <c:v>-18722.163739423242</c:v>
                </c:pt>
                <c:pt idx="89">
                  <c:v>-18536.001622670603</c:v>
                </c:pt>
                <c:pt idx="90">
                  <c:v>-18694.020653948417</c:v>
                </c:pt>
                <c:pt idx="91">
                  <c:v>-19995.528959392712</c:v>
                </c:pt>
                <c:pt idx="92">
                  <c:v>-22567.874163034259</c:v>
                </c:pt>
                <c:pt idx="93">
                  <c:v>-24487.455470429075</c:v>
                </c:pt>
                <c:pt idx="94">
                  <c:v>-23731.643672617407</c:v>
                </c:pt>
                <c:pt idx="95">
                  <c:v>-26478.993156829067</c:v>
                </c:pt>
                <c:pt idx="96">
                  <c:v>-26477.406579083861</c:v>
                </c:pt>
                <c:pt idx="97">
                  <c:v>-27152.176093013648</c:v>
                </c:pt>
                <c:pt idx="98">
                  <c:v>-26483.874354745982</c:v>
                </c:pt>
                <c:pt idx="99">
                  <c:v>-25277.328709147856</c:v>
                </c:pt>
                <c:pt idx="100">
                  <c:v>-24272.635636445331</c:v>
                </c:pt>
                <c:pt idx="101">
                  <c:v>-23250.983624835397</c:v>
                </c:pt>
                <c:pt idx="102">
                  <c:v>-23095.362117508143</c:v>
                </c:pt>
                <c:pt idx="103">
                  <c:v>-27805.940952390614</c:v>
                </c:pt>
                <c:pt idx="104">
                  <c:v>-29329.312063289035</c:v>
                </c:pt>
                <c:pt idx="105">
                  <c:v>-29845.557031169265</c:v>
                </c:pt>
                <c:pt idx="106">
                  <c:v>-31523.27769036077</c:v>
                </c:pt>
                <c:pt idx="107">
                  <c:v>-31961.813187558437</c:v>
                </c:pt>
                <c:pt idx="108">
                  <c:v>-31804.624017947255</c:v>
                </c:pt>
                <c:pt idx="109">
                  <c:v>-31735.388544234571</c:v>
                </c:pt>
                <c:pt idx="110">
                  <c:v>-30930.730163855987</c:v>
                </c:pt>
                <c:pt idx="111">
                  <c:v>-27701.244623626451</c:v>
                </c:pt>
                <c:pt idx="112">
                  <c:v>-24501.025250273491</c:v>
                </c:pt>
                <c:pt idx="113">
                  <c:v>-22893.714130524615</c:v>
                </c:pt>
                <c:pt idx="114">
                  <c:v>-25324.655608904948</c:v>
                </c:pt>
                <c:pt idx="115">
                  <c:v>-33817.222030245473</c:v>
                </c:pt>
                <c:pt idx="116">
                  <c:v>-36894.22682473778</c:v>
                </c:pt>
                <c:pt idx="117">
                  <c:v>-39541.539727493342</c:v>
                </c:pt>
                <c:pt idx="118">
                  <c:v>-41023.925430358227</c:v>
                </c:pt>
              </c:numCache>
            </c:numRef>
          </c:val>
        </c:ser>
        <c:marker val="1"/>
        <c:axId val="109857024"/>
        <c:axId val="109875200"/>
      </c:lineChart>
      <c:catAx>
        <c:axId val="109857024"/>
        <c:scaling>
          <c:orientation val="minMax"/>
        </c:scaling>
        <c:axPos val="b"/>
        <c:majorTickMark val="none"/>
        <c:tickLblPos val="nextTo"/>
        <c:crossAx val="109875200"/>
        <c:crosses val="autoZero"/>
        <c:auto val="1"/>
        <c:lblAlgn val="ctr"/>
        <c:lblOffset val="100"/>
      </c:catAx>
      <c:valAx>
        <c:axId val="109875200"/>
        <c:scaling>
          <c:orientation val="minMax"/>
        </c:scaling>
        <c:axPos val="l"/>
        <c:majorGridlines/>
        <c:numFmt formatCode="General" sourceLinked="1"/>
        <c:majorTickMark val="none"/>
        <c:tickLblPos val="nextTo"/>
        <c:spPr>
          <a:ln w="9525">
            <a:noFill/>
          </a:ln>
        </c:spPr>
        <c:crossAx val="109857024"/>
        <c:crosses val="autoZero"/>
        <c:crossBetween val="between"/>
      </c:valAx>
    </c:plotArea>
    <c:legend>
      <c:legendPos val="b"/>
      <c:layout/>
    </c:legend>
    <c:plotVisOnly val="1"/>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Peru!$N$2</c:f>
              <c:strCache>
                <c:ptCount val="1"/>
                <c:pt idx="0">
                  <c:v>DeltaC</c:v>
                </c:pt>
              </c:strCache>
            </c:strRef>
          </c:tx>
          <c:marker>
            <c:symbol val="none"/>
          </c:marker>
          <c:cat>
            <c:strRef>
              <c:f>Peru!$O$1:$BY$1</c:f>
              <c:strCache>
                <c:ptCount val="63"/>
                <c:pt idx="0">
                  <c:v>1998Q1</c:v>
                </c:pt>
                <c:pt idx="1">
                  <c:v>1998Q2</c:v>
                </c:pt>
                <c:pt idx="2">
                  <c:v>1998Q3</c:v>
                </c:pt>
                <c:pt idx="3">
                  <c:v>1998Q4</c:v>
                </c:pt>
                <c:pt idx="4">
                  <c:v>1999Q1</c:v>
                </c:pt>
                <c:pt idx="5">
                  <c:v>1999Q2</c:v>
                </c:pt>
                <c:pt idx="6">
                  <c:v>1999Q3</c:v>
                </c:pt>
                <c:pt idx="7">
                  <c:v>1999Q4</c:v>
                </c:pt>
                <c:pt idx="8">
                  <c:v>2000Q1</c:v>
                </c:pt>
                <c:pt idx="9">
                  <c:v>2000Q2</c:v>
                </c:pt>
                <c:pt idx="10">
                  <c:v>2000Q3</c:v>
                </c:pt>
                <c:pt idx="11">
                  <c:v>2000Q4</c:v>
                </c:pt>
                <c:pt idx="12">
                  <c:v>2001Q1</c:v>
                </c:pt>
                <c:pt idx="13">
                  <c:v>2001Q2</c:v>
                </c:pt>
                <c:pt idx="14">
                  <c:v>2001Q3</c:v>
                </c:pt>
                <c:pt idx="15">
                  <c:v>2001Q4</c:v>
                </c:pt>
                <c:pt idx="16">
                  <c:v>2002Q1</c:v>
                </c:pt>
                <c:pt idx="17">
                  <c:v>2002Q2</c:v>
                </c:pt>
                <c:pt idx="18">
                  <c:v>2002Q3</c:v>
                </c:pt>
                <c:pt idx="19">
                  <c:v>2002Q4</c:v>
                </c:pt>
                <c:pt idx="20">
                  <c:v>2003Q1</c:v>
                </c:pt>
                <c:pt idx="21">
                  <c:v>2003Q2</c:v>
                </c:pt>
                <c:pt idx="22">
                  <c:v>2003Q3</c:v>
                </c:pt>
                <c:pt idx="23">
                  <c:v>2003Q4</c:v>
                </c:pt>
                <c:pt idx="24">
                  <c:v>2004Q1</c:v>
                </c:pt>
                <c:pt idx="25">
                  <c:v>2004Q2</c:v>
                </c:pt>
                <c:pt idx="26">
                  <c:v>2004Q3</c:v>
                </c:pt>
                <c:pt idx="27">
                  <c:v>2004Q4</c:v>
                </c:pt>
                <c:pt idx="28">
                  <c:v>2005Q1</c:v>
                </c:pt>
                <c:pt idx="29">
                  <c:v>2005Q2</c:v>
                </c:pt>
                <c:pt idx="30">
                  <c:v>2005Q3</c:v>
                </c:pt>
                <c:pt idx="31">
                  <c:v>2005Q4</c:v>
                </c:pt>
                <c:pt idx="32">
                  <c:v>2006Q1</c:v>
                </c:pt>
                <c:pt idx="33">
                  <c:v>2006Q2</c:v>
                </c:pt>
                <c:pt idx="34">
                  <c:v>2006Q3</c:v>
                </c:pt>
                <c:pt idx="35">
                  <c:v>2006Q4</c:v>
                </c:pt>
                <c:pt idx="36">
                  <c:v>2007Q1</c:v>
                </c:pt>
                <c:pt idx="37">
                  <c:v>2007Q2</c:v>
                </c:pt>
                <c:pt idx="38">
                  <c:v>2007Q3</c:v>
                </c:pt>
                <c:pt idx="39">
                  <c:v>2007Q4</c:v>
                </c:pt>
                <c:pt idx="40">
                  <c:v>2008Q1</c:v>
                </c:pt>
                <c:pt idx="41">
                  <c:v>2008A2</c:v>
                </c:pt>
                <c:pt idx="42">
                  <c:v>2008Q3</c:v>
                </c:pt>
                <c:pt idx="43">
                  <c:v>2008Q4</c:v>
                </c:pt>
                <c:pt idx="44">
                  <c:v>2009Q1</c:v>
                </c:pt>
                <c:pt idx="45">
                  <c:v>2009Q2</c:v>
                </c:pt>
                <c:pt idx="46">
                  <c:v>2009Q3</c:v>
                </c:pt>
                <c:pt idx="47">
                  <c:v>2009Q4</c:v>
                </c:pt>
                <c:pt idx="48">
                  <c:v>2010Q1</c:v>
                </c:pt>
                <c:pt idx="49">
                  <c:v>2010Q2</c:v>
                </c:pt>
                <c:pt idx="50">
                  <c:v>2010Q3</c:v>
                </c:pt>
                <c:pt idx="51">
                  <c:v>2010Q4</c:v>
                </c:pt>
                <c:pt idx="52">
                  <c:v>2011Q1</c:v>
                </c:pt>
                <c:pt idx="53">
                  <c:v>2011Q2</c:v>
                </c:pt>
                <c:pt idx="54">
                  <c:v>2011Q3</c:v>
                </c:pt>
                <c:pt idx="55">
                  <c:v>2011Q4</c:v>
                </c:pt>
                <c:pt idx="56">
                  <c:v>2012Q1</c:v>
                </c:pt>
                <c:pt idx="57">
                  <c:v>2012Q2</c:v>
                </c:pt>
                <c:pt idx="58">
                  <c:v>2012Q3</c:v>
                </c:pt>
                <c:pt idx="59">
                  <c:v>2012Q4</c:v>
                </c:pt>
                <c:pt idx="60">
                  <c:v>2013Q1</c:v>
                </c:pt>
                <c:pt idx="61">
                  <c:v>2013Q2</c:v>
                </c:pt>
                <c:pt idx="62">
                  <c:v>2013Q3</c:v>
                </c:pt>
              </c:strCache>
            </c:strRef>
          </c:cat>
          <c:val>
            <c:numRef>
              <c:f>Peru!$O$2:$BY$2</c:f>
              <c:numCache>
                <c:formatCode>General</c:formatCode>
                <c:ptCount val="63"/>
                <c:pt idx="0">
                  <c:v>-1275.3540000000003</c:v>
                </c:pt>
                <c:pt idx="1">
                  <c:v>-1283.3240000000005</c:v>
                </c:pt>
                <c:pt idx="2">
                  <c:v>-890.67299999999977</c:v>
                </c:pt>
                <c:pt idx="3">
                  <c:v>-3923.3599999999997</c:v>
                </c:pt>
                <c:pt idx="4">
                  <c:v>-3365.1887999999999</c:v>
                </c:pt>
                <c:pt idx="5">
                  <c:v>-4178.9818000000005</c:v>
                </c:pt>
                <c:pt idx="6">
                  <c:v>-3831.0148000000004</c:v>
                </c:pt>
                <c:pt idx="7">
                  <c:v>-1228.1453999999999</c:v>
                </c:pt>
                <c:pt idx="8">
                  <c:v>609.28412503824256</c:v>
                </c:pt>
                <c:pt idx="9">
                  <c:v>1401.8571929336269</c:v>
                </c:pt>
                <c:pt idx="10">
                  <c:v>1122.497917079012</c:v>
                </c:pt>
                <c:pt idx="11">
                  <c:v>478.33006281530606</c:v>
                </c:pt>
                <c:pt idx="12">
                  <c:v>-633.15340355778676</c:v>
                </c:pt>
                <c:pt idx="13">
                  <c:v>-422.82363466127788</c:v>
                </c:pt>
                <c:pt idx="14">
                  <c:v>290.9345285201091</c:v>
                </c:pt>
                <c:pt idx="15">
                  <c:v>521.14234682343022</c:v>
                </c:pt>
                <c:pt idx="16">
                  <c:v>941.59642012229665</c:v>
                </c:pt>
                <c:pt idx="17">
                  <c:v>804.79819798308711</c:v>
                </c:pt>
                <c:pt idx="18">
                  <c:v>930.62072859786645</c:v>
                </c:pt>
                <c:pt idx="19">
                  <c:v>510.91457181636156</c:v>
                </c:pt>
                <c:pt idx="20">
                  <c:v>842.42154518694269</c:v>
                </c:pt>
                <c:pt idx="21">
                  <c:v>-360.49820132277819</c:v>
                </c:pt>
                <c:pt idx="22">
                  <c:v>-2170.6490910777261</c:v>
                </c:pt>
                <c:pt idx="23">
                  <c:v>-1418.9114073894621</c:v>
                </c:pt>
                <c:pt idx="24">
                  <c:v>-2597.0502750907481</c:v>
                </c:pt>
                <c:pt idx="25">
                  <c:v>-342.96279081035414</c:v>
                </c:pt>
                <c:pt idx="26">
                  <c:v>1232.2509204076223</c:v>
                </c:pt>
                <c:pt idx="27">
                  <c:v>1455.1158096261775</c:v>
                </c:pt>
                <c:pt idx="28">
                  <c:v>2600.0359503131599</c:v>
                </c:pt>
                <c:pt idx="29">
                  <c:v>1016.924363813218</c:v>
                </c:pt>
                <c:pt idx="30">
                  <c:v>-256.26561437336977</c:v>
                </c:pt>
                <c:pt idx="31">
                  <c:v>-1918.0282227303496</c:v>
                </c:pt>
                <c:pt idx="32">
                  <c:v>-3684.8101756265555</c:v>
                </c:pt>
                <c:pt idx="33">
                  <c:v>-3518.7714429343232</c:v>
                </c:pt>
                <c:pt idx="34">
                  <c:v>-1960.5237673219081</c:v>
                </c:pt>
                <c:pt idx="35">
                  <c:v>158.01972360860861</c:v>
                </c:pt>
                <c:pt idx="36">
                  <c:v>3438.5621266641797</c:v>
                </c:pt>
                <c:pt idx="37">
                  <c:v>6556.427922660363</c:v>
                </c:pt>
                <c:pt idx="38">
                  <c:v>7772.1411622172445</c:v>
                </c:pt>
                <c:pt idx="39">
                  <c:v>8258.893470941548</c:v>
                </c:pt>
                <c:pt idx="40">
                  <c:v>11639.033081507892</c:v>
                </c:pt>
                <c:pt idx="41">
                  <c:v>8513.5335381668883</c:v>
                </c:pt>
                <c:pt idx="42">
                  <c:v>7153.2393682535085</c:v>
                </c:pt>
                <c:pt idx="43">
                  <c:v>33.744118433854965</c:v>
                </c:pt>
                <c:pt idx="44">
                  <c:v>-10975.924079039465</c:v>
                </c:pt>
                <c:pt idx="45">
                  <c:v>-13493.928395730072</c:v>
                </c:pt>
                <c:pt idx="46">
                  <c:v>-16079.964048964977</c:v>
                </c:pt>
                <c:pt idx="47">
                  <c:v>-6336.792665418614</c:v>
                </c:pt>
                <c:pt idx="48">
                  <c:v>1646.0503424292374</c:v>
                </c:pt>
                <c:pt idx="49">
                  <c:v>5898.6496637616301</c:v>
                </c:pt>
                <c:pt idx="50">
                  <c:v>15310.859645144625</c:v>
                </c:pt>
                <c:pt idx="51">
                  <c:v>11351.387324922407</c:v>
                </c:pt>
                <c:pt idx="52">
                  <c:v>8306.0516712897552</c:v>
                </c:pt>
                <c:pt idx="53">
                  <c:v>8213.8189734781081</c:v>
                </c:pt>
                <c:pt idx="54">
                  <c:v>-3903.5872257720494</c:v>
                </c:pt>
                <c:pt idx="55">
                  <c:v>-4922.5414295314113</c:v>
                </c:pt>
                <c:pt idx="56">
                  <c:v>108.43195652747272</c:v>
                </c:pt>
                <c:pt idx="57">
                  <c:v>467.73472739861427</c:v>
                </c:pt>
                <c:pt idx="58">
                  <c:v>8270.706864203943</c:v>
                </c:pt>
                <c:pt idx="59">
                  <c:v>11096.023418156627</c:v>
                </c:pt>
                <c:pt idx="60">
                  <c:v>5836.8403038355191</c:v>
                </c:pt>
                <c:pt idx="61">
                  <c:v>2593.069333639065</c:v>
                </c:pt>
                <c:pt idx="62">
                  <c:v>-2462.3668105581146</c:v>
                </c:pt>
              </c:numCache>
            </c:numRef>
          </c:val>
        </c:ser>
        <c:ser>
          <c:idx val="1"/>
          <c:order val="1"/>
          <c:tx>
            <c:strRef>
              <c:f>Peru!$N$3</c:f>
              <c:strCache>
                <c:ptCount val="1"/>
                <c:pt idx="0">
                  <c:v>1+ Std Dev Band</c:v>
                </c:pt>
              </c:strCache>
            </c:strRef>
          </c:tx>
          <c:marker>
            <c:symbol val="none"/>
          </c:marker>
          <c:cat>
            <c:strRef>
              <c:f>Peru!$O$1:$BY$1</c:f>
              <c:strCache>
                <c:ptCount val="63"/>
                <c:pt idx="0">
                  <c:v>1998Q1</c:v>
                </c:pt>
                <c:pt idx="1">
                  <c:v>1998Q2</c:v>
                </c:pt>
                <c:pt idx="2">
                  <c:v>1998Q3</c:v>
                </c:pt>
                <c:pt idx="3">
                  <c:v>1998Q4</c:v>
                </c:pt>
                <c:pt idx="4">
                  <c:v>1999Q1</c:v>
                </c:pt>
                <c:pt idx="5">
                  <c:v>1999Q2</c:v>
                </c:pt>
                <c:pt idx="6">
                  <c:v>1999Q3</c:v>
                </c:pt>
                <c:pt idx="7">
                  <c:v>1999Q4</c:v>
                </c:pt>
                <c:pt idx="8">
                  <c:v>2000Q1</c:v>
                </c:pt>
                <c:pt idx="9">
                  <c:v>2000Q2</c:v>
                </c:pt>
                <c:pt idx="10">
                  <c:v>2000Q3</c:v>
                </c:pt>
                <c:pt idx="11">
                  <c:v>2000Q4</c:v>
                </c:pt>
                <c:pt idx="12">
                  <c:v>2001Q1</c:v>
                </c:pt>
                <c:pt idx="13">
                  <c:v>2001Q2</c:v>
                </c:pt>
                <c:pt idx="14">
                  <c:v>2001Q3</c:v>
                </c:pt>
                <c:pt idx="15">
                  <c:v>2001Q4</c:v>
                </c:pt>
                <c:pt idx="16">
                  <c:v>2002Q1</c:v>
                </c:pt>
                <c:pt idx="17">
                  <c:v>2002Q2</c:v>
                </c:pt>
                <c:pt idx="18">
                  <c:v>2002Q3</c:v>
                </c:pt>
                <c:pt idx="19">
                  <c:v>2002Q4</c:v>
                </c:pt>
                <c:pt idx="20">
                  <c:v>2003Q1</c:v>
                </c:pt>
                <c:pt idx="21">
                  <c:v>2003Q2</c:v>
                </c:pt>
                <c:pt idx="22">
                  <c:v>2003Q3</c:v>
                </c:pt>
                <c:pt idx="23">
                  <c:v>2003Q4</c:v>
                </c:pt>
                <c:pt idx="24">
                  <c:v>2004Q1</c:v>
                </c:pt>
                <c:pt idx="25">
                  <c:v>2004Q2</c:v>
                </c:pt>
                <c:pt idx="26">
                  <c:v>2004Q3</c:v>
                </c:pt>
                <c:pt idx="27">
                  <c:v>2004Q4</c:v>
                </c:pt>
                <c:pt idx="28">
                  <c:v>2005Q1</c:v>
                </c:pt>
                <c:pt idx="29">
                  <c:v>2005Q2</c:v>
                </c:pt>
                <c:pt idx="30">
                  <c:v>2005Q3</c:v>
                </c:pt>
                <c:pt idx="31">
                  <c:v>2005Q4</c:v>
                </c:pt>
                <c:pt idx="32">
                  <c:v>2006Q1</c:v>
                </c:pt>
                <c:pt idx="33">
                  <c:v>2006Q2</c:v>
                </c:pt>
                <c:pt idx="34">
                  <c:v>2006Q3</c:v>
                </c:pt>
                <c:pt idx="35">
                  <c:v>2006Q4</c:v>
                </c:pt>
                <c:pt idx="36">
                  <c:v>2007Q1</c:v>
                </c:pt>
                <c:pt idx="37">
                  <c:v>2007Q2</c:v>
                </c:pt>
                <c:pt idx="38">
                  <c:v>2007Q3</c:v>
                </c:pt>
                <c:pt idx="39">
                  <c:v>2007Q4</c:v>
                </c:pt>
                <c:pt idx="40">
                  <c:v>2008Q1</c:v>
                </c:pt>
                <c:pt idx="41">
                  <c:v>2008A2</c:v>
                </c:pt>
                <c:pt idx="42">
                  <c:v>2008Q3</c:v>
                </c:pt>
                <c:pt idx="43">
                  <c:v>2008Q4</c:v>
                </c:pt>
                <c:pt idx="44">
                  <c:v>2009Q1</c:v>
                </c:pt>
                <c:pt idx="45">
                  <c:v>2009Q2</c:v>
                </c:pt>
                <c:pt idx="46">
                  <c:v>2009Q3</c:v>
                </c:pt>
                <c:pt idx="47">
                  <c:v>2009Q4</c:v>
                </c:pt>
                <c:pt idx="48">
                  <c:v>2010Q1</c:v>
                </c:pt>
                <c:pt idx="49">
                  <c:v>2010Q2</c:v>
                </c:pt>
                <c:pt idx="50">
                  <c:v>2010Q3</c:v>
                </c:pt>
                <c:pt idx="51">
                  <c:v>2010Q4</c:v>
                </c:pt>
                <c:pt idx="52">
                  <c:v>2011Q1</c:v>
                </c:pt>
                <c:pt idx="53">
                  <c:v>2011Q2</c:v>
                </c:pt>
                <c:pt idx="54">
                  <c:v>2011Q3</c:v>
                </c:pt>
                <c:pt idx="55">
                  <c:v>2011Q4</c:v>
                </c:pt>
                <c:pt idx="56">
                  <c:v>2012Q1</c:v>
                </c:pt>
                <c:pt idx="57">
                  <c:v>2012Q2</c:v>
                </c:pt>
                <c:pt idx="58">
                  <c:v>2012Q3</c:v>
                </c:pt>
                <c:pt idx="59">
                  <c:v>2012Q4</c:v>
                </c:pt>
                <c:pt idx="60">
                  <c:v>2013Q1</c:v>
                </c:pt>
                <c:pt idx="61">
                  <c:v>2013Q2</c:v>
                </c:pt>
                <c:pt idx="62">
                  <c:v>2013Q3</c:v>
                </c:pt>
              </c:strCache>
            </c:strRef>
          </c:cat>
          <c:val>
            <c:numRef>
              <c:f>Peru!$O$3:$BY$3</c:f>
              <c:numCache>
                <c:formatCode>General</c:formatCode>
                <c:ptCount val="63"/>
                <c:pt idx="0">
                  <c:v>2074.9533041805371</c:v>
                </c:pt>
                <c:pt idx="1">
                  <c:v>2006.2889561269417</c:v>
                </c:pt>
                <c:pt idx="2">
                  <c:v>1922.3858550297953</c:v>
                </c:pt>
                <c:pt idx="3">
                  <c:v>2015.09310990209</c:v>
                </c:pt>
                <c:pt idx="4">
                  <c:v>1975.255874880708</c:v>
                </c:pt>
                <c:pt idx="5">
                  <c:v>1948.0737088176197</c:v>
                </c:pt>
                <c:pt idx="6">
                  <c:v>1873.0833014741179</c:v>
                </c:pt>
                <c:pt idx="7">
                  <c:v>1524.711133375532</c:v>
                </c:pt>
                <c:pt idx="8">
                  <c:v>1305.1615029906868</c:v>
                </c:pt>
                <c:pt idx="9">
                  <c:v>1389.4218701662212</c:v>
                </c:pt>
                <c:pt idx="10">
                  <c:v>1492.5038562733582</c:v>
                </c:pt>
                <c:pt idx="11">
                  <c:v>1535.4233342533612</c:v>
                </c:pt>
                <c:pt idx="12">
                  <c:v>1515.3385598542764</c:v>
                </c:pt>
                <c:pt idx="13">
                  <c:v>1474.6509225746222</c:v>
                </c:pt>
                <c:pt idx="14">
                  <c:v>1422.9238441782472</c:v>
                </c:pt>
                <c:pt idx="15">
                  <c:v>1454.9129046344519</c:v>
                </c:pt>
                <c:pt idx="16">
                  <c:v>1370.0918087211448</c:v>
                </c:pt>
                <c:pt idx="17">
                  <c:v>1245.2462440891554</c:v>
                </c:pt>
                <c:pt idx="18">
                  <c:v>1289.7443288164768</c:v>
                </c:pt>
                <c:pt idx="19">
                  <c:v>1147.7675879218118</c:v>
                </c:pt>
                <c:pt idx="20">
                  <c:v>1278.1032842803816</c:v>
                </c:pt>
                <c:pt idx="21">
                  <c:v>1316.8550749967731</c:v>
                </c:pt>
                <c:pt idx="22">
                  <c:v>1288.4614966559052</c:v>
                </c:pt>
                <c:pt idx="23">
                  <c:v>1255.5111017189636</c:v>
                </c:pt>
                <c:pt idx="24">
                  <c:v>1232.8310266651861</c:v>
                </c:pt>
                <c:pt idx="25">
                  <c:v>1167.9219064811662</c:v>
                </c:pt>
                <c:pt idx="26">
                  <c:v>1169.5569842600166</c:v>
                </c:pt>
                <c:pt idx="27">
                  <c:v>1306.28268498958</c:v>
                </c:pt>
                <c:pt idx="28">
                  <c:v>1526.9208791657115</c:v>
                </c:pt>
                <c:pt idx="29">
                  <c:v>1492.2418539555972</c:v>
                </c:pt>
                <c:pt idx="30">
                  <c:v>1410.0487616854396</c:v>
                </c:pt>
                <c:pt idx="31">
                  <c:v>1372.1297234416056</c:v>
                </c:pt>
                <c:pt idx="32">
                  <c:v>1457.595924676408</c:v>
                </c:pt>
                <c:pt idx="33">
                  <c:v>1480.0500564528734</c:v>
                </c:pt>
                <c:pt idx="34">
                  <c:v>1402.7778717108354</c:v>
                </c:pt>
                <c:pt idx="35">
                  <c:v>1376.8659145693885</c:v>
                </c:pt>
                <c:pt idx="36">
                  <c:v>1680.0611915635291</c:v>
                </c:pt>
                <c:pt idx="37">
                  <c:v>2489.6364186919654</c:v>
                </c:pt>
                <c:pt idx="38">
                  <c:v>3378.2524903360645</c:v>
                </c:pt>
                <c:pt idx="39">
                  <c:v>4245.3410693296064</c:v>
                </c:pt>
                <c:pt idx="40">
                  <c:v>5550.4410941479819</c:v>
                </c:pt>
                <c:pt idx="41">
                  <c:v>6266.3727913107541</c:v>
                </c:pt>
                <c:pt idx="42">
                  <c:v>6788.5319889350831</c:v>
                </c:pt>
                <c:pt idx="43">
                  <c:v>6811.9661476856363</c:v>
                </c:pt>
                <c:pt idx="44">
                  <c:v>7184.9892287834546</c:v>
                </c:pt>
                <c:pt idx="45">
                  <c:v>7530.7622851397573</c:v>
                </c:pt>
                <c:pt idx="46">
                  <c:v>7751.217880474479</c:v>
                </c:pt>
                <c:pt idx="47">
                  <c:v>7503.0279255610776</c:v>
                </c:pt>
                <c:pt idx="48">
                  <c:v>7440.6904330533953</c:v>
                </c:pt>
                <c:pt idx="49">
                  <c:v>7800.9827968909403</c:v>
                </c:pt>
                <c:pt idx="50">
                  <c:v>9294.371834428699</c:v>
                </c:pt>
                <c:pt idx="51">
                  <c:v>10241.960197446577</c:v>
                </c:pt>
                <c:pt idx="52">
                  <c:v>10872.562169001369</c:v>
                </c:pt>
                <c:pt idx="53">
                  <c:v>11449.996029159925</c:v>
                </c:pt>
                <c:pt idx="54">
                  <c:v>11419.200886820887</c:v>
                </c:pt>
                <c:pt idx="55">
                  <c:v>11314.568897741014</c:v>
                </c:pt>
                <c:pt idx="56">
                  <c:v>11159.133183260419</c:v>
                </c:pt>
                <c:pt idx="57">
                  <c:v>10803.756098424792</c:v>
                </c:pt>
                <c:pt idx="58">
                  <c:v>10846.625270955705</c:v>
                </c:pt>
                <c:pt idx="59">
                  <c:v>11116.019997426243</c:v>
                </c:pt>
                <c:pt idx="60">
                  <c:v>10593.284548408266</c:v>
                </c:pt>
                <c:pt idx="61">
                  <c:v>10158.401542435422</c:v>
                </c:pt>
                <c:pt idx="62">
                  <c:v>9615.4019498645484</c:v>
                </c:pt>
              </c:numCache>
            </c:numRef>
          </c:val>
        </c:ser>
        <c:ser>
          <c:idx val="2"/>
          <c:order val="2"/>
          <c:tx>
            <c:strRef>
              <c:f>Peru!$N$4</c:f>
              <c:strCache>
                <c:ptCount val="1"/>
                <c:pt idx="0">
                  <c:v>2+ Std Dev Band</c:v>
                </c:pt>
              </c:strCache>
            </c:strRef>
          </c:tx>
          <c:marker>
            <c:symbol val="none"/>
          </c:marker>
          <c:cat>
            <c:strRef>
              <c:f>Peru!$O$1:$BY$1</c:f>
              <c:strCache>
                <c:ptCount val="63"/>
                <c:pt idx="0">
                  <c:v>1998Q1</c:v>
                </c:pt>
                <c:pt idx="1">
                  <c:v>1998Q2</c:v>
                </c:pt>
                <c:pt idx="2">
                  <c:v>1998Q3</c:v>
                </c:pt>
                <c:pt idx="3">
                  <c:v>1998Q4</c:v>
                </c:pt>
                <c:pt idx="4">
                  <c:v>1999Q1</c:v>
                </c:pt>
                <c:pt idx="5">
                  <c:v>1999Q2</c:v>
                </c:pt>
                <c:pt idx="6">
                  <c:v>1999Q3</c:v>
                </c:pt>
                <c:pt idx="7">
                  <c:v>1999Q4</c:v>
                </c:pt>
                <c:pt idx="8">
                  <c:v>2000Q1</c:v>
                </c:pt>
                <c:pt idx="9">
                  <c:v>2000Q2</c:v>
                </c:pt>
                <c:pt idx="10">
                  <c:v>2000Q3</c:v>
                </c:pt>
                <c:pt idx="11">
                  <c:v>2000Q4</c:v>
                </c:pt>
                <c:pt idx="12">
                  <c:v>2001Q1</c:v>
                </c:pt>
                <c:pt idx="13">
                  <c:v>2001Q2</c:v>
                </c:pt>
                <c:pt idx="14">
                  <c:v>2001Q3</c:v>
                </c:pt>
                <c:pt idx="15">
                  <c:v>2001Q4</c:v>
                </c:pt>
                <c:pt idx="16">
                  <c:v>2002Q1</c:v>
                </c:pt>
                <c:pt idx="17">
                  <c:v>2002Q2</c:v>
                </c:pt>
                <c:pt idx="18">
                  <c:v>2002Q3</c:v>
                </c:pt>
                <c:pt idx="19">
                  <c:v>2002Q4</c:v>
                </c:pt>
                <c:pt idx="20">
                  <c:v>2003Q1</c:v>
                </c:pt>
                <c:pt idx="21">
                  <c:v>2003Q2</c:v>
                </c:pt>
                <c:pt idx="22">
                  <c:v>2003Q3</c:v>
                </c:pt>
                <c:pt idx="23">
                  <c:v>2003Q4</c:v>
                </c:pt>
                <c:pt idx="24">
                  <c:v>2004Q1</c:v>
                </c:pt>
                <c:pt idx="25">
                  <c:v>2004Q2</c:v>
                </c:pt>
                <c:pt idx="26">
                  <c:v>2004Q3</c:v>
                </c:pt>
                <c:pt idx="27">
                  <c:v>2004Q4</c:v>
                </c:pt>
                <c:pt idx="28">
                  <c:v>2005Q1</c:v>
                </c:pt>
                <c:pt idx="29">
                  <c:v>2005Q2</c:v>
                </c:pt>
                <c:pt idx="30">
                  <c:v>2005Q3</c:v>
                </c:pt>
                <c:pt idx="31">
                  <c:v>2005Q4</c:v>
                </c:pt>
                <c:pt idx="32">
                  <c:v>2006Q1</c:v>
                </c:pt>
                <c:pt idx="33">
                  <c:v>2006Q2</c:v>
                </c:pt>
                <c:pt idx="34">
                  <c:v>2006Q3</c:v>
                </c:pt>
                <c:pt idx="35">
                  <c:v>2006Q4</c:v>
                </c:pt>
                <c:pt idx="36">
                  <c:v>2007Q1</c:v>
                </c:pt>
                <c:pt idx="37">
                  <c:v>2007Q2</c:v>
                </c:pt>
                <c:pt idx="38">
                  <c:v>2007Q3</c:v>
                </c:pt>
                <c:pt idx="39">
                  <c:v>2007Q4</c:v>
                </c:pt>
                <c:pt idx="40">
                  <c:v>2008Q1</c:v>
                </c:pt>
                <c:pt idx="41">
                  <c:v>2008A2</c:v>
                </c:pt>
                <c:pt idx="42">
                  <c:v>2008Q3</c:v>
                </c:pt>
                <c:pt idx="43">
                  <c:v>2008Q4</c:v>
                </c:pt>
                <c:pt idx="44">
                  <c:v>2009Q1</c:v>
                </c:pt>
                <c:pt idx="45">
                  <c:v>2009Q2</c:v>
                </c:pt>
                <c:pt idx="46">
                  <c:v>2009Q3</c:v>
                </c:pt>
                <c:pt idx="47">
                  <c:v>2009Q4</c:v>
                </c:pt>
                <c:pt idx="48">
                  <c:v>2010Q1</c:v>
                </c:pt>
                <c:pt idx="49">
                  <c:v>2010Q2</c:v>
                </c:pt>
                <c:pt idx="50">
                  <c:v>2010Q3</c:v>
                </c:pt>
                <c:pt idx="51">
                  <c:v>2010Q4</c:v>
                </c:pt>
                <c:pt idx="52">
                  <c:v>2011Q1</c:v>
                </c:pt>
                <c:pt idx="53">
                  <c:v>2011Q2</c:v>
                </c:pt>
                <c:pt idx="54">
                  <c:v>2011Q3</c:v>
                </c:pt>
                <c:pt idx="55">
                  <c:v>2011Q4</c:v>
                </c:pt>
                <c:pt idx="56">
                  <c:v>2012Q1</c:v>
                </c:pt>
                <c:pt idx="57">
                  <c:v>2012Q2</c:v>
                </c:pt>
                <c:pt idx="58">
                  <c:v>2012Q3</c:v>
                </c:pt>
                <c:pt idx="59">
                  <c:v>2012Q4</c:v>
                </c:pt>
                <c:pt idx="60">
                  <c:v>2013Q1</c:v>
                </c:pt>
                <c:pt idx="61">
                  <c:v>2013Q2</c:v>
                </c:pt>
                <c:pt idx="62">
                  <c:v>2013Q3</c:v>
                </c:pt>
              </c:strCache>
            </c:strRef>
          </c:cat>
          <c:val>
            <c:numRef>
              <c:f>Peru!$O$4:$BY$4</c:f>
              <c:numCache>
                <c:formatCode>General</c:formatCode>
                <c:ptCount val="63"/>
                <c:pt idx="0">
                  <c:v>3324.5520869325032</c:v>
                </c:pt>
                <c:pt idx="1">
                  <c:v>3327.8019589205501</c:v>
                </c:pt>
                <c:pt idx="2">
                  <c:v>3258.4613163095905</c:v>
                </c:pt>
                <c:pt idx="3">
                  <c:v>3709.1505550982979</c:v>
                </c:pt>
                <c:pt idx="4">
                  <c:v>3834.2663330947494</c:v>
                </c:pt>
                <c:pt idx="5">
                  <c:v>4005.9665913194499</c:v>
                </c:pt>
                <c:pt idx="6">
                  <c:v>4042.0455579482359</c:v>
                </c:pt>
                <c:pt idx="7">
                  <c:v>3556.9140917510636</c:v>
                </c:pt>
                <c:pt idx="8">
                  <c:v>3219.2674422294613</c:v>
                </c:pt>
                <c:pt idx="9">
                  <c:v>3341.7919244338486</c:v>
                </c:pt>
                <c:pt idx="10">
                  <c:v>3480.1446482941724</c:v>
                </c:pt>
                <c:pt idx="11">
                  <c:v>3533.8578526134129</c:v>
                </c:pt>
                <c:pt idx="12">
                  <c:v>3513.391705493133</c:v>
                </c:pt>
                <c:pt idx="13">
                  <c:v>3465.4518891668881</c:v>
                </c:pt>
                <c:pt idx="14">
                  <c:v>3394.160402448133</c:v>
                </c:pt>
                <c:pt idx="15">
                  <c:v>3436.0148845193708</c:v>
                </c:pt>
                <c:pt idx="16">
                  <c:v>3308.2656126866414</c:v>
                </c:pt>
                <c:pt idx="17">
                  <c:v>3117.9452245235088</c:v>
                </c:pt>
                <c:pt idx="18">
                  <c:v>3181.0624235482578</c:v>
                </c:pt>
                <c:pt idx="19">
                  <c:v>2966.5373131681094</c:v>
                </c:pt>
                <c:pt idx="20">
                  <c:v>3121.3199286259023</c:v>
                </c:pt>
                <c:pt idx="21">
                  <c:v>3152.6822201248242</c:v>
                </c:pt>
                <c:pt idx="22">
                  <c:v>3159.8938679969747</c:v>
                </c:pt>
                <c:pt idx="23">
                  <c:v>2968.7706484925643</c:v>
                </c:pt>
                <c:pt idx="24">
                  <c:v>2885.003572139547</c:v>
                </c:pt>
                <c:pt idx="25">
                  <c:v>2563.3843813120252</c:v>
                </c:pt>
                <c:pt idx="26">
                  <c:v>2313.4912508493444</c:v>
                </c:pt>
                <c:pt idx="27">
                  <c:v>2452.7795918271627</c:v>
                </c:pt>
                <c:pt idx="28">
                  <c:v>2794.5183889156797</c:v>
                </c:pt>
                <c:pt idx="29">
                  <c:v>2744.4069799514718</c:v>
                </c:pt>
                <c:pt idx="30">
                  <c:v>2648.9589719837754</c:v>
                </c:pt>
                <c:pt idx="31">
                  <c:v>2692.9388097733904</c:v>
                </c:pt>
                <c:pt idx="32">
                  <c:v>3016.4540508464338</c:v>
                </c:pt>
                <c:pt idx="33">
                  <c:v>3216.1597048130166</c:v>
                </c:pt>
                <c:pt idx="34">
                  <c:v>3174.1882501210412</c:v>
                </c:pt>
                <c:pt idx="35">
                  <c:v>3140.5204669988889</c:v>
                </c:pt>
                <c:pt idx="36">
                  <c:v>3622.0627356600758</c:v>
                </c:pt>
                <c:pt idx="37">
                  <c:v>4953.6317036830842</c:v>
                </c:pt>
                <c:pt idx="38">
                  <c:v>6388.7878252903147</c:v>
                </c:pt>
                <c:pt idx="39">
                  <c:v>7735.566038321138</c:v>
                </c:pt>
                <c:pt idx="40">
                  <c:v>9805.9355111418408</c:v>
                </c:pt>
                <c:pt idx="41">
                  <c:v>10794.097318492904</c:v>
                </c:pt>
                <c:pt idx="42">
                  <c:v>11372.221290775</c:v>
                </c:pt>
                <c:pt idx="43">
                  <c:v>11346.456831984939</c:v>
                </c:pt>
                <c:pt idx="44">
                  <c:v>12511.446684378012</c:v>
                </c:pt>
                <c:pt idx="45">
                  <c:v>13860.541077336602</c:v>
                </c:pt>
                <c:pt idx="46">
                  <c:v>15167.063016474676</c:v>
                </c:pt>
                <c:pt idx="47">
                  <c:v>15060.278530400114</c:v>
                </c:pt>
                <c:pt idx="48">
                  <c:v>14983.302825778945</c:v>
                </c:pt>
                <c:pt idx="49">
                  <c:v>15459.801288456614</c:v>
                </c:pt>
                <c:pt idx="50">
                  <c:v>17668.223100556232</c:v>
                </c:pt>
                <c:pt idx="51">
                  <c:v>18899.92904920935</c:v>
                </c:pt>
                <c:pt idx="52">
                  <c:v>19561.589899973118</c:v>
                </c:pt>
                <c:pt idx="53">
                  <c:v>20129.828099469611</c:v>
                </c:pt>
                <c:pt idx="54">
                  <c:v>20165.390987714043</c:v>
                </c:pt>
                <c:pt idx="55">
                  <c:v>20210.155067211297</c:v>
                </c:pt>
                <c:pt idx="56">
                  <c:v>20065.790146756939</c:v>
                </c:pt>
                <c:pt idx="57">
                  <c:v>19659.470636848775</c:v>
                </c:pt>
                <c:pt idx="58">
                  <c:v>19720.280696811267</c:v>
                </c:pt>
                <c:pt idx="59">
                  <c:v>20117.213652391587</c:v>
                </c:pt>
                <c:pt idx="60">
                  <c:v>19361.852393239253</c:v>
                </c:pt>
                <c:pt idx="61">
                  <c:v>18788.109591519955</c:v>
                </c:pt>
                <c:pt idx="62">
                  <c:v>18182.890715318787</c:v>
                </c:pt>
              </c:numCache>
            </c:numRef>
          </c:val>
        </c:ser>
        <c:ser>
          <c:idx val="3"/>
          <c:order val="3"/>
          <c:tx>
            <c:strRef>
              <c:f>Peru!$N$5</c:f>
              <c:strCache>
                <c:ptCount val="1"/>
                <c:pt idx="0">
                  <c:v>1- Std Dev Band</c:v>
                </c:pt>
              </c:strCache>
            </c:strRef>
          </c:tx>
          <c:marker>
            <c:symbol val="none"/>
          </c:marker>
          <c:cat>
            <c:strRef>
              <c:f>Peru!$O$1:$BY$1</c:f>
              <c:strCache>
                <c:ptCount val="63"/>
                <c:pt idx="0">
                  <c:v>1998Q1</c:v>
                </c:pt>
                <c:pt idx="1">
                  <c:v>1998Q2</c:v>
                </c:pt>
                <c:pt idx="2">
                  <c:v>1998Q3</c:v>
                </c:pt>
                <c:pt idx="3">
                  <c:v>1998Q4</c:v>
                </c:pt>
                <c:pt idx="4">
                  <c:v>1999Q1</c:v>
                </c:pt>
                <c:pt idx="5">
                  <c:v>1999Q2</c:v>
                </c:pt>
                <c:pt idx="6">
                  <c:v>1999Q3</c:v>
                </c:pt>
                <c:pt idx="7">
                  <c:v>1999Q4</c:v>
                </c:pt>
                <c:pt idx="8">
                  <c:v>2000Q1</c:v>
                </c:pt>
                <c:pt idx="9">
                  <c:v>2000Q2</c:v>
                </c:pt>
                <c:pt idx="10">
                  <c:v>2000Q3</c:v>
                </c:pt>
                <c:pt idx="11">
                  <c:v>2000Q4</c:v>
                </c:pt>
                <c:pt idx="12">
                  <c:v>2001Q1</c:v>
                </c:pt>
                <c:pt idx="13">
                  <c:v>2001Q2</c:v>
                </c:pt>
                <c:pt idx="14">
                  <c:v>2001Q3</c:v>
                </c:pt>
                <c:pt idx="15">
                  <c:v>2001Q4</c:v>
                </c:pt>
                <c:pt idx="16">
                  <c:v>2002Q1</c:v>
                </c:pt>
                <c:pt idx="17">
                  <c:v>2002Q2</c:v>
                </c:pt>
                <c:pt idx="18">
                  <c:v>2002Q3</c:v>
                </c:pt>
                <c:pt idx="19">
                  <c:v>2002Q4</c:v>
                </c:pt>
                <c:pt idx="20">
                  <c:v>2003Q1</c:v>
                </c:pt>
                <c:pt idx="21">
                  <c:v>2003Q2</c:v>
                </c:pt>
                <c:pt idx="22">
                  <c:v>2003Q3</c:v>
                </c:pt>
                <c:pt idx="23">
                  <c:v>2003Q4</c:v>
                </c:pt>
                <c:pt idx="24">
                  <c:v>2004Q1</c:v>
                </c:pt>
                <c:pt idx="25">
                  <c:v>2004Q2</c:v>
                </c:pt>
                <c:pt idx="26">
                  <c:v>2004Q3</c:v>
                </c:pt>
                <c:pt idx="27">
                  <c:v>2004Q4</c:v>
                </c:pt>
                <c:pt idx="28">
                  <c:v>2005Q1</c:v>
                </c:pt>
                <c:pt idx="29">
                  <c:v>2005Q2</c:v>
                </c:pt>
                <c:pt idx="30">
                  <c:v>2005Q3</c:v>
                </c:pt>
                <c:pt idx="31">
                  <c:v>2005Q4</c:v>
                </c:pt>
                <c:pt idx="32">
                  <c:v>2006Q1</c:v>
                </c:pt>
                <c:pt idx="33">
                  <c:v>2006Q2</c:v>
                </c:pt>
                <c:pt idx="34">
                  <c:v>2006Q3</c:v>
                </c:pt>
                <c:pt idx="35">
                  <c:v>2006Q4</c:v>
                </c:pt>
                <c:pt idx="36">
                  <c:v>2007Q1</c:v>
                </c:pt>
                <c:pt idx="37">
                  <c:v>2007Q2</c:v>
                </c:pt>
                <c:pt idx="38">
                  <c:v>2007Q3</c:v>
                </c:pt>
                <c:pt idx="39">
                  <c:v>2007Q4</c:v>
                </c:pt>
                <c:pt idx="40">
                  <c:v>2008Q1</c:v>
                </c:pt>
                <c:pt idx="41">
                  <c:v>2008A2</c:v>
                </c:pt>
                <c:pt idx="42">
                  <c:v>2008Q3</c:v>
                </c:pt>
                <c:pt idx="43">
                  <c:v>2008Q4</c:v>
                </c:pt>
                <c:pt idx="44">
                  <c:v>2009Q1</c:v>
                </c:pt>
                <c:pt idx="45">
                  <c:v>2009Q2</c:v>
                </c:pt>
                <c:pt idx="46">
                  <c:v>2009Q3</c:v>
                </c:pt>
                <c:pt idx="47">
                  <c:v>2009Q4</c:v>
                </c:pt>
                <c:pt idx="48">
                  <c:v>2010Q1</c:v>
                </c:pt>
                <c:pt idx="49">
                  <c:v>2010Q2</c:v>
                </c:pt>
                <c:pt idx="50">
                  <c:v>2010Q3</c:v>
                </c:pt>
                <c:pt idx="51">
                  <c:v>2010Q4</c:v>
                </c:pt>
                <c:pt idx="52">
                  <c:v>2011Q1</c:v>
                </c:pt>
                <c:pt idx="53">
                  <c:v>2011Q2</c:v>
                </c:pt>
                <c:pt idx="54">
                  <c:v>2011Q3</c:v>
                </c:pt>
                <c:pt idx="55">
                  <c:v>2011Q4</c:v>
                </c:pt>
                <c:pt idx="56">
                  <c:v>2012Q1</c:v>
                </c:pt>
                <c:pt idx="57">
                  <c:v>2012Q2</c:v>
                </c:pt>
                <c:pt idx="58">
                  <c:v>2012Q3</c:v>
                </c:pt>
                <c:pt idx="59">
                  <c:v>2012Q4</c:v>
                </c:pt>
                <c:pt idx="60">
                  <c:v>2013Q1</c:v>
                </c:pt>
                <c:pt idx="61">
                  <c:v>2013Q2</c:v>
                </c:pt>
                <c:pt idx="62">
                  <c:v>2013Q3</c:v>
                </c:pt>
              </c:strCache>
            </c:strRef>
          </c:cat>
          <c:val>
            <c:numRef>
              <c:f>Peru!$O$5:$BY$5</c:f>
              <c:numCache>
                <c:formatCode>General</c:formatCode>
                <c:ptCount val="63"/>
                <c:pt idx="0">
                  <c:v>-424.24426132339454</c:v>
                </c:pt>
                <c:pt idx="1">
                  <c:v>-636.7370494602751</c:v>
                </c:pt>
                <c:pt idx="2">
                  <c:v>-749.76506752979526</c:v>
                </c:pt>
                <c:pt idx="3">
                  <c:v>-1373.0217804903255</c:v>
                </c:pt>
                <c:pt idx="4">
                  <c:v>-1742.7650415473747</c:v>
                </c:pt>
                <c:pt idx="5">
                  <c:v>-2167.7120561860406</c:v>
                </c:pt>
                <c:pt idx="6">
                  <c:v>-2464.8412114741182</c:v>
                </c:pt>
                <c:pt idx="7">
                  <c:v>-2539.6947833755316</c:v>
                </c:pt>
                <c:pt idx="8">
                  <c:v>-2523.0503754868623</c:v>
                </c:pt>
                <c:pt idx="9">
                  <c:v>-2515.3182383690341</c:v>
                </c:pt>
                <c:pt idx="10">
                  <c:v>-2482.7777277682699</c:v>
                </c:pt>
                <c:pt idx="11">
                  <c:v>-2461.4457024667422</c:v>
                </c:pt>
                <c:pt idx="12">
                  <c:v>-2480.7677314234365</c:v>
                </c:pt>
                <c:pt idx="13">
                  <c:v>-2506.9510106099096</c:v>
                </c:pt>
                <c:pt idx="14">
                  <c:v>-2519.5492723615239</c:v>
                </c:pt>
                <c:pt idx="15">
                  <c:v>-2507.2910551353857</c:v>
                </c:pt>
                <c:pt idx="16">
                  <c:v>-2506.2557992098486</c:v>
                </c:pt>
                <c:pt idx="17">
                  <c:v>-2500.151716779551</c:v>
                </c:pt>
                <c:pt idx="18">
                  <c:v>-2492.8918606470857</c:v>
                </c:pt>
                <c:pt idx="19">
                  <c:v>-2489.7718625707839</c:v>
                </c:pt>
                <c:pt idx="20">
                  <c:v>-2408.33000441066</c:v>
                </c:pt>
                <c:pt idx="21">
                  <c:v>-2354.7992152593292</c:v>
                </c:pt>
                <c:pt idx="22">
                  <c:v>-2454.4032460262338</c:v>
                </c:pt>
                <c:pt idx="23">
                  <c:v>-2171.0079918282386</c:v>
                </c:pt>
                <c:pt idx="24">
                  <c:v>-2071.5140642835358</c:v>
                </c:pt>
                <c:pt idx="25">
                  <c:v>-1623.0030431805515</c:v>
                </c:pt>
                <c:pt idx="26">
                  <c:v>-1118.3115489186393</c:v>
                </c:pt>
                <c:pt idx="27">
                  <c:v>-986.71112868558521</c:v>
                </c:pt>
                <c:pt idx="28">
                  <c:v>-1008.2741403342249</c:v>
                </c:pt>
                <c:pt idx="29">
                  <c:v>-1012.0883980361516</c:v>
                </c:pt>
                <c:pt idx="30">
                  <c:v>-1067.7716589112322</c:v>
                </c:pt>
                <c:pt idx="31">
                  <c:v>-1269.4884492219639</c:v>
                </c:pt>
                <c:pt idx="32">
                  <c:v>-1660.1203276636431</c:v>
                </c:pt>
                <c:pt idx="33">
                  <c:v>-1992.169240267413</c:v>
                </c:pt>
                <c:pt idx="34">
                  <c:v>-2140.0428851095767</c:v>
                </c:pt>
                <c:pt idx="35">
                  <c:v>-2150.4431902896117</c:v>
                </c:pt>
                <c:pt idx="36">
                  <c:v>-2203.9418966295643</c:v>
                </c:pt>
                <c:pt idx="37">
                  <c:v>-2438.354151290273</c:v>
                </c:pt>
                <c:pt idx="38">
                  <c:v>-2642.8181795724349</c:v>
                </c:pt>
                <c:pt idx="39">
                  <c:v>-2735.1088686534572</c:v>
                </c:pt>
                <c:pt idx="40">
                  <c:v>-2960.5477398397379</c:v>
                </c:pt>
                <c:pt idx="41">
                  <c:v>-2789.0762630535442</c:v>
                </c:pt>
                <c:pt idx="42">
                  <c:v>-2378.8466147447489</c:v>
                </c:pt>
                <c:pt idx="43">
                  <c:v>-2257.0152209129701</c:v>
                </c:pt>
                <c:pt idx="44">
                  <c:v>-3467.9256824056602</c:v>
                </c:pt>
                <c:pt idx="45">
                  <c:v>-5128.795299253934</c:v>
                </c:pt>
                <c:pt idx="46">
                  <c:v>-7080.4723915259156</c:v>
                </c:pt>
                <c:pt idx="47">
                  <c:v>-7611.4732841169944</c:v>
                </c:pt>
                <c:pt idx="48">
                  <c:v>-7644.5343523977035</c:v>
                </c:pt>
                <c:pt idx="49">
                  <c:v>-7516.6541862404074</c:v>
                </c:pt>
                <c:pt idx="50">
                  <c:v>-7453.3306978263672</c:v>
                </c:pt>
                <c:pt idx="51">
                  <c:v>-7073.9775060789689</c:v>
                </c:pt>
                <c:pt idx="52">
                  <c:v>-6505.4932929421302</c:v>
                </c:pt>
                <c:pt idx="53">
                  <c:v>-5909.6681114594448</c:v>
                </c:pt>
                <c:pt idx="54">
                  <c:v>-6073.1793149654213</c:v>
                </c:pt>
                <c:pt idx="55">
                  <c:v>-6476.6034411995497</c:v>
                </c:pt>
                <c:pt idx="56">
                  <c:v>-6654.1807437326243</c:v>
                </c:pt>
                <c:pt idx="57">
                  <c:v>-6907.6729784231729</c:v>
                </c:pt>
                <c:pt idx="58">
                  <c:v>-6900.6855807554157</c:v>
                </c:pt>
                <c:pt idx="59">
                  <c:v>-6886.3673125044452</c:v>
                </c:pt>
                <c:pt idx="60">
                  <c:v>-6943.8511412537064</c:v>
                </c:pt>
                <c:pt idx="61">
                  <c:v>-7101.0145557336436</c:v>
                </c:pt>
                <c:pt idx="62">
                  <c:v>-7519.5755810439323</c:v>
                </c:pt>
              </c:numCache>
            </c:numRef>
          </c:val>
        </c:ser>
        <c:ser>
          <c:idx val="4"/>
          <c:order val="4"/>
          <c:tx>
            <c:strRef>
              <c:f>Peru!$N$6</c:f>
              <c:strCache>
                <c:ptCount val="1"/>
                <c:pt idx="0">
                  <c:v>2- Std Dev Band</c:v>
                </c:pt>
              </c:strCache>
            </c:strRef>
          </c:tx>
          <c:marker>
            <c:symbol val="none"/>
          </c:marker>
          <c:cat>
            <c:strRef>
              <c:f>Peru!$O$1:$BY$1</c:f>
              <c:strCache>
                <c:ptCount val="63"/>
                <c:pt idx="0">
                  <c:v>1998Q1</c:v>
                </c:pt>
                <c:pt idx="1">
                  <c:v>1998Q2</c:v>
                </c:pt>
                <c:pt idx="2">
                  <c:v>1998Q3</c:v>
                </c:pt>
                <c:pt idx="3">
                  <c:v>1998Q4</c:v>
                </c:pt>
                <c:pt idx="4">
                  <c:v>1999Q1</c:v>
                </c:pt>
                <c:pt idx="5">
                  <c:v>1999Q2</c:v>
                </c:pt>
                <c:pt idx="6">
                  <c:v>1999Q3</c:v>
                </c:pt>
                <c:pt idx="7">
                  <c:v>1999Q4</c:v>
                </c:pt>
                <c:pt idx="8">
                  <c:v>2000Q1</c:v>
                </c:pt>
                <c:pt idx="9">
                  <c:v>2000Q2</c:v>
                </c:pt>
                <c:pt idx="10">
                  <c:v>2000Q3</c:v>
                </c:pt>
                <c:pt idx="11">
                  <c:v>2000Q4</c:v>
                </c:pt>
                <c:pt idx="12">
                  <c:v>2001Q1</c:v>
                </c:pt>
                <c:pt idx="13">
                  <c:v>2001Q2</c:v>
                </c:pt>
                <c:pt idx="14">
                  <c:v>2001Q3</c:v>
                </c:pt>
                <c:pt idx="15">
                  <c:v>2001Q4</c:v>
                </c:pt>
                <c:pt idx="16">
                  <c:v>2002Q1</c:v>
                </c:pt>
                <c:pt idx="17">
                  <c:v>2002Q2</c:v>
                </c:pt>
                <c:pt idx="18">
                  <c:v>2002Q3</c:v>
                </c:pt>
                <c:pt idx="19">
                  <c:v>2002Q4</c:v>
                </c:pt>
                <c:pt idx="20">
                  <c:v>2003Q1</c:v>
                </c:pt>
                <c:pt idx="21">
                  <c:v>2003Q2</c:v>
                </c:pt>
                <c:pt idx="22">
                  <c:v>2003Q3</c:v>
                </c:pt>
                <c:pt idx="23">
                  <c:v>2003Q4</c:v>
                </c:pt>
                <c:pt idx="24">
                  <c:v>2004Q1</c:v>
                </c:pt>
                <c:pt idx="25">
                  <c:v>2004Q2</c:v>
                </c:pt>
                <c:pt idx="26">
                  <c:v>2004Q3</c:v>
                </c:pt>
                <c:pt idx="27">
                  <c:v>2004Q4</c:v>
                </c:pt>
                <c:pt idx="28">
                  <c:v>2005Q1</c:v>
                </c:pt>
                <c:pt idx="29">
                  <c:v>2005Q2</c:v>
                </c:pt>
                <c:pt idx="30">
                  <c:v>2005Q3</c:v>
                </c:pt>
                <c:pt idx="31">
                  <c:v>2005Q4</c:v>
                </c:pt>
                <c:pt idx="32">
                  <c:v>2006Q1</c:v>
                </c:pt>
                <c:pt idx="33">
                  <c:v>2006Q2</c:v>
                </c:pt>
                <c:pt idx="34">
                  <c:v>2006Q3</c:v>
                </c:pt>
                <c:pt idx="35">
                  <c:v>2006Q4</c:v>
                </c:pt>
                <c:pt idx="36">
                  <c:v>2007Q1</c:v>
                </c:pt>
                <c:pt idx="37">
                  <c:v>2007Q2</c:v>
                </c:pt>
                <c:pt idx="38">
                  <c:v>2007Q3</c:v>
                </c:pt>
                <c:pt idx="39">
                  <c:v>2007Q4</c:v>
                </c:pt>
                <c:pt idx="40">
                  <c:v>2008Q1</c:v>
                </c:pt>
                <c:pt idx="41">
                  <c:v>2008A2</c:v>
                </c:pt>
                <c:pt idx="42">
                  <c:v>2008Q3</c:v>
                </c:pt>
                <c:pt idx="43">
                  <c:v>2008Q4</c:v>
                </c:pt>
                <c:pt idx="44">
                  <c:v>2009Q1</c:v>
                </c:pt>
                <c:pt idx="45">
                  <c:v>2009Q2</c:v>
                </c:pt>
                <c:pt idx="46">
                  <c:v>2009Q3</c:v>
                </c:pt>
                <c:pt idx="47">
                  <c:v>2009Q4</c:v>
                </c:pt>
                <c:pt idx="48">
                  <c:v>2010Q1</c:v>
                </c:pt>
                <c:pt idx="49">
                  <c:v>2010Q2</c:v>
                </c:pt>
                <c:pt idx="50">
                  <c:v>2010Q3</c:v>
                </c:pt>
                <c:pt idx="51">
                  <c:v>2010Q4</c:v>
                </c:pt>
                <c:pt idx="52">
                  <c:v>2011Q1</c:v>
                </c:pt>
                <c:pt idx="53">
                  <c:v>2011Q2</c:v>
                </c:pt>
                <c:pt idx="54">
                  <c:v>2011Q3</c:v>
                </c:pt>
                <c:pt idx="55">
                  <c:v>2011Q4</c:v>
                </c:pt>
                <c:pt idx="56">
                  <c:v>2012Q1</c:v>
                </c:pt>
                <c:pt idx="57">
                  <c:v>2012Q2</c:v>
                </c:pt>
                <c:pt idx="58">
                  <c:v>2012Q3</c:v>
                </c:pt>
                <c:pt idx="59">
                  <c:v>2012Q4</c:v>
                </c:pt>
                <c:pt idx="60">
                  <c:v>2013Q1</c:v>
                </c:pt>
                <c:pt idx="61">
                  <c:v>2013Q2</c:v>
                </c:pt>
                <c:pt idx="62">
                  <c:v>2013Q3</c:v>
                </c:pt>
              </c:strCache>
            </c:strRef>
          </c:cat>
          <c:val>
            <c:numRef>
              <c:f>Peru!$O$6:$BY$6</c:f>
              <c:numCache>
                <c:formatCode>General</c:formatCode>
                <c:ptCount val="63"/>
                <c:pt idx="0">
                  <c:v>-1673.8430440753605</c:v>
                </c:pt>
                <c:pt idx="1">
                  <c:v>-1958.2500522538835</c:v>
                </c:pt>
                <c:pt idx="2">
                  <c:v>-2085.8405288095905</c:v>
                </c:pt>
                <c:pt idx="3">
                  <c:v>-3067.0792256865329</c:v>
                </c:pt>
                <c:pt idx="4">
                  <c:v>-3601.7754997614161</c:v>
                </c:pt>
                <c:pt idx="5">
                  <c:v>-4225.6049386878713</c:v>
                </c:pt>
                <c:pt idx="6">
                  <c:v>-4633.8034679482362</c:v>
                </c:pt>
                <c:pt idx="7">
                  <c:v>-4571.8977417510632</c:v>
                </c:pt>
                <c:pt idx="8">
                  <c:v>-4437.1563147256375</c:v>
                </c:pt>
                <c:pt idx="9">
                  <c:v>-4467.6882926366616</c:v>
                </c:pt>
                <c:pt idx="10">
                  <c:v>-4470.4185197890838</c:v>
                </c:pt>
                <c:pt idx="11">
                  <c:v>-4459.8802208267944</c:v>
                </c:pt>
                <c:pt idx="12">
                  <c:v>-4478.8208770622932</c:v>
                </c:pt>
                <c:pt idx="13">
                  <c:v>-4497.751977202176</c:v>
                </c:pt>
                <c:pt idx="14">
                  <c:v>-4490.7858306314092</c:v>
                </c:pt>
                <c:pt idx="15">
                  <c:v>-4488.3930350203045</c:v>
                </c:pt>
                <c:pt idx="16">
                  <c:v>-4444.4296031753456</c:v>
                </c:pt>
                <c:pt idx="17">
                  <c:v>-4372.8506972139039</c:v>
                </c:pt>
                <c:pt idx="18">
                  <c:v>-4384.2099553788667</c:v>
                </c:pt>
                <c:pt idx="19">
                  <c:v>-4308.5415878170816</c:v>
                </c:pt>
                <c:pt idx="20">
                  <c:v>-4251.5466487561807</c:v>
                </c:pt>
                <c:pt idx="21">
                  <c:v>-4190.6263603873804</c:v>
                </c:pt>
                <c:pt idx="22">
                  <c:v>-4325.8356173673037</c:v>
                </c:pt>
                <c:pt idx="23">
                  <c:v>-3884.2675386018395</c:v>
                </c:pt>
                <c:pt idx="24">
                  <c:v>-3723.6866097578968</c:v>
                </c:pt>
                <c:pt idx="25">
                  <c:v>-3018.46551801141</c:v>
                </c:pt>
                <c:pt idx="26">
                  <c:v>-2262.2458155079676</c:v>
                </c:pt>
                <c:pt idx="27">
                  <c:v>-2133.2080355231678</c:v>
                </c:pt>
                <c:pt idx="28">
                  <c:v>-2275.8716500841929</c:v>
                </c:pt>
                <c:pt idx="29">
                  <c:v>-2264.2535240320258</c:v>
                </c:pt>
                <c:pt idx="30">
                  <c:v>-2306.681869209568</c:v>
                </c:pt>
                <c:pt idx="31">
                  <c:v>-2590.2975355537487</c:v>
                </c:pt>
                <c:pt idx="32">
                  <c:v>-3218.9784538336685</c:v>
                </c:pt>
                <c:pt idx="33">
                  <c:v>-3728.2788886275562</c:v>
                </c:pt>
                <c:pt idx="34">
                  <c:v>-3911.4532635197829</c:v>
                </c:pt>
                <c:pt idx="35">
                  <c:v>-3914.0977427191119</c:v>
                </c:pt>
                <c:pt idx="36">
                  <c:v>-4145.9434407261106</c:v>
                </c:pt>
                <c:pt idx="37">
                  <c:v>-4902.3494362813926</c:v>
                </c:pt>
                <c:pt idx="38">
                  <c:v>-5653.3535145266842</c:v>
                </c:pt>
                <c:pt idx="39">
                  <c:v>-6225.3338376449883</c:v>
                </c:pt>
                <c:pt idx="40">
                  <c:v>-7216.0421568335978</c:v>
                </c:pt>
                <c:pt idx="41">
                  <c:v>-7316.8007902356931</c:v>
                </c:pt>
                <c:pt idx="42">
                  <c:v>-6962.5359165846648</c:v>
                </c:pt>
                <c:pt idx="43">
                  <c:v>-6791.5059052122733</c:v>
                </c:pt>
                <c:pt idx="44">
                  <c:v>-8794.3831380002175</c:v>
                </c:pt>
                <c:pt idx="45">
                  <c:v>-11458.574091450781</c:v>
                </c:pt>
                <c:pt idx="46">
                  <c:v>-14496.317527526113</c:v>
                </c:pt>
                <c:pt idx="47">
                  <c:v>-15168.72388895603</c:v>
                </c:pt>
                <c:pt idx="48">
                  <c:v>-15187.146745123253</c:v>
                </c:pt>
                <c:pt idx="49">
                  <c:v>-15175.472677806081</c:v>
                </c:pt>
                <c:pt idx="50">
                  <c:v>-15827.181963953899</c:v>
                </c:pt>
                <c:pt idx="51">
                  <c:v>-15731.946357841742</c:v>
                </c:pt>
                <c:pt idx="52">
                  <c:v>-15194.52102391388</c:v>
                </c:pt>
                <c:pt idx="53">
                  <c:v>-14589.50018176913</c:v>
                </c:pt>
                <c:pt idx="54">
                  <c:v>-14819.369415858575</c:v>
                </c:pt>
                <c:pt idx="55">
                  <c:v>-15372.189610669831</c:v>
                </c:pt>
                <c:pt idx="56">
                  <c:v>-15560.837707229146</c:v>
                </c:pt>
                <c:pt idx="57">
                  <c:v>-15763.387516847157</c:v>
                </c:pt>
                <c:pt idx="58">
                  <c:v>-15774.341006610977</c:v>
                </c:pt>
                <c:pt idx="59">
                  <c:v>-15887.560967469788</c:v>
                </c:pt>
                <c:pt idx="60">
                  <c:v>-15712.418986084693</c:v>
                </c:pt>
                <c:pt idx="61">
                  <c:v>-15730.722604818176</c:v>
                </c:pt>
                <c:pt idx="62">
                  <c:v>-16087.064346498171</c:v>
                </c:pt>
              </c:numCache>
            </c:numRef>
          </c:val>
        </c:ser>
        <c:marker val="1"/>
        <c:axId val="110116224"/>
        <c:axId val="110130304"/>
      </c:lineChart>
      <c:catAx>
        <c:axId val="110116224"/>
        <c:scaling>
          <c:orientation val="minMax"/>
        </c:scaling>
        <c:axPos val="b"/>
        <c:tickLblPos val="nextTo"/>
        <c:crossAx val="110130304"/>
        <c:crosses val="autoZero"/>
        <c:auto val="1"/>
        <c:lblAlgn val="ctr"/>
        <c:lblOffset val="100"/>
      </c:catAx>
      <c:valAx>
        <c:axId val="110130304"/>
        <c:scaling>
          <c:orientation val="minMax"/>
        </c:scaling>
        <c:axPos val="l"/>
        <c:majorGridlines/>
        <c:numFmt formatCode="General" sourceLinked="1"/>
        <c:tickLblPos val="nextTo"/>
        <c:crossAx val="110116224"/>
        <c:crosses val="autoZero"/>
        <c:crossBetween val="between"/>
      </c:valAx>
    </c:plotArea>
    <c:legend>
      <c:legendPos val="r"/>
      <c:layout/>
    </c:legend>
    <c:plotVisOnly val="1"/>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12</xdr:col>
      <xdr:colOff>600075</xdr:colOff>
      <xdr:row>9</xdr:row>
      <xdr:rowOff>171449</xdr:rowOff>
    </xdr:from>
    <xdr:to>
      <xdr:col>23</xdr:col>
      <xdr:colOff>180974</xdr:colOff>
      <xdr:row>31</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228600</xdr:colOff>
      <xdr:row>4</xdr:row>
      <xdr:rowOff>9525</xdr:rowOff>
    </xdr:from>
    <xdr:to>
      <xdr:col>5</xdr:col>
      <xdr:colOff>0</xdr:colOff>
      <xdr:row>11</xdr:row>
      <xdr:rowOff>180975</xdr:rowOff>
    </xdr:to>
    <xdr:sp macro="" textlink="">
      <xdr:nvSpPr>
        <xdr:cNvPr id="2" name="TextBox 1"/>
        <xdr:cNvSpPr txBox="1"/>
      </xdr:nvSpPr>
      <xdr:spPr>
        <a:xfrm>
          <a:off x="1333500" y="1647825"/>
          <a:ext cx="2990850" cy="150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Still</a:t>
          </a:r>
          <a:r>
            <a:rPr lang="en-US" sz="1100" b="1" baseline="0"/>
            <a:t> has to be adjusted. </a:t>
          </a:r>
          <a:endParaRPr lang="en-US"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85725</xdr:colOff>
      <xdr:row>12</xdr:row>
      <xdr:rowOff>47624</xdr:rowOff>
    </xdr:from>
    <xdr:to>
      <xdr:col>21</xdr:col>
      <xdr:colOff>371475</xdr:colOff>
      <xdr:row>31</xdr:row>
      <xdr:rowOff>114299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152400</xdr:colOff>
      <xdr:row>4</xdr:row>
      <xdr:rowOff>85725</xdr:rowOff>
    </xdr:from>
    <xdr:to>
      <xdr:col>5</xdr:col>
      <xdr:colOff>142875</xdr:colOff>
      <xdr:row>14</xdr:row>
      <xdr:rowOff>123825</xdr:rowOff>
    </xdr:to>
    <xdr:sp macro="" textlink="">
      <xdr:nvSpPr>
        <xdr:cNvPr id="2" name="TextBox 1"/>
        <xdr:cNvSpPr txBox="1"/>
      </xdr:nvSpPr>
      <xdr:spPr>
        <a:xfrm>
          <a:off x="152400" y="1266825"/>
          <a:ext cx="4114800" cy="194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Chile is a good</a:t>
          </a:r>
          <a:r>
            <a:rPr lang="en-US" sz="1100" baseline="0"/>
            <a:t> example to show how important it is to focus on gross flows. According to net flows there is no sudden stop occuring in Chile in the period 2008Q4 - 2009Q3. Even stronger, it shows that there is still a surge in 2008Q4 - 2009Q1 while calculations based on gross flows say that there is a sudden stop in inflows in that period.  The reason is that a retrenchement episode in 2008Q3 - 2009Q3 occurred. Chilean massively pulled their funds outstanding abroad back. The result is that in net terms it seems that in </a:t>
          </a:r>
          <a:r>
            <a:rPr lang="en-US" sz="1100" baseline="0">
              <a:solidFill>
                <a:schemeClr val="dk1"/>
              </a:solidFill>
              <a:latin typeface="+mn-lt"/>
              <a:ea typeface="+mn-ea"/>
              <a:cs typeface="+mn-cs"/>
            </a:rPr>
            <a:t>2008Q4 - 2009Q1 a net inflow of foreign capital occurs but in reality capital was already massively flowing out of the country. </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9525</xdr:colOff>
      <xdr:row>12</xdr:row>
      <xdr:rowOff>9525</xdr:rowOff>
    </xdr:from>
    <xdr:to>
      <xdr:col>18</xdr:col>
      <xdr:colOff>314325</xdr:colOff>
      <xdr:row>26</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238125</xdr:colOff>
      <xdr:row>23</xdr:row>
      <xdr:rowOff>28575</xdr:rowOff>
    </xdr:from>
    <xdr:to>
      <xdr:col>18</xdr:col>
      <xdr:colOff>333375</xdr:colOff>
      <xdr:row>31</xdr:row>
      <xdr:rowOff>19050</xdr:rowOff>
    </xdr:to>
    <xdr:sp macro="" textlink="">
      <xdr:nvSpPr>
        <xdr:cNvPr id="3" name="TextBox 2"/>
        <xdr:cNvSpPr txBox="1"/>
      </xdr:nvSpPr>
      <xdr:spPr>
        <a:xfrm>
          <a:off x="6943725" y="6696075"/>
          <a:ext cx="4362450" cy="1514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What is interesting about</a:t>
          </a:r>
          <a:r>
            <a:rPr lang="en-US" sz="1100" baseline="0"/>
            <a:t> Colombia, and what is also reflected in gross inflows and outflows, is that contrary to the other countries (where you clearly see an increase in mean and std dev during the 2000s) an decline in the mean and std dev of net capital flows is observed during the 2000s. </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381000</xdr:colOff>
      <xdr:row>3</xdr:row>
      <xdr:rowOff>104775</xdr:rowOff>
    </xdr:from>
    <xdr:to>
      <xdr:col>5</xdr:col>
      <xdr:colOff>180975</xdr:colOff>
      <xdr:row>9</xdr:row>
      <xdr:rowOff>133350</xdr:rowOff>
    </xdr:to>
    <xdr:sp macro="" textlink="">
      <xdr:nvSpPr>
        <xdr:cNvPr id="2" name="TextBox 1"/>
        <xdr:cNvSpPr txBox="1"/>
      </xdr:nvSpPr>
      <xdr:spPr>
        <a:xfrm>
          <a:off x="381000" y="1057275"/>
          <a:ext cx="3771900" cy="1171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 surge observed in 2007Q1 -</a:t>
          </a:r>
          <a:r>
            <a:rPr lang="en-US" sz="1100" baseline="0"/>
            <a:t> 2007Q4 is not actually a surge in foreigners buying domestic assets. It is mostly influenced by  domestic investors bringing their funds outstanding abroad to home. The sudden stop that occurred </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11</xdr:col>
      <xdr:colOff>590550</xdr:colOff>
      <xdr:row>9</xdr:row>
      <xdr:rowOff>180975</xdr:rowOff>
    </xdr:from>
    <xdr:to>
      <xdr:col>21</xdr:col>
      <xdr:colOff>114300</xdr:colOff>
      <xdr:row>29</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228600</xdr:colOff>
      <xdr:row>3</xdr:row>
      <xdr:rowOff>123825</xdr:rowOff>
    </xdr:from>
    <xdr:to>
      <xdr:col>4</xdr:col>
      <xdr:colOff>190500</xdr:colOff>
      <xdr:row>9</xdr:row>
      <xdr:rowOff>180975</xdr:rowOff>
    </xdr:to>
    <xdr:sp macro="" textlink="">
      <xdr:nvSpPr>
        <xdr:cNvPr id="2" name="TextBox 1"/>
        <xdr:cNvSpPr txBox="1"/>
      </xdr:nvSpPr>
      <xdr:spPr>
        <a:xfrm>
          <a:off x="228600" y="1571625"/>
          <a:ext cx="31813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 sudden stops observed in net</a:t>
          </a:r>
          <a:r>
            <a:rPr lang="en-US" sz="1100" baseline="0"/>
            <a:t> flows for 2012Q2 - 2012Q3 is not caused by an extreme movement in either gross inflow or outflows. It is combination of negative inflows and small(er) positive outflow in 2012Q2 and small positive inflow and moderate outflow in 2012Q3. </a:t>
          </a:r>
          <a:endParaRPr lang="en-US" sz="1100"/>
        </a:p>
      </xdr:txBody>
    </xdr:sp>
    <xdr:clientData/>
  </xdr:twoCellAnchor>
  <xdr:twoCellAnchor>
    <xdr:from>
      <xdr:col>4</xdr:col>
      <xdr:colOff>752475</xdr:colOff>
      <xdr:row>4</xdr:row>
      <xdr:rowOff>0</xdr:rowOff>
    </xdr:from>
    <xdr:to>
      <xdr:col>8</xdr:col>
      <xdr:colOff>742950</xdr:colOff>
      <xdr:row>10</xdr:row>
      <xdr:rowOff>57150</xdr:rowOff>
    </xdr:to>
    <xdr:sp macro="" textlink="">
      <xdr:nvSpPr>
        <xdr:cNvPr id="3" name="TextBox 2"/>
        <xdr:cNvSpPr txBox="1"/>
      </xdr:nvSpPr>
      <xdr:spPr>
        <a:xfrm>
          <a:off x="3971925" y="1638300"/>
          <a:ext cx="3095625"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Also in Mexico</a:t>
          </a:r>
          <a:r>
            <a:rPr lang="en-US" sz="1100" baseline="0"/>
            <a:t> there does not occur a sudden stop in net flows during the global financial crisis because of a larger retrenchement period. </a:t>
          </a:r>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10</xdr:col>
      <xdr:colOff>209550</xdr:colOff>
      <xdr:row>10</xdr:row>
      <xdr:rowOff>114300</xdr:rowOff>
    </xdr:from>
    <xdr:to>
      <xdr:col>21</xdr:col>
      <xdr:colOff>285750</xdr:colOff>
      <xdr:row>25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dimension ref="A1:EG150"/>
  <sheetViews>
    <sheetView topLeftCell="DO1" workbookViewId="0">
      <selection activeCell="DC1" sqref="DC1:DG8"/>
    </sheetView>
  </sheetViews>
  <sheetFormatPr defaultRowHeight="15"/>
  <sheetData>
    <row r="1" spans="1:137" ht="75">
      <c r="A1" s="1" t="s">
        <v>0</v>
      </c>
      <c r="B1" s="2" t="s">
        <v>10</v>
      </c>
      <c r="C1" s="2" t="s">
        <v>1</v>
      </c>
      <c r="D1" s="2" t="s">
        <v>2</v>
      </c>
      <c r="E1" s="2" t="s">
        <v>3</v>
      </c>
      <c r="F1" s="2" t="s">
        <v>4</v>
      </c>
      <c r="G1" s="2" t="s">
        <v>5</v>
      </c>
      <c r="H1" s="2" t="s">
        <v>6</v>
      </c>
      <c r="I1" s="2" t="s">
        <v>7</v>
      </c>
      <c r="J1" s="2" t="s">
        <v>8</v>
      </c>
      <c r="K1" s="2" t="s">
        <v>9</v>
      </c>
      <c r="O1" t="s">
        <v>37</v>
      </c>
      <c r="P1" t="s">
        <v>38</v>
      </c>
      <c r="Q1" t="s">
        <v>39</v>
      </c>
      <c r="R1" t="s">
        <v>40</v>
      </c>
      <c r="S1" t="s">
        <v>41</v>
      </c>
      <c r="T1" t="s">
        <v>42</v>
      </c>
      <c r="U1" t="s">
        <v>43</v>
      </c>
      <c r="V1" t="s">
        <v>44</v>
      </c>
      <c r="W1" t="s">
        <v>45</v>
      </c>
      <c r="X1" t="s">
        <v>46</v>
      </c>
      <c r="Y1" t="s">
        <v>47</v>
      </c>
      <c r="Z1" t="s">
        <v>48</v>
      </c>
      <c r="AA1" t="s">
        <v>49</v>
      </c>
      <c r="AB1" t="s">
        <v>50</v>
      </c>
      <c r="AC1" t="s">
        <v>51</v>
      </c>
      <c r="AD1" t="s">
        <v>52</v>
      </c>
      <c r="AE1" t="s">
        <v>53</v>
      </c>
      <c r="AF1" s="3" t="s">
        <v>54</v>
      </c>
      <c r="AG1" s="3" t="s">
        <v>55</v>
      </c>
      <c r="AH1" s="3" t="s">
        <v>56</v>
      </c>
      <c r="AI1" t="s">
        <v>57</v>
      </c>
      <c r="AJ1" t="s">
        <v>58</v>
      </c>
      <c r="AK1" t="s">
        <v>59</v>
      </c>
      <c r="AL1" t="s">
        <v>60</v>
      </c>
      <c r="AM1" t="s">
        <v>61</v>
      </c>
      <c r="AN1" t="s">
        <v>62</v>
      </c>
      <c r="AO1" s="3" t="s">
        <v>63</v>
      </c>
      <c r="AP1" s="3" t="s">
        <v>64</v>
      </c>
      <c r="AQ1" s="3" t="s">
        <v>65</v>
      </c>
      <c r="AR1" s="3" t="s">
        <v>66</v>
      </c>
      <c r="AS1" t="s">
        <v>67</v>
      </c>
      <c r="AT1" t="s">
        <v>68</v>
      </c>
      <c r="AU1" t="s">
        <v>69</v>
      </c>
      <c r="AV1" t="s">
        <v>70</v>
      </c>
      <c r="AW1" t="s">
        <v>71</v>
      </c>
      <c r="AX1" t="s">
        <v>72</v>
      </c>
      <c r="AY1" t="s">
        <v>73</v>
      </c>
      <c r="AZ1" t="s">
        <v>74</v>
      </c>
      <c r="BA1" t="s">
        <v>75</v>
      </c>
      <c r="BB1" t="s">
        <v>76</v>
      </c>
      <c r="BC1" t="s">
        <v>77</v>
      </c>
      <c r="BD1" s="3" t="s">
        <v>78</v>
      </c>
      <c r="BE1" s="3" t="s">
        <v>79</v>
      </c>
      <c r="BF1" s="3" t="s">
        <v>80</v>
      </c>
      <c r="BG1" t="s">
        <v>81</v>
      </c>
      <c r="BH1" t="s">
        <v>82</v>
      </c>
      <c r="BI1" t="s">
        <v>83</v>
      </c>
      <c r="BJ1" t="s">
        <v>84</v>
      </c>
      <c r="BK1" t="s">
        <v>85</v>
      </c>
      <c r="BL1" t="s">
        <v>86</v>
      </c>
      <c r="BM1" t="s">
        <v>87</v>
      </c>
      <c r="BN1" t="s">
        <v>88</v>
      </c>
      <c r="BO1" t="s">
        <v>89</v>
      </c>
      <c r="BP1" t="s">
        <v>90</v>
      </c>
      <c r="BQ1" s="4" t="s">
        <v>91</v>
      </c>
      <c r="BR1" s="4" t="s">
        <v>92</v>
      </c>
      <c r="BS1" t="s">
        <v>93</v>
      </c>
      <c r="BT1" t="s">
        <v>94</v>
      </c>
      <c r="BU1" t="s">
        <v>95</v>
      </c>
      <c r="BV1" t="s">
        <v>96</v>
      </c>
      <c r="BW1" t="s">
        <v>97</v>
      </c>
      <c r="BX1" t="s">
        <v>98</v>
      </c>
      <c r="BY1" t="s">
        <v>99</v>
      </c>
      <c r="BZ1" t="s">
        <v>100</v>
      </c>
      <c r="CA1" t="s">
        <v>101</v>
      </c>
      <c r="CB1" t="s">
        <v>102</v>
      </c>
      <c r="CC1" t="s">
        <v>103</v>
      </c>
      <c r="CD1" t="s">
        <v>104</v>
      </c>
      <c r="CE1" t="s">
        <v>105</v>
      </c>
      <c r="CF1" t="s">
        <v>106</v>
      </c>
      <c r="CG1" t="s">
        <v>107</v>
      </c>
      <c r="CH1" t="s">
        <v>108</v>
      </c>
      <c r="CI1" t="s">
        <v>109</v>
      </c>
      <c r="CJ1" t="s">
        <v>110</v>
      </c>
      <c r="CK1" t="s">
        <v>111</v>
      </c>
      <c r="CL1" t="s">
        <v>112</v>
      </c>
      <c r="CM1" t="s">
        <v>113</v>
      </c>
      <c r="CN1" t="s">
        <v>114</v>
      </c>
      <c r="CO1" t="s">
        <v>115</v>
      </c>
      <c r="CP1" t="s">
        <v>116</v>
      </c>
      <c r="CQ1" t="s">
        <v>117</v>
      </c>
      <c r="CR1" t="s">
        <v>118</v>
      </c>
      <c r="CS1" t="s">
        <v>119</v>
      </c>
      <c r="CT1" t="s">
        <v>120</v>
      </c>
      <c r="CU1" t="s">
        <v>121</v>
      </c>
      <c r="CV1" t="s">
        <v>122</v>
      </c>
      <c r="CW1" s="3" t="s">
        <v>123</v>
      </c>
      <c r="CX1" s="3" t="s">
        <v>124</v>
      </c>
      <c r="CY1" s="3" t="s">
        <v>125</v>
      </c>
      <c r="CZ1" s="3" t="s">
        <v>126</v>
      </c>
      <c r="DA1" s="3" t="s">
        <v>127</v>
      </c>
      <c r="DB1" t="s">
        <v>156</v>
      </c>
      <c r="DC1" s="4" t="s">
        <v>128</v>
      </c>
      <c r="DD1" s="4" t="s">
        <v>129</v>
      </c>
      <c r="DE1" s="4" t="s">
        <v>130</v>
      </c>
      <c r="DF1" s="4" t="s">
        <v>131</v>
      </c>
      <c r="DG1" s="4" t="s">
        <v>132</v>
      </c>
      <c r="DH1" t="s">
        <v>133</v>
      </c>
      <c r="DI1" t="s">
        <v>134</v>
      </c>
      <c r="DJ1" t="s">
        <v>135</v>
      </c>
      <c r="DK1" t="s">
        <v>136</v>
      </c>
      <c r="DL1" t="s">
        <v>137</v>
      </c>
      <c r="DM1" t="s">
        <v>138</v>
      </c>
      <c r="DN1" t="s">
        <v>139</v>
      </c>
      <c r="DO1" t="s">
        <v>140</v>
      </c>
      <c r="DP1" t="s">
        <v>141</v>
      </c>
      <c r="DQ1" t="s">
        <v>142</v>
      </c>
      <c r="DR1" t="s">
        <v>143</v>
      </c>
      <c r="DS1" t="s">
        <v>144</v>
      </c>
      <c r="DT1" t="s">
        <v>145</v>
      </c>
      <c r="DU1" t="s">
        <v>146</v>
      </c>
      <c r="DV1" t="s">
        <v>147</v>
      </c>
      <c r="DW1" t="s">
        <v>148</v>
      </c>
      <c r="DX1" t="s">
        <v>149</v>
      </c>
      <c r="DY1" t="s">
        <v>150</v>
      </c>
      <c r="DZ1" t="s">
        <v>151</v>
      </c>
      <c r="EA1" t="s">
        <v>152</v>
      </c>
      <c r="EB1" t="s">
        <v>153</v>
      </c>
      <c r="EC1" t="s">
        <v>154</v>
      </c>
      <c r="ED1" t="s">
        <v>155</v>
      </c>
      <c r="EE1" t="s">
        <v>195</v>
      </c>
      <c r="EF1" t="s">
        <v>196</v>
      </c>
      <c r="EG1" t="s">
        <v>200</v>
      </c>
    </row>
    <row r="2" spans="1:137">
      <c r="A2" t="s">
        <v>11</v>
      </c>
      <c r="B2">
        <v>1180</v>
      </c>
      <c r="N2" s="2" t="s">
        <v>2</v>
      </c>
      <c r="O2">
        <v>-3633.2999999999984</v>
      </c>
      <c r="P2">
        <v>-4471.5999999999995</v>
      </c>
      <c r="Q2">
        <v>-4449.5</v>
      </c>
      <c r="R2">
        <v>-1365.665</v>
      </c>
      <c r="S2">
        <v>654.45100000000002</v>
      </c>
      <c r="T2">
        <v>1785.1510000000014</v>
      </c>
      <c r="U2">
        <v>3296.6510000000012</v>
      </c>
      <c r="V2">
        <v>2573.7810000000009</v>
      </c>
      <c r="W2">
        <v>3096.4070000000011</v>
      </c>
      <c r="X2">
        <v>2362.0069999999978</v>
      </c>
      <c r="Y2">
        <v>374.40699999999742</v>
      </c>
      <c r="Z2">
        <v>-1566.2580000000021</v>
      </c>
      <c r="AA2">
        <v>-5349.358000000002</v>
      </c>
      <c r="AB2">
        <v>-6044.6579999999994</v>
      </c>
      <c r="AC2">
        <v>-5062.7579999999989</v>
      </c>
      <c r="AD2">
        <v>-4822.3579999999984</v>
      </c>
      <c r="AE2">
        <v>969.50000000001023</v>
      </c>
      <c r="AF2" s="3">
        <v>3128.7000000000098</v>
      </c>
      <c r="AG2" s="3">
        <v>3913.8090000000093</v>
      </c>
      <c r="AH2" s="3">
        <v>8128.0220000000081</v>
      </c>
      <c r="AI2">
        <v>3330.4559999999901</v>
      </c>
      <c r="AJ2">
        <v>3847.8069999999907</v>
      </c>
      <c r="AK2">
        <v>1214.7939999999908</v>
      </c>
      <c r="AL2">
        <v>-3182.6920000000082</v>
      </c>
      <c r="AM2">
        <v>-3463.6789999999992</v>
      </c>
      <c r="AN2">
        <v>-4579.3790000000008</v>
      </c>
      <c r="AO2" s="3">
        <v>4392.7129999999997</v>
      </c>
      <c r="AP2" s="3">
        <v>8438.1029999999992</v>
      </c>
      <c r="AQ2" s="3">
        <v>12516.417999999998</v>
      </c>
      <c r="AR2" s="3">
        <v>9563.8119999999999</v>
      </c>
      <c r="AS2">
        <v>-5485.7170000000006</v>
      </c>
      <c r="AT2">
        <v>-9606.2389999999996</v>
      </c>
      <c r="AU2">
        <v>-9630.4189999999981</v>
      </c>
      <c r="AV2">
        <v>-1722.9740000000002</v>
      </c>
      <c r="AW2">
        <v>12968.873000000001</v>
      </c>
      <c r="AX2">
        <v>17194.367799999996</v>
      </c>
      <c r="AY2">
        <v>10927.269899999998</v>
      </c>
      <c r="AZ2">
        <v>-692.07540000000154</v>
      </c>
      <c r="BA2">
        <v>-12420.209400000003</v>
      </c>
      <c r="BB2">
        <v>-14333.571799999998</v>
      </c>
      <c r="BC2">
        <v>7606.8456000000024</v>
      </c>
      <c r="BD2" s="3">
        <v>20892.306199999999</v>
      </c>
      <c r="BE2" s="3">
        <v>34643.1037908</v>
      </c>
      <c r="BF2" s="3">
        <v>36527.825466199996</v>
      </c>
      <c r="BG2">
        <v>6667.0951341999971</v>
      </c>
      <c r="BH2">
        <v>4736.973146999997</v>
      </c>
      <c r="BI2">
        <v>-7885.0865948382379</v>
      </c>
      <c r="BJ2">
        <v>-10563.586216687389</v>
      </c>
      <c r="BK2">
        <v>7377.1612293440921</v>
      </c>
      <c r="BL2">
        <v>-8466.8820001392014</v>
      </c>
      <c r="BM2">
        <v>13811.760536720049</v>
      </c>
      <c r="BN2">
        <v>18684.916587769931</v>
      </c>
      <c r="BO2">
        <v>-14092.010207122526</v>
      </c>
      <c r="BP2">
        <v>-4014.0096482129447</v>
      </c>
      <c r="BQ2" s="4">
        <v>-51210.499699499131</v>
      </c>
      <c r="BR2" s="4">
        <v>-63741.629111361304</v>
      </c>
      <c r="BS2">
        <v>-14398.448120624784</v>
      </c>
      <c r="BT2">
        <v>-13011.617722137471</v>
      </c>
      <c r="BU2">
        <v>29313.415685384087</v>
      </c>
      <c r="BV2">
        <v>36168.222949706214</v>
      </c>
      <c r="BW2">
        <v>15222.426412350989</v>
      </c>
      <c r="BX2">
        <v>21258.19209324188</v>
      </c>
      <c r="BY2">
        <v>7208.0295187319862</v>
      </c>
      <c r="BZ2">
        <v>10553.976261753323</v>
      </c>
      <c r="CA2">
        <v>4371.2089065479267</v>
      </c>
      <c r="CB2">
        <v>-8964.8213343756397</v>
      </c>
      <c r="CC2">
        <v>-11637.031185697495</v>
      </c>
      <c r="CD2">
        <v>-18399.161344589855</v>
      </c>
      <c r="CE2">
        <v>-24066.031546855858</v>
      </c>
      <c r="CF2">
        <v>-24240.335189862726</v>
      </c>
      <c r="CG2">
        <v>-25613.513471767677</v>
      </c>
      <c r="CH2">
        <v>-24655.236154806986</v>
      </c>
      <c r="CI2">
        <v>-8853.2335838887011</v>
      </c>
      <c r="CJ2">
        <v>3752.3484599220355</v>
      </c>
      <c r="CK2">
        <v>10592.63142517268</v>
      </c>
      <c r="CL2">
        <v>11091.820908608559</v>
      </c>
      <c r="CM2">
        <v>3402.3790813072392</v>
      </c>
      <c r="CN2">
        <v>-3375.4698576904852</v>
      </c>
      <c r="CO2">
        <v>485.82834856456748</v>
      </c>
      <c r="CP2">
        <v>3357.6911004739145</v>
      </c>
      <c r="CQ2">
        <v>6450.885967493763</v>
      </c>
      <c r="CR2">
        <v>16676.129657476118</v>
      </c>
      <c r="CS2">
        <v>5873.1272926602269</v>
      </c>
      <c r="CT2">
        <v>9157.4189594775744</v>
      </c>
      <c r="CU2">
        <v>14753.70885456088</v>
      </c>
      <c r="CV2">
        <v>3007.9802603531334</v>
      </c>
      <c r="CW2" s="3">
        <v>28096.436307181688</v>
      </c>
      <c r="CX2" s="3">
        <v>58723.434971602037</v>
      </c>
      <c r="CY2" s="3">
        <v>60968.332110198891</v>
      </c>
      <c r="CZ2" s="3">
        <v>72177.651119776929</v>
      </c>
      <c r="DA2" s="3">
        <v>49358.412462439032</v>
      </c>
      <c r="DB2">
        <v>-2955.0959376239916</v>
      </c>
      <c r="DC2" s="4">
        <v>-9800.4862515779387</v>
      </c>
      <c r="DD2" s="4">
        <v>-60027.767254611877</v>
      </c>
      <c r="DE2" s="4">
        <v>-76645.389170120252</v>
      </c>
      <c r="DF2" s="4">
        <v>-61230.521222361604</v>
      </c>
      <c r="DG2" s="4">
        <v>-56275.853179569465</v>
      </c>
      <c r="DH2">
        <v>41870.103769260248</v>
      </c>
      <c r="DI2">
        <v>82048.595194823472</v>
      </c>
      <c r="DJ2">
        <v>98453.804298479576</v>
      </c>
      <c r="DK2">
        <v>107528.2141351655</v>
      </c>
      <c r="DL2">
        <v>54940.206947040002</v>
      </c>
      <c r="DM2">
        <v>57910.49408994001</v>
      </c>
      <c r="DN2">
        <v>46367.091825295007</v>
      </c>
      <c r="DO2">
        <v>29219.425758439975</v>
      </c>
      <c r="DP2">
        <v>12766.716300354994</v>
      </c>
      <c r="DQ2">
        <v>-32787.735933195014</v>
      </c>
      <c r="DR2">
        <v>-37218.187502740009</v>
      </c>
      <c r="DS2">
        <v>-50703.541899239994</v>
      </c>
      <c r="DT2">
        <v>-45025.691257735001</v>
      </c>
      <c r="DU2">
        <v>-22058.891246545012</v>
      </c>
      <c r="DV2">
        <v>-32698.506170255001</v>
      </c>
      <c r="DW2">
        <v>-25968.722543885</v>
      </c>
      <c r="DX2">
        <v>-26084.148504369994</v>
      </c>
      <c r="DY2">
        <v>-25914.60255593498</v>
      </c>
      <c r="DZ2">
        <v>-1364.6562099450093</v>
      </c>
      <c r="EA2">
        <v>26955.084584465003</v>
      </c>
      <c r="EB2">
        <v>44662.031258764997</v>
      </c>
      <c r="EC2">
        <v>39406.673823814999</v>
      </c>
      <c r="ED2">
        <v>19252.801427095023</v>
      </c>
      <c r="EE2">
        <v>-27409.490302034988</v>
      </c>
      <c r="EF2">
        <v>-55128.467460645013</v>
      </c>
      <c r="EG2">
        <v>-76798.805663580017</v>
      </c>
    </row>
    <row r="3" spans="1:137" ht="45">
      <c r="A3" t="s">
        <v>12</v>
      </c>
      <c r="B3">
        <v>1794.5</v>
      </c>
      <c r="N3" s="2" t="s">
        <v>6</v>
      </c>
      <c r="O3">
        <v>2459.9917969635881</v>
      </c>
      <c r="P3">
        <v>2138.7934556556966</v>
      </c>
      <c r="Q3">
        <v>1803.8479865746117</v>
      </c>
      <c r="R3">
        <v>1470.5399679098971</v>
      </c>
      <c r="S3">
        <v>1371.271380772047</v>
      </c>
      <c r="T3">
        <v>1205.6787359765215</v>
      </c>
      <c r="U3">
        <v>1273.8440886611613</v>
      </c>
      <c r="V3">
        <v>1138.411781468943</v>
      </c>
      <c r="W3">
        <v>1191.8791788768854</v>
      </c>
      <c r="X3">
        <v>1512.5139338904717</v>
      </c>
      <c r="Y3">
        <v>1725.9057033762265</v>
      </c>
      <c r="Z3">
        <v>1731.7032647272665</v>
      </c>
      <c r="AA3">
        <v>1650.8960668414127</v>
      </c>
      <c r="AB3">
        <v>1641.5125994500515</v>
      </c>
      <c r="AC3">
        <v>1647.769677225519</v>
      </c>
      <c r="AD3">
        <v>1622.0062507545367</v>
      </c>
      <c r="AE3">
        <v>1803.0217416761659</v>
      </c>
      <c r="AF3">
        <v>2138.7587428045113</v>
      </c>
      <c r="AG3">
        <v>2594.4737252486093</v>
      </c>
      <c r="AH3">
        <v>3634.7189325287068</v>
      </c>
      <c r="AI3">
        <v>3982.7782791380946</v>
      </c>
      <c r="AJ3">
        <v>4338.1204748906521</v>
      </c>
      <c r="AK3">
        <v>4449.3660594817038</v>
      </c>
      <c r="AL3">
        <v>4433.5243713957143</v>
      </c>
      <c r="AM3">
        <v>4336.3442474926169</v>
      </c>
      <c r="AN3">
        <v>4158.2120691384016</v>
      </c>
      <c r="AO3">
        <v>4265.5062502466844</v>
      </c>
      <c r="AP3">
        <v>4932.6262026252271</v>
      </c>
      <c r="AQ3">
        <v>6132.3168368073639</v>
      </c>
      <c r="AR3">
        <v>6834.7437627842628</v>
      </c>
      <c r="AS3">
        <v>6743.5876011179234</v>
      </c>
      <c r="AT3">
        <v>6793.3911703454069</v>
      </c>
      <c r="AU3">
        <v>6862.6519854558455</v>
      </c>
      <c r="AV3">
        <v>6923.5836057731158</v>
      </c>
      <c r="AW3">
        <v>8247.121718336517</v>
      </c>
      <c r="AX3">
        <v>10024.579270566986</v>
      </c>
      <c r="AY3">
        <v>10738.250615083738</v>
      </c>
      <c r="AZ3">
        <v>10593.921889861147</v>
      </c>
      <c r="BA3">
        <v>10497.864301870006</v>
      </c>
      <c r="BB3">
        <v>10001.917956383721</v>
      </c>
      <c r="BC3">
        <v>10324.601151833804</v>
      </c>
      <c r="BD3">
        <v>12177.93669410736</v>
      </c>
      <c r="BE3">
        <v>16190.79527288321</v>
      </c>
      <c r="BF3">
        <v>20041.555799482536</v>
      </c>
      <c r="BG3">
        <v>20386.03055354597</v>
      </c>
      <c r="BH3">
        <v>20630.829745544004</v>
      </c>
      <c r="BI3">
        <v>20386.61102230582</v>
      </c>
      <c r="BJ3">
        <v>19891.853063446204</v>
      </c>
      <c r="BK3">
        <v>19543.571876496004</v>
      </c>
      <c r="BL3">
        <v>18887.732439824362</v>
      </c>
      <c r="BM3">
        <v>19835.194042076768</v>
      </c>
      <c r="BN3">
        <v>21142.723031064856</v>
      </c>
      <c r="BO3">
        <v>21203.059158777156</v>
      </c>
      <c r="BP3">
        <v>21159.399552252245</v>
      </c>
      <c r="BQ3">
        <v>22497.306813474162</v>
      </c>
      <c r="BR3">
        <v>23091.242463350634</v>
      </c>
      <c r="BS3">
        <v>21815.394982616606</v>
      </c>
      <c r="BT3">
        <v>21305.669586853008</v>
      </c>
      <c r="BU3">
        <v>24322.984497770463</v>
      </c>
      <c r="BV3">
        <v>27947.071257863245</v>
      </c>
      <c r="BW3">
        <v>28475.272862569429</v>
      </c>
      <c r="BX3">
        <v>28507.465288654261</v>
      </c>
      <c r="BY3">
        <v>26042.915106752</v>
      </c>
      <c r="BZ3">
        <v>23443.142643821968</v>
      </c>
      <c r="CA3">
        <v>23296.474460901631</v>
      </c>
      <c r="CB3">
        <v>22636.297869879272</v>
      </c>
      <c r="CC3">
        <v>22514.136434303629</v>
      </c>
      <c r="CD3">
        <v>22333.046399435185</v>
      </c>
      <c r="CE3">
        <v>21119.850896193057</v>
      </c>
      <c r="CF3">
        <v>20734.45027406454</v>
      </c>
      <c r="CG3">
        <v>18792.380850648668</v>
      </c>
      <c r="CH3">
        <v>16204.925668588183</v>
      </c>
      <c r="CI3">
        <v>16434.666110455604</v>
      </c>
      <c r="CJ3">
        <v>16955.929703916656</v>
      </c>
      <c r="CK3">
        <v>18180.261114566249</v>
      </c>
      <c r="CL3">
        <v>17553.71691710837</v>
      </c>
      <c r="CM3">
        <v>18206.265851653963</v>
      </c>
      <c r="CN3">
        <v>18464.800444604927</v>
      </c>
      <c r="CO3">
        <v>15693.612613679659</v>
      </c>
      <c r="CP3">
        <v>11660.287962363682</v>
      </c>
      <c r="CQ3">
        <v>10772.254339893867</v>
      </c>
      <c r="CR3">
        <v>10154.900929740728</v>
      </c>
      <c r="CS3">
        <v>10036.09940391682</v>
      </c>
      <c r="CT3">
        <v>9893.3552224642262</v>
      </c>
      <c r="CU3">
        <v>10925.580323151706</v>
      </c>
      <c r="CV3">
        <v>11521.224620108034</v>
      </c>
      <c r="CW3">
        <v>14896.863924398649</v>
      </c>
      <c r="CX3">
        <v>23081.299857252394</v>
      </c>
      <c r="CY3">
        <v>30093.369647596995</v>
      </c>
      <c r="CZ3">
        <v>37878.953553530067</v>
      </c>
      <c r="DA3">
        <v>41269.359526692147</v>
      </c>
      <c r="DB3">
        <v>40937.741134421842</v>
      </c>
      <c r="DC3">
        <v>40945.698976344087</v>
      </c>
      <c r="DD3">
        <v>43261.344865531173</v>
      </c>
      <c r="DE3">
        <v>45217.224531476801</v>
      </c>
      <c r="DF3">
        <v>44943.879855159095</v>
      </c>
      <c r="DG3">
        <v>44370.176019573075</v>
      </c>
      <c r="DH3">
        <v>47495.806771607618</v>
      </c>
      <c r="DI3">
        <v>54897.033594262619</v>
      </c>
      <c r="DJ3">
        <v>63772.071673752318</v>
      </c>
      <c r="DK3">
        <v>72976.87067221172</v>
      </c>
      <c r="DL3">
        <v>75475.997017905436</v>
      </c>
      <c r="DM3">
        <v>78557.890435230147</v>
      </c>
      <c r="DN3">
        <v>80533.325360638351</v>
      </c>
      <c r="DO3">
        <v>81203.516862178556</v>
      </c>
      <c r="DP3">
        <v>81518.065850217536</v>
      </c>
      <c r="DQ3">
        <v>80057.675414874728</v>
      </c>
      <c r="DR3">
        <v>76190.702249235008</v>
      </c>
      <c r="DS3">
        <v>71714.301089921704</v>
      </c>
      <c r="DT3">
        <v>65509.550410480944</v>
      </c>
      <c r="DU3">
        <v>61416.002577591091</v>
      </c>
      <c r="DV3">
        <v>60494.15565557767</v>
      </c>
      <c r="DW3">
        <v>59974.888916739459</v>
      </c>
      <c r="DX3">
        <v>60266.731162712291</v>
      </c>
      <c r="DY3">
        <v>60130.415346327718</v>
      </c>
      <c r="DZ3">
        <v>60841.867269010821</v>
      </c>
      <c r="EA3">
        <v>62813.731617990983</v>
      </c>
      <c r="EB3">
        <v>63042.42556647749</v>
      </c>
      <c r="EC3">
        <v>58671.967640959178</v>
      </c>
      <c r="ED3">
        <v>50135.477879342012</v>
      </c>
      <c r="EE3">
        <v>36901.836865967169</v>
      </c>
      <c r="EF3">
        <v>31010.254463212354</v>
      </c>
      <c r="EG3">
        <v>24427.843918125203</v>
      </c>
    </row>
    <row r="4" spans="1:137" ht="45">
      <c r="A4" t="s">
        <v>13</v>
      </c>
      <c r="B4">
        <v>1607.8</v>
      </c>
      <c r="N4" s="2" t="s">
        <v>7</v>
      </c>
      <c r="O4">
        <v>6002.4135939271755</v>
      </c>
      <c r="P4">
        <v>5682.0069113113923</v>
      </c>
      <c r="Q4">
        <v>5324.8359731492237</v>
      </c>
      <c r="R4">
        <v>4851.3540358197943</v>
      </c>
      <c r="S4">
        <v>4703.200161544094</v>
      </c>
      <c r="T4">
        <v>4440.1509219530435</v>
      </c>
      <c r="U4">
        <v>4550.602677322323</v>
      </c>
      <c r="V4">
        <v>4330.5909129378861</v>
      </c>
      <c r="W4">
        <v>4417.1122577537699</v>
      </c>
      <c r="X4">
        <v>4881.1578177809433</v>
      </c>
      <c r="Y4">
        <v>5092.222406752453</v>
      </c>
      <c r="Z4">
        <v>4810.9426794545334</v>
      </c>
      <c r="AA4">
        <v>4546.8984336828253</v>
      </c>
      <c r="AB4">
        <v>4516.3443989001034</v>
      </c>
      <c r="AC4">
        <v>4608.9264544510379</v>
      </c>
      <c r="AD4">
        <v>4677.6925015090728</v>
      </c>
      <c r="AE4">
        <v>4904.1184833523312</v>
      </c>
      <c r="AF4">
        <v>5391.8874856090206</v>
      </c>
      <c r="AG4">
        <v>6034.0120004972168</v>
      </c>
      <c r="AH4">
        <v>7593.5663150574119</v>
      </c>
      <c r="AI4">
        <v>7941.4972082761869</v>
      </c>
      <c r="AJ4">
        <v>8236.2112497813032</v>
      </c>
      <c r="AK4">
        <v>8175.4877189634071</v>
      </c>
      <c r="AL4">
        <v>8234.6556927914298</v>
      </c>
      <c r="AM4">
        <v>8246.2019449852341</v>
      </c>
      <c r="AN4">
        <v>8208.1640882768043</v>
      </c>
      <c r="AO4">
        <v>8367.9493504933689</v>
      </c>
      <c r="AP4">
        <v>9408.9731552504545</v>
      </c>
      <c r="AQ4">
        <v>11337.353873614727</v>
      </c>
      <c r="AR4">
        <v>12382.117475568524</v>
      </c>
      <c r="AS4">
        <v>12492.811352235847</v>
      </c>
      <c r="AT4">
        <v>12994.417540690813</v>
      </c>
      <c r="AU4">
        <v>13346.992220911692</v>
      </c>
      <c r="AV4">
        <v>13252.771261546231</v>
      </c>
      <c r="AW4">
        <v>14998.265936673033</v>
      </c>
      <c r="AX4">
        <v>17452.344751133973</v>
      </c>
      <c r="AY4">
        <v>18381.798945167477</v>
      </c>
      <c r="AZ4">
        <v>18284.180264722298</v>
      </c>
      <c r="BA4">
        <v>18908.766008740011</v>
      </c>
      <c r="BB4">
        <v>19039.953007767446</v>
      </c>
      <c r="BC4">
        <v>19471.499918667607</v>
      </c>
      <c r="BD4">
        <v>22325.946043214724</v>
      </c>
      <c r="BE4">
        <v>28680.247711226421</v>
      </c>
      <c r="BF4">
        <v>34396.242891115071</v>
      </c>
      <c r="BG4">
        <v>34578.653692531938</v>
      </c>
      <c r="BH4">
        <v>34602.434469178006</v>
      </c>
      <c r="BI4">
        <v>34727.887002443553</v>
      </c>
      <c r="BJ4">
        <v>34688.455545558689</v>
      </c>
      <c r="BK4">
        <v>34248.856010191092</v>
      </c>
      <c r="BL4">
        <v>33838.71183685476</v>
      </c>
      <c r="BM4">
        <v>34768.761164523574</v>
      </c>
      <c r="BN4">
        <v>35969.261363111247</v>
      </c>
      <c r="BO4">
        <v>36313.013178891975</v>
      </c>
      <c r="BP4">
        <v>36340.245748252804</v>
      </c>
      <c r="BQ4">
        <v>42225.028905671592</v>
      </c>
      <c r="BR4">
        <v>47459.700050992607</v>
      </c>
      <c r="BS4">
        <v>46174.29099055579</v>
      </c>
      <c r="BT4">
        <v>45770.817315135457</v>
      </c>
      <c r="BU4">
        <v>49718.765882701169</v>
      </c>
      <c r="BV4">
        <v>54441.849665401416</v>
      </c>
      <c r="BW4">
        <v>55117.473834196244</v>
      </c>
      <c r="BX4">
        <v>55163.564391703811</v>
      </c>
      <c r="BY4">
        <v>51606.217741502689</v>
      </c>
      <c r="BZ4">
        <v>47705.365275864955</v>
      </c>
      <c r="CA4">
        <v>47526.823221406892</v>
      </c>
      <c r="CB4">
        <v>46891.559763430952</v>
      </c>
      <c r="CC4">
        <v>46834.834121822634</v>
      </c>
      <c r="CD4">
        <v>46864.432808480859</v>
      </c>
      <c r="CE4">
        <v>46010.20144080661</v>
      </c>
      <c r="CF4">
        <v>46028.072856035753</v>
      </c>
      <c r="CG4">
        <v>44115.197709628395</v>
      </c>
      <c r="CH4">
        <v>41107.294982636267</v>
      </c>
      <c r="CI4">
        <v>41304.837035209421</v>
      </c>
      <c r="CJ4">
        <v>41959.046316724773</v>
      </c>
      <c r="CK4">
        <v>41317.552581790362</v>
      </c>
      <c r="CL4">
        <v>36322.791685876109</v>
      </c>
      <c r="CM4">
        <v>36737.848194870705</v>
      </c>
      <c r="CN4">
        <v>36773.109987550277</v>
      </c>
      <c r="CO4">
        <v>32672.113692540719</v>
      </c>
      <c r="CP4">
        <v>26245.990982370382</v>
      </c>
      <c r="CQ4">
        <v>24908.50075967361</v>
      </c>
      <c r="CR4">
        <v>23902.897061155625</v>
      </c>
      <c r="CS4">
        <v>23732.039120811394</v>
      </c>
      <c r="CT4">
        <v>23516.378623019991</v>
      </c>
      <c r="CU4">
        <v>25061.703826994304</v>
      </c>
      <c r="CV4">
        <v>25654.352341170525</v>
      </c>
      <c r="CW4">
        <v>30418.957575107797</v>
      </c>
      <c r="CX4">
        <v>42931.699625005691</v>
      </c>
      <c r="CY4">
        <v>52704.121022842155</v>
      </c>
      <c r="CZ4">
        <v>63454.389519226315</v>
      </c>
      <c r="DA4">
        <v>66486.605168840135</v>
      </c>
      <c r="DB4">
        <v>64738.361373440377</v>
      </c>
      <c r="DC4">
        <v>64801.639690669334</v>
      </c>
      <c r="DD4">
        <v>72621.937254770208</v>
      </c>
      <c r="DE4">
        <v>80895.597616426108</v>
      </c>
      <c r="DF4">
        <v>83965.025370339208</v>
      </c>
      <c r="DG4">
        <v>85801.529312211002</v>
      </c>
      <c r="DH4">
        <v>89790.512134932535</v>
      </c>
      <c r="DI4">
        <v>100514.82743792961</v>
      </c>
      <c r="DJ4">
        <v>113510.09793700872</v>
      </c>
      <c r="DK4">
        <v>126865.82952554394</v>
      </c>
      <c r="DL4">
        <v>129950.87835245318</v>
      </c>
      <c r="DM4">
        <v>133512.79684723861</v>
      </c>
      <c r="DN4">
        <v>135603.18305476414</v>
      </c>
      <c r="DO4">
        <v>136220.2802126506</v>
      </c>
      <c r="DP4">
        <v>136361.44138672843</v>
      </c>
      <c r="DQ4">
        <v>136484.86912806166</v>
      </c>
      <c r="DR4">
        <v>133548.00392049935</v>
      </c>
      <c r="DS4">
        <v>130178.79530234469</v>
      </c>
      <c r="DT4">
        <v>123629.46106233876</v>
      </c>
      <c r="DU4">
        <v>119013.23058200824</v>
      </c>
      <c r="DV4">
        <v>118656.70724961295</v>
      </c>
      <c r="DW4">
        <v>118426.58558655188</v>
      </c>
      <c r="DX4">
        <v>117313.08914098545</v>
      </c>
      <c r="DY4">
        <v>114503.91817750705</v>
      </c>
      <c r="DZ4">
        <v>112933.52877225242</v>
      </c>
      <c r="EA4">
        <v>112715.71058201102</v>
      </c>
      <c r="EB4">
        <v>113033.50210450881</v>
      </c>
      <c r="EC4">
        <v>106424.68232202261</v>
      </c>
      <c r="ED4">
        <v>93311.752942357503</v>
      </c>
      <c r="EE4">
        <v>73591.356137467839</v>
      </c>
      <c r="EF4">
        <v>67311.625052342468</v>
      </c>
      <c r="EG4">
        <v>60882.268949844161</v>
      </c>
    </row>
    <row r="5" spans="1:137" ht="45">
      <c r="A5" t="s">
        <v>14</v>
      </c>
      <c r="B5">
        <v>3034.4</v>
      </c>
      <c r="C5">
        <f>SUM(B2,B3,B4,B5)</f>
        <v>7616.7000000000007</v>
      </c>
      <c r="N5" s="2" t="s">
        <v>8</v>
      </c>
      <c r="O5">
        <v>-4624.8517969635877</v>
      </c>
      <c r="P5">
        <v>-4947.6334556556958</v>
      </c>
      <c r="Q5">
        <v>-5238.127986574611</v>
      </c>
      <c r="R5">
        <v>-5291.0881679098966</v>
      </c>
      <c r="S5">
        <v>-5292.5861807720466</v>
      </c>
      <c r="T5">
        <v>-5263.2656359765224</v>
      </c>
      <c r="U5">
        <v>-5279.6730886611613</v>
      </c>
      <c r="V5">
        <v>-5245.9464814689436</v>
      </c>
      <c r="W5">
        <v>-5258.586978876885</v>
      </c>
      <c r="X5">
        <v>-5224.773833890471</v>
      </c>
      <c r="Y5">
        <v>-5006.7277033762266</v>
      </c>
      <c r="Z5">
        <v>-4426.7755647272679</v>
      </c>
      <c r="AA5">
        <v>-4141.1086668414127</v>
      </c>
      <c r="AB5">
        <v>-4108.150999450052</v>
      </c>
      <c r="AC5">
        <v>-4274.5438772255184</v>
      </c>
      <c r="AD5">
        <v>-4489.3662507545359</v>
      </c>
      <c r="AE5">
        <v>-4399.1717416761639</v>
      </c>
      <c r="AF5">
        <v>-4367.4987428045079</v>
      </c>
      <c r="AG5">
        <v>-4284.6028252486058</v>
      </c>
      <c r="AH5">
        <v>-4282.975832528703</v>
      </c>
      <c r="AI5">
        <v>-3934.659579138091</v>
      </c>
      <c r="AJ5">
        <v>-3458.0610748906502</v>
      </c>
      <c r="AK5">
        <v>-3002.8772594817028</v>
      </c>
      <c r="AL5">
        <v>-3168.7382713957149</v>
      </c>
      <c r="AM5">
        <v>-3483.3711474926167</v>
      </c>
      <c r="AN5">
        <v>-3941.6919691384019</v>
      </c>
      <c r="AO5">
        <v>-3939.3799502466845</v>
      </c>
      <c r="AP5">
        <v>-4020.0677026252274</v>
      </c>
      <c r="AQ5">
        <v>-4277.7572368073634</v>
      </c>
      <c r="AR5">
        <v>-4260.0036627842619</v>
      </c>
      <c r="AS5">
        <v>-4754.859901117924</v>
      </c>
      <c r="AT5">
        <v>-5608.6615703454063</v>
      </c>
      <c r="AU5">
        <v>-6106.0284854558458</v>
      </c>
      <c r="AV5">
        <v>-5734.7917057731156</v>
      </c>
      <c r="AW5">
        <v>-5255.1667183365171</v>
      </c>
      <c r="AX5">
        <v>-4830.9516905669861</v>
      </c>
      <c r="AY5">
        <v>-4548.8460450837392</v>
      </c>
      <c r="AZ5">
        <v>-4786.5948598611503</v>
      </c>
      <c r="BA5">
        <v>-6323.9391118700087</v>
      </c>
      <c r="BB5">
        <v>-8074.1521463837262</v>
      </c>
      <c r="BC5">
        <v>-7969.1963818338063</v>
      </c>
      <c r="BD5">
        <v>-8118.082004107363</v>
      </c>
      <c r="BE5">
        <v>-8788.1096038032119</v>
      </c>
      <c r="BF5">
        <v>-8667.8183837825345</v>
      </c>
      <c r="BG5">
        <v>-7999.2157244259697</v>
      </c>
      <c r="BH5">
        <v>-7312.3797017240076</v>
      </c>
      <c r="BI5">
        <v>-8295.9409379696444</v>
      </c>
      <c r="BJ5">
        <v>-9701.351900778769</v>
      </c>
      <c r="BK5">
        <v>-9866.9963908941627</v>
      </c>
      <c r="BL5">
        <v>-11014.226354236438</v>
      </c>
      <c r="BM5">
        <v>-10031.940202816841</v>
      </c>
      <c r="BN5">
        <v>-8510.3536330279348</v>
      </c>
      <c r="BO5">
        <v>-9016.8488814524862</v>
      </c>
      <c r="BP5">
        <v>-9202.2928397488704</v>
      </c>
      <c r="BQ5">
        <v>-16958.137370920696</v>
      </c>
      <c r="BR5">
        <v>-25645.672711933305</v>
      </c>
      <c r="BS5">
        <v>-26902.397033261754</v>
      </c>
      <c r="BT5">
        <v>-27624.625869711897</v>
      </c>
      <c r="BU5">
        <v>-26468.578272090948</v>
      </c>
      <c r="BV5">
        <v>-25042.485557213105</v>
      </c>
      <c r="BW5">
        <v>-24809.129080684193</v>
      </c>
      <c r="BX5">
        <v>-24804.732917444839</v>
      </c>
      <c r="BY5">
        <v>-25083.690162749379</v>
      </c>
      <c r="BZ5">
        <v>-25081.302620264014</v>
      </c>
      <c r="CA5">
        <v>-25164.223060108885</v>
      </c>
      <c r="CB5">
        <v>-25874.225917224088</v>
      </c>
      <c r="CC5">
        <v>-26127.258940734373</v>
      </c>
      <c r="CD5">
        <v>-26729.72641865617</v>
      </c>
      <c r="CE5">
        <v>-28660.850193034043</v>
      </c>
      <c r="CF5">
        <v>-29852.794889877878</v>
      </c>
      <c r="CG5">
        <v>-31853.252867310781</v>
      </c>
      <c r="CH5">
        <v>-33599.812959507981</v>
      </c>
      <c r="CI5">
        <v>-33305.675739052022</v>
      </c>
      <c r="CJ5">
        <v>-33050.303521699578</v>
      </c>
      <c r="CK5">
        <v>-28094.321819881985</v>
      </c>
      <c r="CL5">
        <v>-19984.432620427116</v>
      </c>
      <c r="CM5">
        <v>-18856.898834779513</v>
      </c>
      <c r="CN5">
        <v>-18151.818641285772</v>
      </c>
      <c r="CO5">
        <v>-18263.38954404246</v>
      </c>
      <c r="CP5">
        <v>-17511.118077649713</v>
      </c>
      <c r="CQ5">
        <v>-17500.238499665626</v>
      </c>
      <c r="CR5">
        <v>-17341.091333089062</v>
      </c>
      <c r="CS5">
        <v>-17355.78002987233</v>
      </c>
      <c r="CT5">
        <v>-17352.691578647307</v>
      </c>
      <c r="CU5">
        <v>-17346.666684533491</v>
      </c>
      <c r="CV5">
        <v>-16745.030822016946</v>
      </c>
      <c r="CW5">
        <v>-16147.323377019644</v>
      </c>
      <c r="CX5">
        <v>-16619.4996782542</v>
      </c>
      <c r="CY5">
        <v>-15128.133102893324</v>
      </c>
      <c r="CZ5">
        <v>-13271.918377862428</v>
      </c>
      <c r="DA5">
        <v>-9165.1317576038364</v>
      </c>
      <c r="DB5">
        <v>-6663.4993436152363</v>
      </c>
      <c r="DC5">
        <v>-6766.182452306406</v>
      </c>
      <c r="DD5">
        <v>-15459.83991294688</v>
      </c>
      <c r="DE5">
        <v>-26139.5216384218</v>
      </c>
      <c r="DF5">
        <v>-33098.411175201116</v>
      </c>
      <c r="DG5">
        <v>-38492.530565702764</v>
      </c>
      <c r="DH5">
        <v>-37093.603955042228</v>
      </c>
      <c r="DI5">
        <v>-36338.55409307134</v>
      </c>
      <c r="DJ5">
        <v>-35703.980852760476</v>
      </c>
      <c r="DK5">
        <v>-34801.047034452713</v>
      </c>
      <c r="DL5">
        <v>-33473.765651190028</v>
      </c>
      <c r="DM5">
        <v>-31351.922388786767</v>
      </c>
      <c r="DN5">
        <v>-29606.390027613226</v>
      </c>
      <c r="DO5">
        <v>-28830.009838765516</v>
      </c>
      <c r="DP5">
        <v>-28168.685222804306</v>
      </c>
      <c r="DQ5">
        <v>-32796.71201149917</v>
      </c>
      <c r="DR5">
        <v>-38523.901093293651</v>
      </c>
      <c r="DS5">
        <v>-45214.687334924245</v>
      </c>
      <c r="DT5">
        <v>-50730.27089323468</v>
      </c>
      <c r="DU5">
        <v>-53778.453431243222</v>
      </c>
      <c r="DV5">
        <v>-55830.947532492901</v>
      </c>
      <c r="DW5">
        <v>-56928.504422885402</v>
      </c>
      <c r="DX5">
        <v>-53825.984793834046</v>
      </c>
      <c r="DY5">
        <v>-48616.590316030939</v>
      </c>
      <c r="DZ5">
        <v>-43341.455737472381</v>
      </c>
      <c r="EA5">
        <v>-36990.226310049096</v>
      </c>
      <c r="EB5">
        <v>-36939.727509585144</v>
      </c>
      <c r="EC5">
        <v>-36833.461721167681</v>
      </c>
      <c r="ED5">
        <v>-36217.072246688971</v>
      </c>
      <c r="EE5">
        <v>-36477.201677034172</v>
      </c>
      <c r="EF5">
        <v>-41592.48671504786</v>
      </c>
      <c r="EG5">
        <v>-48481.006145312713</v>
      </c>
    </row>
    <row r="6" spans="1:137" ht="45">
      <c r="A6" t="s">
        <v>15</v>
      </c>
      <c r="B6">
        <v>2053.5</v>
      </c>
      <c r="C6">
        <f>SUM(B3,B4,B5,B6)</f>
        <v>8490.2000000000007</v>
      </c>
      <c r="N6" s="2" t="s">
        <v>9</v>
      </c>
      <c r="O6">
        <v>-8167.2735939271761</v>
      </c>
      <c r="P6">
        <v>-8490.8469113113915</v>
      </c>
      <c r="Q6">
        <v>-8759.1159731492226</v>
      </c>
      <c r="R6">
        <v>-8671.9022358197944</v>
      </c>
      <c r="S6">
        <v>-8624.5149615440932</v>
      </c>
      <c r="T6">
        <v>-8497.7378219530437</v>
      </c>
      <c r="U6">
        <v>-8556.4316773223236</v>
      </c>
      <c r="V6">
        <v>-8438.1256129378853</v>
      </c>
      <c r="W6">
        <v>-8483.82005775377</v>
      </c>
      <c r="X6">
        <v>-8593.4177177809433</v>
      </c>
      <c r="Y6">
        <v>-8373.0444067524531</v>
      </c>
      <c r="Z6">
        <v>-7506.014979454535</v>
      </c>
      <c r="AA6">
        <v>-7037.111033682826</v>
      </c>
      <c r="AB6">
        <v>-6982.9827989001033</v>
      </c>
      <c r="AC6">
        <v>-7235.7006544510377</v>
      </c>
      <c r="AD6">
        <v>-7545.0525015090734</v>
      </c>
      <c r="AE6">
        <v>-7500.268483352329</v>
      </c>
      <c r="AF6">
        <v>-7620.6274856090185</v>
      </c>
      <c r="AG6">
        <v>-7724.1411004972133</v>
      </c>
      <c r="AH6">
        <v>-8241.8232150574077</v>
      </c>
      <c r="AI6">
        <v>-7893.3785082761842</v>
      </c>
      <c r="AJ6">
        <v>-7356.1518497813013</v>
      </c>
      <c r="AK6">
        <v>-6728.9989189634061</v>
      </c>
      <c r="AL6">
        <v>-6969.8695927914296</v>
      </c>
      <c r="AM6">
        <v>-7393.2288449852331</v>
      </c>
      <c r="AN6">
        <v>-7991.6439882768036</v>
      </c>
      <c r="AO6">
        <v>-8041.823050493369</v>
      </c>
      <c r="AP6">
        <v>-8496.4146552504553</v>
      </c>
      <c r="AQ6">
        <v>-9482.794273614727</v>
      </c>
      <c r="AR6">
        <v>-9807.3773755685252</v>
      </c>
      <c r="AS6">
        <v>-10504.083652235848</v>
      </c>
      <c r="AT6">
        <v>-11809.687940690814</v>
      </c>
      <c r="AU6">
        <v>-12590.368720911691</v>
      </c>
      <c r="AV6">
        <v>-12063.979361546231</v>
      </c>
      <c r="AW6">
        <v>-12006.310936673035</v>
      </c>
      <c r="AX6">
        <v>-12258.717171133972</v>
      </c>
      <c r="AY6">
        <v>-12192.394375167478</v>
      </c>
      <c r="AZ6">
        <v>-12476.853234722299</v>
      </c>
      <c r="BA6">
        <v>-14734.840818740016</v>
      </c>
      <c r="BB6">
        <v>-17112.187197767449</v>
      </c>
      <c r="BC6">
        <v>-17116.095148667613</v>
      </c>
      <c r="BD6">
        <v>-18266.091353214724</v>
      </c>
      <c r="BE6">
        <v>-21277.562042146423</v>
      </c>
      <c r="BF6">
        <v>-23022.50547541507</v>
      </c>
      <c r="BG6">
        <v>-22191.83886341194</v>
      </c>
      <c r="BH6">
        <v>-21283.984425358012</v>
      </c>
      <c r="BI6">
        <v>-22637.216918107377</v>
      </c>
      <c r="BJ6">
        <v>-24497.954382891257</v>
      </c>
      <c r="BK6">
        <v>-24572.280524589245</v>
      </c>
      <c r="BL6">
        <v>-25965.20575126684</v>
      </c>
      <c r="BM6">
        <v>-24965.507325263643</v>
      </c>
      <c r="BN6">
        <v>-23336.89196507433</v>
      </c>
      <c r="BO6">
        <v>-24126.802901567309</v>
      </c>
      <c r="BP6">
        <v>-24383.139035749431</v>
      </c>
      <c r="BQ6">
        <v>-36685.859463118126</v>
      </c>
      <c r="BR6">
        <v>-50014.13029957527</v>
      </c>
      <c r="BS6">
        <v>-51261.29304120093</v>
      </c>
      <c r="BT6">
        <v>-52089.773597994354</v>
      </c>
      <c r="BU6">
        <v>-51864.359657021654</v>
      </c>
      <c r="BV6">
        <v>-51537.263964751284</v>
      </c>
      <c r="BW6">
        <v>-51451.330052311001</v>
      </c>
      <c r="BX6">
        <v>-51460.832020494388</v>
      </c>
      <c r="BY6">
        <v>-50646.992797500068</v>
      </c>
      <c r="BZ6">
        <v>-49343.525252307008</v>
      </c>
      <c r="CA6">
        <v>-49394.571820614139</v>
      </c>
      <c r="CB6">
        <v>-50129.487810775769</v>
      </c>
      <c r="CC6">
        <v>-50447.956628253371</v>
      </c>
      <c r="CD6">
        <v>-51261.112827701851</v>
      </c>
      <c r="CE6">
        <v>-53551.200737647589</v>
      </c>
      <c r="CF6">
        <v>-55146.417471849083</v>
      </c>
      <c r="CG6">
        <v>-57176.069726290501</v>
      </c>
      <c r="CH6">
        <v>-58502.182273556064</v>
      </c>
      <c r="CI6">
        <v>-58175.846663805831</v>
      </c>
      <c r="CJ6">
        <v>-58053.420134507694</v>
      </c>
      <c r="CK6">
        <v>-51231.613287106105</v>
      </c>
      <c r="CL6">
        <v>-38753.507389194863</v>
      </c>
      <c r="CM6">
        <v>-37388.481177996247</v>
      </c>
      <c r="CN6">
        <v>-36460.128184231122</v>
      </c>
      <c r="CO6">
        <v>-35241.89062290352</v>
      </c>
      <c r="CP6">
        <v>-32096.821097656411</v>
      </c>
      <c r="CQ6">
        <v>-31636.484919445371</v>
      </c>
      <c r="CR6">
        <v>-31089.087464503955</v>
      </c>
      <c r="CS6">
        <v>-31051.719746766903</v>
      </c>
      <c r="CT6">
        <v>-30975.714979203076</v>
      </c>
      <c r="CU6">
        <v>-31482.79018837609</v>
      </c>
      <c r="CV6">
        <v>-30878.158543079437</v>
      </c>
      <c r="CW6">
        <v>-31669.417027728789</v>
      </c>
      <c r="CX6">
        <v>-36469.899446007497</v>
      </c>
      <c r="CY6">
        <v>-37738.884478138483</v>
      </c>
      <c r="CZ6">
        <v>-38847.354343558676</v>
      </c>
      <c r="DA6">
        <v>-34382.377399751829</v>
      </c>
      <c r="DB6">
        <v>-30464.119582633775</v>
      </c>
      <c r="DC6">
        <v>-30622.123166631653</v>
      </c>
      <c r="DD6">
        <v>-44820.432302185909</v>
      </c>
      <c r="DE6">
        <v>-61817.894723371101</v>
      </c>
      <c r="DF6">
        <v>-72119.556690381214</v>
      </c>
      <c r="DG6">
        <v>-79923.883858340676</v>
      </c>
      <c r="DH6">
        <v>-79388.309318367159</v>
      </c>
      <c r="DI6">
        <v>-81956.347936738312</v>
      </c>
      <c r="DJ6">
        <v>-85442.007116016874</v>
      </c>
      <c r="DK6">
        <v>-88690.005887784922</v>
      </c>
      <c r="DL6">
        <v>-87948.646985737752</v>
      </c>
      <c r="DM6">
        <v>-86306.828800795221</v>
      </c>
      <c r="DN6">
        <v>-84676.247721739026</v>
      </c>
      <c r="DO6">
        <v>-83846.773189237545</v>
      </c>
      <c r="DP6">
        <v>-83012.060759315224</v>
      </c>
      <c r="DQ6">
        <v>-89223.905724686119</v>
      </c>
      <c r="DR6">
        <v>-95881.20276455798</v>
      </c>
      <c r="DS6">
        <v>-103679.18154734722</v>
      </c>
      <c r="DT6">
        <v>-108850.18154509249</v>
      </c>
      <c r="DU6">
        <v>-111375.68143566039</v>
      </c>
      <c r="DV6">
        <v>-113993.49912652819</v>
      </c>
      <c r="DW6">
        <v>-115380.20109269784</v>
      </c>
      <c r="DX6">
        <v>-110872.34277210722</v>
      </c>
      <c r="DY6">
        <v>-102990.09314721027</v>
      </c>
      <c r="DZ6">
        <v>-95433.117240713982</v>
      </c>
      <c r="EA6">
        <v>-86892.205274069143</v>
      </c>
      <c r="EB6">
        <v>-86930.804047616461</v>
      </c>
      <c r="EC6">
        <v>-84586.176402231111</v>
      </c>
      <c r="ED6">
        <v>-79393.347309704463</v>
      </c>
      <c r="EE6">
        <v>-73166.720948534843</v>
      </c>
      <c r="EF6">
        <v>-77893.85730417796</v>
      </c>
      <c r="EG6">
        <v>-84935.431177031671</v>
      </c>
    </row>
    <row r="7" spans="1:137">
      <c r="A7" t="s">
        <v>16</v>
      </c>
      <c r="B7">
        <v>1756.8</v>
      </c>
      <c r="C7">
        <f t="shared" ref="C7:C70" si="0">SUM(B4,B5,B6,B7)</f>
        <v>8452.5</v>
      </c>
      <c r="N7" s="2" t="s">
        <v>157</v>
      </c>
      <c r="O7" t="str">
        <f>IF(O2&gt;O4, "Upper Limit", IF(O2&gt;O3, "Lower Limit", "No"))</f>
        <v>No</v>
      </c>
      <c r="P7" t="str">
        <f t="shared" ref="P7:CA7" si="1">IF(P2&gt;P4, "Upper Limit", IF(P2&gt;P3, "Lower Limit", "No"))</f>
        <v>No</v>
      </c>
      <c r="Q7" t="str">
        <f t="shared" si="1"/>
        <v>No</v>
      </c>
      <c r="R7" t="str">
        <f t="shared" si="1"/>
        <v>No</v>
      </c>
      <c r="S7" t="str">
        <f t="shared" si="1"/>
        <v>No</v>
      </c>
      <c r="T7" t="str">
        <f t="shared" si="1"/>
        <v>Lower Limit</v>
      </c>
      <c r="U7" t="str">
        <f t="shared" si="1"/>
        <v>Lower Limit</v>
      </c>
      <c r="V7" t="str">
        <f t="shared" si="1"/>
        <v>Lower Limit</v>
      </c>
      <c r="W7" t="str">
        <f t="shared" si="1"/>
        <v>Lower Limit</v>
      </c>
      <c r="X7" t="str">
        <f t="shared" si="1"/>
        <v>Lower Limit</v>
      </c>
      <c r="Y7" t="str">
        <f t="shared" si="1"/>
        <v>No</v>
      </c>
      <c r="Z7" t="str">
        <f t="shared" si="1"/>
        <v>No</v>
      </c>
      <c r="AA7" t="str">
        <f t="shared" si="1"/>
        <v>No</v>
      </c>
      <c r="AB7" t="str">
        <f t="shared" si="1"/>
        <v>No</v>
      </c>
      <c r="AC7" t="str">
        <f t="shared" si="1"/>
        <v>No</v>
      </c>
      <c r="AD7" t="str">
        <f t="shared" si="1"/>
        <v>No</v>
      </c>
      <c r="AE7" t="str">
        <f t="shared" si="1"/>
        <v>No</v>
      </c>
      <c r="AF7" t="str">
        <f t="shared" si="1"/>
        <v>Lower Limit</v>
      </c>
      <c r="AG7" t="str">
        <f t="shared" si="1"/>
        <v>Lower Limit</v>
      </c>
      <c r="AH7" t="str">
        <f t="shared" si="1"/>
        <v>Upper Limit</v>
      </c>
      <c r="AI7" t="str">
        <f t="shared" si="1"/>
        <v>No</v>
      </c>
      <c r="AJ7" t="str">
        <f t="shared" si="1"/>
        <v>No</v>
      </c>
      <c r="AK7" t="str">
        <f t="shared" si="1"/>
        <v>No</v>
      </c>
      <c r="AL7" t="str">
        <f t="shared" si="1"/>
        <v>No</v>
      </c>
      <c r="AM7" t="str">
        <f t="shared" si="1"/>
        <v>No</v>
      </c>
      <c r="AN7" t="str">
        <f t="shared" si="1"/>
        <v>No</v>
      </c>
      <c r="AO7" t="str">
        <f t="shared" si="1"/>
        <v>Lower Limit</v>
      </c>
      <c r="AP7" t="str">
        <f t="shared" si="1"/>
        <v>Lower Limit</v>
      </c>
      <c r="AQ7" t="str">
        <f t="shared" si="1"/>
        <v>Upper Limit</v>
      </c>
      <c r="AR7" t="str">
        <f t="shared" si="1"/>
        <v>Lower Limit</v>
      </c>
      <c r="AS7" t="str">
        <f t="shared" si="1"/>
        <v>No</v>
      </c>
      <c r="AT7" t="str">
        <f t="shared" si="1"/>
        <v>No</v>
      </c>
      <c r="AU7" t="str">
        <f t="shared" si="1"/>
        <v>No</v>
      </c>
      <c r="AV7" t="str">
        <f t="shared" si="1"/>
        <v>No</v>
      </c>
      <c r="AW7" t="str">
        <f t="shared" si="1"/>
        <v>Lower Limit</v>
      </c>
      <c r="AX7" t="str">
        <f t="shared" si="1"/>
        <v>Lower Limit</v>
      </c>
      <c r="AY7" t="str">
        <f t="shared" si="1"/>
        <v>Lower Limit</v>
      </c>
      <c r="AZ7" t="str">
        <f t="shared" si="1"/>
        <v>No</v>
      </c>
      <c r="BA7" t="str">
        <f t="shared" si="1"/>
        <v>No</v>
      </c>
      <c r="BB7" t="str">
        <f t="shared" si="1"/>
        <v>No</v>
      </c>
      <c r="BC7" t="str">
        <f t="shared" si="1"/>
        <v>No</v>
      </c>
      <c r="BD7" t="str">
        <f t="shared" si="1"/>
        <v>Lower Limit</v>
      </c>
      <c r="BE7" t="str">
        <f t="shared" si="1"/>
        <v>Upper Limit</v>
      </c>
      <c r="BF7" t="str">
        <f t="shared" si="1"/>
        <v>Upper Limit</v>
      </c>
      <c r="BG7" t="str">
        <f t="shared" si="1"/>
        <v>No</v>
      </c>
      <c r="BH7" t="str">
        <f t="shared" si="1"/>
        <v>No</v>
      </c>
      <c r="BI7" t="str">
        <f t="shared" si="1"/>
        <v>No</v>
      </c>
      <c r="BJ7" t="str">
        <f t="shared" si="1"/>
        <v>No</v>
      </c>
      <c r="BK7" t="str">
        <f t="shared" si="1"/>
        <v>No</v>
      </c>
      <c r="BL7" t="str">
        <f t="shared" si="1"/>
        <v>No</v>
      </c>
      <c r="BM7" t="str">
        <f t="shared" si="1"/>
        <v>No</v>
      </c>
      <c r="BN7" t="str">
        <f t="shared" si="1"/>
        <v>No</v>
      </c>
      <c r="BO7" t="str">
        <f t="shared" si="1"/>
        <v>No</v>
      </c>
      <c r="BP7" t="str">
        <f t="shared" si="1"/>
        <v>No</v>
      </c>
      <c r="BQ7" t="str">
        <f t="shared" si="1"/>
        <v>No</v>
      </c>
      <c r="BR7" t="str">
        <f t="shared" si="1"/>
        <v>No</v>
      </c>
      <c r="BS7" t="str">
        <f t="shared" si="1"/>
        <v>No</v>
      </c>
      <c r="BT7" t="str">
        <f t="shared" si="1"/>
        <v>No</v>
      </c>
      <c r="BU7" t="str">
        <f t="shared" si="1"/>
        <v>Lower Limit</v>
      </c>
      <c r="BV7" t="str">
        <f t="shared" si="1"/>
        <v>Lower Limit</v>
      </c>
      <c r="BW7" t="str">
        <f t="shared" si="1"/>
        <v>No</v>
      </c>
      <c r="BX7" t="str">
        <f t="shared" si="1"/>
        <v>No</v>
      </c>
      <c r="BY7" t="str">
        <f t="shared" si="1"/>
        <v>No</v>
      </c>
      <c r="BZ7" t="str">
        <f t="shared" si="1"/>
        <v>No</v>
      </c>
      <c r="CA7" t="str">
        <f t="shared" si="1"/>
        <v>No</v>
      </c>
      <c r="CB7" t="str">
        <f t="shared" ref="CB7:ED7" si="2">IF(CB2&gt;CB4, "Upper Limit", IF(CB2&gt;CB3, "Lower Limit", "No"))</f>
        <v>No</v>
      </c>
      <c r="CC7" t="str">
        <f t="shared" si="2"/>
        <v>No</v>
      </c>
      <c r="CD7" t="str">
        <f t="shared" si="2"/>
        <v>No</v>
      </c>
      <c r="CE7" t="str">
        <f t="shared" si="2"/>
        <v>No</v>
      </c>
      <c r="CF7" t="str">
        <f t="shared" si="2"/>
        <v>No</v>
      </c>
      <c r="CG7" t="str">
        <f t="shared" si="2"/>
        <v>No</v>
      </c>
      <c r="CH7" t="str">
        <f t="shared" si="2"/>
        <v>No</v>
      </c>
      <c r="CI7" t="str">
        <f t="shared" si="2"/>
        <v>No</v>
      </c>
      <c r="CJ7" t="str">
        <f t="shared" si="2"/>
        <v>No</v>
      </c>
      <c r="CK7" t="str">
        <f t="shared" si="2"/>
        <v>No</v>
      </c>
      <c r="CL7" t="str">
        <f t="shared" si="2"/>
        <v>No</v>
      </c>
      <c r="CM7" t="str">
        <f t="shared" si="2"/>
        <v>No</v>
      </c>
      <c r="CN7" t="str">
        <f t="shared" si="2"/>
        <v>No</v>
      </c>
      <c r="CO7" t="str">
        <f t="shared" si="2"/>
        <v>No</v>
      </c>
      <c r="CP7" t="str">
        <f t="shared" si="2"/>
        <v>No</v>
      </c>
      <c r="CQ7" t="str">
        <f t="shared" si="2"/>
        <v>No</v>
      </c>
      <c r="CR7" t="str">
        <f t="shared" si="2"/>
        <v>Lower Limit</v>
      </c>
      <c r="CS7" t="str">
        <f t="shared" si="2"/>
        <v>No</v>
      </c>
      <c r="CT7" t="str">
        <f t="shared" si="2"/>
        <v>No</v>
      </c>
      <c r="CU7" t="str">
        <f t="shared" si="2"/>
        <v>Lower Limit</v>
      </c>
      <c r="CV7" t="str">
        <f t="shared" si="2"/>
        <v>No</v>
      </c>
      <c r="CW7" t="str">
        <f t="shared" si="2"/>
        <v>Lower Limit</v>
      </c>
      <c r="CX7" t="str">
        <f t="shared" si="2"/>
        <v>Upper Limit</v>
      </c>
      <c r="CY7" t="str">
        <f t="shared" si="2"/>
        <v>Upper Limit</v>
      </c>
      <c r="CZ7" t="str">
        <f t="shared" si="2"/>
        <v>Upper Limit</v>
      </c>
      <c r="DA7" t="str">
        <f t="shared" si="2"/>
        <v>Lower Limit</v>
      </c>
      <c r="DB7" t="str">
        <f t="shared" si="2"/>
        <v>No</v>
      </c>
      <c r="DC7" t="str">
        <f t="shared" si="2"/>
        <v>No</v>
      </c>
      <c r="DD7" t="str">
        <f t="shared" si="2"/>
        <v>No</v>
      </c>
      <c r="DE7" t="str">
        <f t="shared" si="2"/>
        <v>No</v>
      </c>
      <c r="DF7" t="str">
        <f t="shared" si="2"/>
        <v>No</v>
      </c>
      <c r="DG7" t="str">
        <f t="shared" si="2"/>
        <v>No</v>
      </c>
      <c r="DH7" t="str">
        <f t="shared" si="2"/>
        <v>No</v>
      </c>
      <c r="DI7" t="str">
        <f t="shared" si="2"/>
        <v>Lower Limit</v>
      </c>
      <c r="DJ7" t="str">
        <f t="shared" si="2"/>
        <v>Lower Limit</v>
      </c>
      <c r="DK7" t="str">
        <f t="shared" si="2"/>
        <v>Lower Limit</v>
      </c>
      <c r="DL7" t="str">
        <f t="shared" si="2"/>
        <v>No</v>
      </c>
      <c r="DM7" t="str">
        <f t="shared" si="2"/>
        <v>No</v>
      </c>
      <c r="DN7" t="str">
        <f t="shared" si="2"/>
        <v>No</v>
      </c>
      <c r="DO7" t="str">
        <f t="shared" si="2"/>
        <v>No</v>
      </c>
      <c r="DP7" t="str">
        <f t="shared" si="2"/>
        <v>No</v>
      </c>
      <c r="DQ7" t="str">
        <f t="shared" si="2"/>
        <v>No</v>
      </c>
      <c r="DR7" t="str">
        <f t="shared" si="2"/>
        <v>No</v>
      </c>
      <c r="DS7" t="str">
        <f t="shared" si="2"/>
        <v>No</v>
      </c>
      <c r="DT7" t="str">
        <f t="shared" si="2"/>
        <v>No</v>
      </c>
      <c r="DU7" t="str">
        <f t="shared" si="2"/>
        <v>No</v>
      </c>
      <c r="DV7" t="str">
        <f t="shared" si="2"/>
        <v>No</v>
      </c>
      <c r="DW7" t="str">
        <f t="shared" si="2"/>
        <v>No</v>
      </c>
      <c r="DX7" t="str">
        <f t="shared" si="2"/>
        <v>No</v>
      </c>
      <c r="DY7" t="str">
        <f t="shared" si="2"/>
        <v>No</v>
      </c>
      <c r="DZ7" t="str">
        <f t="shared" si="2"/>
        <v>No</v>
      </c>
      <c r="EA7" t="str">
        <f t="shared" si="2"/>
        <v>No</v>
      </c>
      <c r="EB7" t="str">
        <f t="shared" si="2"/>
        <v>No</v>
      </c>
      <c r="EC7" t="str">
        <f t="shared" si="2"/>
        <v>No</v>
      </c>
      <c r="ED7" t="str">
        <f t="shared" si="2"/>
        <v>No</v>
      </c>
      <c r="EE7" t="str">
        <f t="shared" ref="EE7:EF7" si="3">IF(EE2&gt;EE4, "Upper Limit", IF(EE2&gt;EE3, "Lower Limit", "No"))</f>
        <v>No</v>
      </c>
      <c r="EF7" t="str">
        <f t="shared" si="3"/>
        <v>No</v>
      </c>
      <c r="EG7" t="str">
        <f t="shared" ref="EG7" si="4">IF(EG2&gt;EG4, "Upper Limit", IF(EG2&gt;EG3, "Lower Limit", "No"))</f>
        <v>No</v>
      </c>
    </row>
    <row r="8" spans="1:137">
      <c r="A8" t="s">
        <v>17</v>
      </c>
      <c r="B8">
        <v>2596.1999999999998</v>
      </c>
      <c r="C8">
        <f t="shared" si="0"/>
        <v>9440.9</v>
      </c>
      <c r="N8" s="2" t="s">
        <v>194</v>
      </c>
      <c r="O8" t="str">
        <f>IF(O2&lt;O6, "Upper Limit", IF(O2&lt;O5, "Lower Limit", "No"))</f>
        <v>No</v>
      </c>
      <c r="P8" t="str">
        <f t="shared" ref="P8:CA8" si="5">IF(P2&lt;P6, "Upper Limit", IF(P2&lt;P5, "Lower Limit", "No"))</f>
        <v>No</v>
      </c>
      <c r="Q8" t="str">
        <f t="shared" si="5"/>
        <v>No</v>
      </c>
      <c r="R8" t="str">
        <f t="shared" si="5"/>
        <v>No</v>
      </c>
      <c r="S8" t="str">
        <f t="shared" si="5"/>
        <v>No</v>
      </c>
      <c r="T8" t="str">
        <f t="shared" si="5"/>
        <v>No</v>
      </c>
      <c r="U8" t="str">
        <f t="shared" si="5"/>
        <v>No</v>
      </c>
      <c r="V8" t="str">
        <f t="shared" si="5"/>
        <v>No</v>
      </c>
      <c r="W8" t="str">
        <f t="shared" si="5"/>
        <v>No</v>
      </c>
      <c r="X8" t="str">
        <f t="shared" si="5"/>
        <v>No</v>
      </c>
      <c r="Y8" t="str">
        <f t="shared" si="5"/>
        <v>No</v>
      </c>
      <c r="Z8" t="str">
        <f t="shared" si="5"/>
        <v>No</v>
      </c>
      <c r="AA8" t="str">
        <f t="shared" si="5"/>
        <v>Lower Limit</v>
      </c>
      <c r="AB8" t="str">
        <f t="shared" si="5"/>
        <v>Lower Limit</v>
      </c>
      <c r="AC8" t="str">
        <f t="shared" si="5"/>
        <v>Lower Limit</v>
      </c>
      <c r="AD8" t="str">
        <f t="shared" si="5"/>
        <v>Lower Limit</v>
      </c>
      <c r="AE8" t="str">
        <f t="shared" si="5"/>
        <v>No</v>
      </c>
      <c r="AF8" t="str">
        <f t="shared" si="5"/>
        <v>No</v>
      </c>
      <c r="AG8" t="str">
        <f t="shared" si="5"/>
        <v>No</v>
      </c>
      <c r="AH8" t="str">
        <f t="shared" si="5"/>
        <v>No</v>
      </c>
      <c r="AI8" t="str">
        <f t="shared" si="5"/>
        <v>No</v>
      </c>
      <c r="AJ8" t="str">
        <f t="shared" si="5"/>
        <v>No</v>
      </c>
      <c r="AK8" t="str">
        <f t="shared" si="5"/>
        <v>No</v>
      </c>
      <c r="AL8" t="str">
        <f t="shared" si="5"/>
        <v>Lower Limit</v>
      </c>
      <c r="AM8" t="str">
        <f t="shared" si="5"/>
        <v>No</v>
      </c>
      <c r="AN8" t="str">
        <f t="shared" si="5"/>
        <v>Lower Limit</v>
      </c>
      <c r="AO8" t="str">
        <f t="shared" si="5"/>
        <v>No</v>
      </c>
      <c r="AP8" t="str">
        <f t="shared" si="5"/>
        <v>No</v>
      </c>
      <c r="AQ8" t="str">
        <f t="shared" si="5"/>
        <v>No</v>
      </c>
      <c r="AR8" t="str">
        <f t="shared" si="5"/>
        <v>No</v>
      </c>
      <c r="AS8" t="str">
        <f t="shared" si="5"/>
        <v>Lower Limit</v>
      </c>
      <c r="AT8" t="str">
        <f t="shared" si="5"/>
        <v>Lower Limit</v>
      </c>
      <c r="AU8" t="str">
        <f t="shared" si="5"/>
        <v>Lower Limit</v>
      </c>
      <c r="AV8" t="str">
        <f t="shared" si="5"/>
        <v>No</v>
      </c>
      <c r="AW8" t="str">
        <f t="shared" si="5"/>
        <v>No</v>
      </c>
      <c r="AX8" t="str">
        <f t="shared" si="5"/>
        <v>No</v>
      </c>
      <c r="AY8" t="str">
        <f t="shared" si="5"/>
        <v>No</v>
      </c>
      <c r="AZ8" t="str">
        <f t="shared" si="5"/>
        <v>No</v>
      </c>
      <c r="BA8" t="str">
        <f t="shared" si="5"/>
        <v>Lower Limit</v>
      </c>
      <c r="BB8" t="str">
        <f t="shared" si="5"/>
        <v>Lower Limit</v>
      </c>
      <c r="BC8" t="str">
        <f t="shared" si="5"/>
        <v>No</v>
      </c>
      <c r="BD8" t="str">
        <f t="shared" si="5"/>
        <v>No</v>
      </c>
      <c r="BE8" t="str">
        <f t="shared" si="5"/>
        <v>No</v>
      </c>
      <c r="BF8" t="str">
        <f t="shared" si="5"/>
        <v>No</v>
      </c>
      <c r="BG8" t="str">
        <f t="shared" si="5"/>
        <v>No</v>
      </c>
      <c r="BH8" t="str">
        <f t="shared" si="5"/>
        <v>No</v>
      </c>
      <c r="BI8" t="str">
        <f t="shared" si="5"/>
        <v>No</v>
      </c>
      <c r="BJ8" t="str">
        <f t="shared" si="5"/>
        <v>Lower Limit</v>
      </c>
      <c r="BK8" t="str">
        <f t="shared" si="5"/>
        <v>No</v>
      </c>
      <c r="BL8" t="str">
        <f t="shared" si="5"/>
        <v>No</v>
      </c>
      <c r="BM8" t="str">
        <f t="shared" si="5"/>
        <v>No</v>
      </c>
      <c r="BN8" t="str">
        <f t="shared" si="5"/>
        <v>No</v>
      </c>
      <c r="BO8" t="str">
        <f t="shared" si="5"/>
        <v>Lower Limit</v>
      </c>
      <c r="BP8" t="str">
        <f t="shared" si="5"/>
        <v>No</v>
      </c>
      <c r="BQ8" t="str">
        <f t="shared" si="5"/>
        <v>Upper Limit</v>
      </c>
      <c r="BR8" t="str">
        <f t="shared" si="5"/>
        <v>Upper Limit</v>
      </c>
      <c r="BS8" t="str">
        <f t="shared" si="5"/>
        <v>No</v>
      </c>
      <c r="BT8" t="str">
        <f t="shared" si="5"/>
        <v>No</v>
      </c>
      <c r="BU8" t="str">
        <f t="shared" si="5"/>
        <v>No</v>
      </c>
      <c r="BV8" t="str">
        <f t="shared" si="5"/>
        <v>No</v>
      </c>
      <c r="BW8" t="str">
        <f t="shared" si="5"/>
        <v>No</v>
      </c>
      <c r="BX8" t="str">
        <f t="shared" si="5"/>
        <v>No</v>
      </c>
      <c r="BY8" t="str">
        <f t="shared" si="5"/>
        <v>No</v>
      </c>
      <c r="BZ8" t="str">
        <f t="shared" si="5"/>
        <v>No</v>
      </c>
      <c r="CA8" t="str">
        <f t="shared" si="5"/>
        <v>No</v>
      </c>
      <c r="CB8" t="str">
        <f t="shared" ref="CB8:ED8" si="6">IF(CB2&lt;CB6, "Upper Limit", IF(CB2&lt;CB5, "Lower Limit", "No"))</f>
        <v>No</v>
      </c>
      <c r="CC8" t="str">
        <f t="shared" si="6"/>
        <v>No</v>
      </c>
      <c r="CD8" t="str">
        <f t="shared" si="6"/>
        <v>No</v>
      </c>
      <c r="CE8" t="str">
        <f t="shared" si="6"/>
        <v>No</v>
      </c>
      <c r="CF8" t="str">
        <f t="shared" si="6"/>
        <v>No</v>
      </c>
      <c r="CG8" t="str">
        <f t="shared" si="6"/>
        <v>No</v>
      </c>
      <c r="CH8" t="str">
        <f t="shared" si="6"/>
        <v>No</v>
      </c>
      <c r="CI8" t="str">
        <f t="shared" si="6"/>
        <v>No</v>
      </c>
      <c r="CJ8" t="str">
        <f t="shared" si="6"/>
        <v>No</v>
      </c>
      <c r="CK8" t="str">
        <f t="shared" si="6"/>
        <v>No</v>
      </c>
      <c r="CL8" t="str">
        <f t="shared" si="6"/>
        <v>No</v>
      </c>
      <c r="CM8" t="str">
        <f t="shared" si="6"/>
        <v>No</v>
      </c>
      <c r="CN8" t="str">
        <f t="shared" si="6"/>
        <v>No</v>
      </c>
      <c r="CO8" t="str">
        <f t="shared" si="6"/>
        <v>No</v>
      </c>
      <c r="CP8" t="str">
        <f t="shared" si="6"/>
        <v>No</v>
      </c>
      <c r="CQ8" t="str">
        <f t="shared" si="6"/>
        <v>No</v>
      </c>
      <c r="CR8" t="str">
        <f t="shared" si="6"/>
        <v>No</v>
      </c>
      <c r="CS8" t="str">
        <f t="shared" si="6"/>
        <v>No</v>
      </c>
      <c r="CT8" t="str">
        <f t="shared" si="6"/>
        <v>No</v>
      </c>
      <c r="CU8" t="str">
        <f t="shared" si="6"/>
        <v>No</v>
      </c>
      <c r="CV8" t="str">
        <f t="shared" si="6"/>
        <v>No</v>
      </c>
      <c r="CW8" t="str">
        <f t="shared" si="6"/>
        <v>No</v>
      </c>
      <c r="CX8" t="str">
        <f t="shared" si="6"/>
        <v>No</v>
      </c>
      <c r="CY8" t="str">
        <f t="shared" si="6"/>
        <v>No</v>
      </c>
      <c r="CZ8" t="str">
        <f t="shared" si="6"/>
        <v>No</v>
      </c>
      <c r="DA8" t="str">
        <f t="shared" si="6"/>
        <v>No</v>
      </c>
      <c r="DB8" t="str">
        <f t="shared" si="6"/>
        <v>No</v>
      </c>
      <c r="DC8" t="str">
        <f t="shared" si="6"/>
        <v>Lower Limit</v>
      </c>
      <c r="DD8" t="str">
        <f t="shared" si="6"/>
        <v>Upper Limit</v>
      </c>
      <c r="DE8" t="str">
        <f t="shared" si="6"/>
        <v>Upper Limit</v>
      </c>
      <c r="DF8" t="str">
        <f t="shared" si="6"/>
        <v>Lower Limit</v>
      </c>
      <c r="DG8" t="str">
        <f t="shared" si="6"/>
        <v>Lower Limit</v>
      </c>
      <c r="DH8" t="str">
        <f t="shared" si="6"/>
        <v>No</v>
      </c>
      <c r="DI8" t="str">
        <f t="shared" si="6"/>
        <v>No</v>
      </c>
      <c r="DJ8" t="str">
        <f t="shared" si="6"/>
        <v>No</v>
      </c>
      <c r="DK8" t="str">
        <f t="shared" si="6"/>
        <v>No</v>
      </c>
      <c r="DL8" t="str">
        <f t="shared" si="6"/>
        <v>No</v>
      </c>
      <c r="DM8" t="str">
        <f t="shared" si="6"/>
        <v>No</v>
      </c>
      <c r="DN8" t="str">
        <f t="shared" si="6"/>
        <v>No</v>
      </c>
      <c r="DO8" t="str">
        <f t="shared" si="6"/>
        <v>No</v>
      </c>
      <c r="DP8" t="str">
        <f t="shared" si="6"/>
        <v>No</v>
      </c>
      <c r="DQ8" t="str">
        <f t="shared" si="6"/>
        <v>No</v>
      </c>
      <c r="DR8" t="str">
        <f t="shared" si="6"/>
        <v>No</v>
      </c>
      <c r="DS8" t="str">
        <f t="shared" si="6"/>
        <v>Lower Limit</v>
      </c>
      <c r="DT8" t="str">
        <f t="shared" si="6"/>
        <v>No</v>
      </c>
      <c r="DU8" t="str">
        <f t="shared" si="6"/>
        <v>No</v>
      </c>
      <c r="DV8" t="str">
        <f t="shared" si="6"/>
        <v>No</v>
      </c>
      <c r="DW8" t="str">
        <f t="shared" si="6"/>
        <v>No</v>
      </c>
      <c r="DX8" t="str">
        <f t="shared" si="6"/>
        <v>No</v>
      </c>
      <c r="DY8" t="str">
        <f t="shared" si="6"/>
        <v>No</v>
      </c>
      <c r="DZ8" t="str">
        <f t="shared" si="6"/>
        <v>No</v>
      </c>
      <c r="EA8" t="str">
        <f t="shared" si="6"/>
        <v>No</v>
      </c>
      <c r="EB8" t="str">
        <f t="shared" si="6"/>
        <v>No</v>
      </c>
      <c r="EC8" t="str">
        <f t="shared" si="6"/>
        <v>No</v>
      </c>
      <c r="ED8" t="str">
        <f t="shared" si="6"/>
        <v>No</v>
      </c>
      <c r="EE8" t="str">
        <f t="shared" ref="EE8:EF8" si="7">IF(EE2&lt;EE6, "Upper Limit", IF(EE2&lt;EE5, "Lower Limit", "No"))</f>
        <v>No</v>
      </c>
      <c r="EF8" t="str">
        <f t="shared" si="7"/>
        <v>Lower Limit</v>
      </c>
      <c r="EG8" t="str">
        <f t="shared" ref="EG8" si="8">IF(EG2&lt;EG6, "Upper Limit", IF(EG2&lt;EG5, "Lower Limit", "No"))</f>
        <v>Lower Limit</v>
      </c>
    </row>
    <row r="9" spans="1:137">
      <c r="A9" t="s">
        <v>18</v>
      </c>
      <c r="B9">
        <v>3178.4</v>
      </c>
      <c r="C9">
        <f t="shared" si="0"/>
        <v>9584.9</v>
      </c>
      <c r="D9">
        <f>C9-C5</f>
        <v>1968.1999999999989</v>
      </c>
      <c r="E9" t="e">
        <v>#N/A</v>
      </c>
    </row>
    <row r="10" spans="1:137">
      <c r="A10" t="s">
        <v>19</v>
      </c>
      <c r="B10">
        <v>2763.7</v>
      </c>
      <c r="C10">
        <f>SUM(B7,B8,B9,B10)</f>
        <v>10295.099999999999</v>
      </c>
      <c r="D10">
        <f t="shared" ref="D10:D73" si="9">C10-C6</f>
        <v>1804.8999999999978</v>
      </c>
      <c r="E10" t="e">
        <v>#N/A</v>
      </c>
    </row>
    <row r="11" spans="1:137">
      <c r="A11" t="s">
        <v>20</v>
      </c>
      <c r="B11">
        <v>2411.2170000000001</v>
      </c>
      <c r="C11">
        <f t="shared" si="0"/>
        <v>10949.517</v>
      </c>
      <c r="D11">
        <f t="shared" si="9"/>
        <v>2497.0169999999998</v>
      </c>
      <c r="E11" t="e">
        <v>#N/A</v>
      </c>
    </row>
    <row r="12" spans="1:137">
      <c r="A12" t="s">
        <v>21</v>
      </c>
      <c r="B12">
        <v>2749.7</v>
      </c>
      <c r="C12">
        <f t="shared" si="0"/>
        <v>11103.017</v>
      </c>
      <c r="D12">
        <f t="shared" si="9"/>
        <v>1662.1170000000002</v>
      </c>
      <c r="E12" t="e">
        <v>#N/A</v>
      </c>
    </row>
    <row r="13" spans="1:137">
      <c r="A13" t="s">
        <v>22</v>
      </c>
      <c r="B13">
        <v>4808.1550000000007</v>
      </c>
      <c r="C13">
        <f t="shared" si="0"/>
        <v>12732.772000000001</v>
      </c>
      <c r="D13">
        <f t="shared" si="9"/>
        <v>3147.8720000000012</v>
      </c>
      <c r="E13" t="e">
        <v>#N/A</v>
      </c>
    </row>
    <row r="14" spans="1:137">
      <c r="A14" t="s">
        <v>23</v>
      </c>
      <c r="B14">
        <v>3105.1000000000004</v>
      </c>
      <c r="C14">
        <f t="shared" si="0"/>
        <v>13074.172</v>
      </c>
      <c r="D14">
        <f t="shared" si="9"/>
        <v>2779.0720000000019</v>
      </c>
      <c r="E14" t="e">
        <v>#N/A</v>
      </c>
    </row>
    <row r="15" spans="1:137">
      <c r="A15" t="s">
        <v>24</v>
      </c>
      <c r="B15">
        <v>3877.4</v>
      </c>
      <c r="C15">
        <f t="shared" si="0"/>
        <v>14540.355000000001</v>
      </c>
      <c r="D15">
        <f t="shared" si="9"/>
        <v>3590.8380000000016</v>
      </c>
      <c r="E15" t="e">
        <v>#N/A</v>
      </c>
    </row>
    <row r="16" spans="1:137">
      <c r="A16" t="s">
        <v>25</v>
      </c>
      <c r="B16">
        <v>2000.5</v>
      </c>
      <c r="C16">
        <f t="shared" si="0"/>
        <v>13791.155000000001</v>
      </c>
      <c r="D16">
        <f t="shared" si="9"/>
        <v>2688.1380000000008</v>
      </c>
      <c r="E16" t="e">
        <v>#N/A</v>
      </c>
    </row>
    <row r="17" spans="1:11">
      <c r="A17" t="s">
        <v>26</v>
      </c>
      <c r="B17">
        <v>2567.3000000000002</v>
      </c>
      <c r="C17">
        <f t="shared" si="0"/>
        <v>11550.3</v>
      </c>
      <c r="D17">
        <f t="shared" si="9"/>
        <v>-1182.4720000000016</v>
      </c>
      <c r="E17" t="e">
        <v>#N/A</v>
      </c>
    </row>
    <row r="18" spans="1:11">
      <c r="A18" t="s">
        <v>27</v>
      </c>
      <c r="B18">
        <v>689</v>
      </c>
      <c r="C18">
        <f t="shared" si="0"/>
        <v>9134.2000000000007</v>
      </c>
      <c r="D18">
        <f t="shared" si="9"/>
        <v>-3939.9719999999998</v>
      </c>
      <c r="E18" t="e">
        <v>#N/A</v>
      </c>
    </row>
    <row r="19" spans="1:11">
      <c r="A19" t="s">
        <v>28</v>
      </c>
      <c r="B19">
        <v>1859.8</v>
      </c>
      <c r="C19">
        <f t="shared" si="0"/>
        <v>7116.6</v>
      </c>
      <c r="D19">
        <f t="shared" si="9"/>
        <v>-7423.755000000001</v>
      </c>
      <c r="E19" t="e">
        <v>#N/A</v>
      </c>
    </row>
    <row r="20" spans="1:11">
      <c r="A20" t="s">
        <v>29</v>
      </c>
      <c r="B20">
        <v>1277.1000000000001</v>
      </c>
      <c r="C20">
        <f t="shared" si="0"/>
        <v>6393.2000000000007</v>
      </c>
      <c r="D20">
        <f t="shared" si="9"/>
        <v>-7397.9549999999999</v>
      </c>
      <c r="E20" t="e">
        <v>#N/A</v>
      </c>
    </row>
    <row r="21" spans="1:11">
      <c r="A21" t="s">
        <v>30</v>
      </c>
      <c r="B21">
        <v>1444</v>
      </c>
      <c r="C21">
        <f t="shared" si="0"/>
        <v>5269.9000000000005</v>
      </c>
      <c r="D21">
        <f t="shared" si="9"/>
        <v>-6280.3999999999987</v>
      </c>
      <c r="E21" t="e">
        <v>#N/A</v>
      </c>
    </row>
    <row r="22" spans="1:11">
      <c r="A22" t="s">
        <v>31</v>
      </c>
      <c r="B22">
        <v>1091.899999999999</v>
      </c>
      <c r="C22">
        <f t="shared" si="0"/>
        <v>5672.7999999999984</v>
      </c>
      <c r="D22">
        <f t="shared" si="9"/>
        <v>-3461.4000000000024</v>
      </c>
      <c r="E22" t="e">
        <v>#N/A</v>
      </c>
    </row>
    <row r="23" spans="1:11">
      <c r="A23" t="s">
        <v>32</v>
      </c>
      <c r="B23">
        <v>887.09999999999991</v>
      </c>
      <c r="C23">
        <f t="shared" si="0"/>
        <v>4700.0999999999985</v>
      </c>
      <c r="D23">
        <f t="shared" si="9"/>
        <v>-2416.5000000000018</v>
      </c>
      <c r="E23" t="e">
        <v>#N/A</v>
      </c>
    </row>
    <row r="24" spans="1:11">
      <c r="A24" t="s">
        <v>33</v>
      </c>
      <c r="B24">
        <v>1227.6000000000001</v>
      </c>
      <c r="C24">
        <f t="shared" si="0"/>
        <v>4650.5999999999985</v>
      </c>
      <c r="D24">
        <f t="shared" si="9"/>
        <v>-1742.6000000000022</v>
      </c>
      <c r="E24" t="e">
        <v>#N/A</v>
      </c>
    </row>
    <row r="25" spans="1:11">
      <c r="A25" t="s">
        <v>34</v>
      </c>
      <c r="B25">
        <v>1517.9</v>
      </c>
      <c r="C25">
        <f t="shared" si="0"/>
        <v>4724.4999999999991</v>
      </c>
      <c r="D25">
        <f t="shared" si="9"/>
        <v>-545.40000000000146</v>
      </c>
      <c r="E25" t="e">
        <v>#N/A</v>
      </c>
    </row>
    <row r="26" spans="1:11">
      <c r="A26" t="s">
        <v>35</v>
      </c>
      <c r="B26">
        <v>567.9</v>
      </c>
      <c r="C26">
        <f t="shared" si="0"/>
        <v>4200.5</v>
      </c>
      <c r="D26">
        <f t="shared" si="9"/>
        <v>-1472.2999999999984</v>
      </c>
      <c r="E26" t="e">
        <v>#N/A</v>
      </c>
    </row>
    <row r="27" spans="1:11">
      <c r="A27" t="s">
        <v>36</v>
      </c>
      <c r="B27">
        <v>-904.00000000000011</v>
      </c>
      <c r="C27">
        <f t="shared" si="0"/>
        <v>2409.4</v>
      </c>
      <c r="D27">
        <f t="shared" si="9"/>
        <v>-2290.6999999999985</v>
      </c>
      <c r="E27" t="e">
        <v>#N/A</v>
      </c>
    </row>
    <row r="28" spans="1:11">
      <c r="A28" t="s">
        <v>37</v>
      </c>
      <c r="B28">
        <v>-164.50000000000003</v>
      </c>
      <c r="C28">
        <f t="shared" si="0"/>
        <v>1017.3000000000002</v>
      </c>
      <c r="D28">
        <f t="shared" si="9"/>
        <v>-3633.2999999999984</v>
      </c>
      <c r="E28">
        <f>AVERAGE(D9:D28)</f>
        <v>-1082.43</v>
      </c>
      <c r="F28">
        <f>STDEV(D9,D10,D11,D12,D13,D14,D15,D16,D17,D18,D19,D20,D21,D22,D23,D24,D25,D26,D27,D28)</f>
        <v>3542.4217969635879</v>
      </c>
      <c r="G28">
        <f>F28*2</f>
        <v>7084.8435939271758</v>
      </c>
      <c r="H28">
        <f t="shared" ref="H28:H59" si="10">E28+F28</f>
        <v>2459.9917969635881</v>
      </c>
      <c r="I28">
        <f t="shared" ref="I28:I59" si="11">E28+G28</f>
        <v>6002.4135939271755</v>
      </c>
      <c r="J28">
        <f t="shared" ref="J28:J59" si="12">E28-F28</f>
        <v>-4624.8517969635877</v>
      </c>
      <c r="K28">
        <f t="shared" ref="K28:K59" si="13">E28-G28</f>
        <v>-8167.2735939271761</v>
      </c>
    </row>
    <row r="29" spans="1:11">
      <c r="A29" t="s">
        <v>38</v>
      </c>
      <c r="B29">
        <v>753.5</v>
      </c>
      <c r="C29">
        <f t="shared" si="0"/>
        <v>252.89999999999986</v>
      </c>
      <c r="D29">
        <f t="shared" si="9"/>
        <v>-4471.5999999999995</v>
      </c>
      <c r="E29">
        <f t="shared" ref="E29:E59" si="14">AVERAGE(D10:D29)</f>
        <v>-1404.4199999999998</v>
      </c>
      <c r="F29">
        <f t="shared" ref="F29:F92" si="15">STDEV(D10,D11,D12,D13,D14,D15,D16,D17,D18,D19,D20,D21,D22,D23,D24,D25,D26,D27,D28,D29)</f>
        <v>3543.2134556556962</v>
      </c>
      <c r="G29">
        <f t="shared" ref="G29:G92" si="16">F29*2</f>
        <v>7086.4269113113924</v>
      </c>
      <c r="H29">
        <f t="shared" si="10"/>
        <v>2138.7934556556966</v>
      </c>
      <c r="I29">
        <f t="shared" si="11"/>
        <v>5682.0069113113923</v>
      </c>
      <c r="J29">
        <f t="shared" si="12"/>
        <v>-4947.6334556556958</v>
      </c>
      <c r="K29">
        <f t="shared" si="13"/>
        <v>-8490.8469113113915</v>
      </c>
    </row>
    <row r="30" spans="1:11">
      <c r="A30" t="s">
        <v>39</v>
      </c>
      <c r="B30">
        <v>66.000000000000028</v>
      </c>
      <c r="C30">
        <f t="shared" si="0"/>
        <v>-249.0000000000002</v>
      </c>
      <c r="D30">
        <f t="shared" si="9"/>
        <v>-4449.5</v>
      </c>
      <c r="E30">
        <f t="shared" si="14"/>
        <v>-1717.1399999999999</v>
      </c>
      <c r="F30">
        <f t="shared" si="15"/>
        <v>3520.9879865746116</v>
      </c>
      <c r="G30">
        <f t="shared" si="16"/>
        <v>7041.9759731492231</v>
      </c>
      <c r="H30">
        <f t="shared" si="10"/>
        <v>1803.8479865746117</v>
      </c>
      <c r="I30">
        <f t="shared" si="11"/>
        <v>5324.8359731492237</v>
      </c>
      <c r="J30">
        <f t="shared" si="12"/>
        <v>-5238.127986574611</v>
      </c>
      <c r="K30">
        <f t="shared" si="13"/>
        <v>-8759.1159731492226</v>
      </c>
    </row>
    <row r="31" spans="1:11">
      <c r="A31" t="s">
        <v>40</v>
      </c>
      <c r="B31">
        <v>388.73500000000007</v>
      </c>
      <c r="C31">
        <f t="shared" si="0"/>
        <v>1043.7350000000001</v>
      </c>
      <c r="D31">
        <f t="shared" si="9"/>
        <v>-1365.665</v>
      </c>
      <c r="E31">
        <f t="shared" si="14"/>
        <v>-1910.2740999999999</v>
      </c>
      <c r="F31">
        <f t="shared" si="15"/>
        <v>3380.8140679098969</v>
      </c>
      <c r="G31">
        <f t="shared" si="16"/>
        <v>6761.6281358197939</v>
      </c>
      <c r="H31">
        <f t="shared" si="10"/>
        <v>1470.5399679098971</v>
      </c>
      <c r="I31">
        <f t="shared" si="11"/>
        <v>4851.3540358197943</v>
      </c>
      <c r="J31">
        <f t="shared" si="12"/>
        <v>-5291.0881679098966</v>
      </c>
      <c r="K31">
        <f t="shared" si="13"/>
        <v>-8671.9022358197944</v>
      </c>
    </row>
    <row r="32" spans="1:11">
      <c r="A32" t="s">
        <v>41</v>
      </c>
      <c r="B32">
        <v>463.51599999999996</v>
      </c>
      <c r="C32">
        <f t="shared" si="0"/>
        <v>1671.7510000000002</v>
      </c>
      <c r="D32">
        <f t="shared" si="9"/>
        <v>654.45100000000002</v>
      </c>
      <c r="E32">
        <f t="shared" si="14"/>
        <v>-1960.6574000000001</v>
      </c>
      <c r="F32">
        <f t="shared" si="15"/>
        <v>3331.928780772047</v>
      </c>
      <c r="G32">
        <f t="shared" si="16"/>
        <v>6663.8575615440941</v>
      </c>
      <c r="H32">
        <f t="shared" si="10"/>
        <v>1371.271380772047</v>
      </c>
      <c r="I32">
        <f t="shared" si="11"/>
        <v>4703.200161544094</v>
      </c>
      <c r="J32">
        <f t="shared" si="12"/>
        <v>-5292.5861807720466</v>
      </c>
      <c r="K32">
        <f t="shared" si="13"/>
        <v>-8624.5149615440932</v>
      </c>
    </row>
    <row r="33" spans="1:11">
      <c r="A33" t="s">
        <v>42</v>
      </c>
      <c r="B33">
        <v>1119.8000000000011</v>
      </c>
      <c r="C33">
        <f t="shared" si="0"/>
        <v>2038.0510000000013</v>
      </c>
      <c r="D33">
        <f t="shared" si="9"/>
        <v>1785.1510000000014</v>
      </c>
      <c r="E33">
        <f t="shared" si="14"/>
        <v>-2028.7934500000003</v>
      </c>
      <c r="F33">
        <f t="shared" si="15"/>
        <v>3234.4721859765218</v>
      </c>
      <c r="G33">
        <f t="shared" si="16"/>
        <v>6468.9443719530436</v>
      </c>
      <c r="H33">
        <f t="shared" si="10"/>
        <v>1205.6787359765215</v>
      </c>
      <c r="I33">
        <f t="shared" si="11"/>
        <v>4440.1509219530435</v>
      </c>
      <c r="J33">
        <f t="shared" si="12"/>
        <v>-5263.2656359765224</v>
      </c>
      <c r="K33">
        <f t="shared" si="13"/>
        <v>-8497.7378219530437</v>
      </c>
    </row>
    <row r="34" spans="1:11">
      <c r="A34" t="s">
        <v>43</v>
      </c>
      <c r="B34">
        <v>1075.6000000000001</v>
      </c>
      <c r="C34">
        <f t="shared" si="0"/>
        <v>3047.6510000000012</v>
      </c>
      <c r="D34">
        <f t="shared" si="9"/>
        <v>3296.6510000000012</v>
      </c>
      <c r="E34">
        <f t="shared" si="14"/>
        <v>-2002.9145000000001</v>
      </c>
      <c r="F34">
        <f t="shared" si="15"/>
        <v>3276.7585886611614</v>
      </c>
      <c r="G34">
        <f t="shared" si="16"/>
        <v>6553.5171773223228</v>
      </c>
      <c r="H34">
        <f t="shared" si="10"/>
        <v>1273.8440886611613</v>
      </c>
      <c r="I34">
        <f t="shared" si="11"/>
        <v>4550.602677322323</v>
      </c>
      <c r="J34">
        <f t="shared" si="12"/>
        <v>-5279.6730886611613</v>
      </c>
      <c r="K34">
        <f t="shared" si="13"/>
        <v>-8556.4316773223236</v>
      </c>
    </row>
    <row r="35" spans="1:11">
      <c r="A35" t="s">
        <v>44</v>
      </c>
      <c r="B35">
        <v>958.6</v>
      </c>
      <c r="C35">
        <f t="shared" si="0"/>
        <v>3617.516000000001</v>
      </c>
      <c r="D35">
        <f t="shared" si="9"/>
        <v>2573.7810000000009</v>
      </c>
      <c r="E35">
        <f t="shared" si="14"/>
        <v>-2053.7673500000001</v>
      </c>
      <c r="F35">
        <f t="shared" si="15"/>
        <v>3192.1791314689431</v>
      </c>
      <c r="G35">
        <f t="shared" si="16"/>
        <v>6384.3582629378861</v>
      </c>
      <c r="H35">
        <f t="shared" si="10"/>
        <v>1138.411781468943</v>
      </c>
      <c r="I35">
        <f t="shared" si="11"/>
        <v>4330.5909129378861</v>
      </c>
      <c r="J35">
        <f t="shared" si="12"/>
        <v>-5245.9464814689436</v>
      </c>
      <c r="K35">
        <f t="shared" si="13"/>
        <v>-8438.1256129378853</v>
      </c>
    </row>
    <row r="36" spans="1:11">
      <c r="A36" t="s">
        <v>45</v>
      </c>
      <c r="B36">
        <v>1614.1579999999999</v>
      </c>
      <c r="C36">
        <f t="shared" si="0"/>
        <v>4768.1580000000013</v>
      </c>
      <c r="D36">
        <f t="shared" si="9"/>
        <v>3096.4070000000011</v>
      </c>
      <c r="E36">
        <f t="shared" si="14"/>
        <v>-2033.3538999999996</v>
      </c>
      <c r="F36">
        <f t="shared" si="15"/>
        <v>3225.233078876885</v>
      </c>
      <c r="G36">
        <f t="shared" si="16"/>
        <v>6450.4661577537699</v>
      </c>
      <c r="H36">
        <f t="shared" si="10"/>
        <v>1191.8791788768854</v>
      </c>
      <c r="I36">
        <f t="shared" si="11"/>
        <v>4417.1122577537699</v>
      </c>
      <c r="J36">
        <f t="shared" si="12"/>
        <v>-5258.586978876885</v>
      </c>
      <c r="K36">
        <f t="shared" si="13"/>
        <v>-8483.82005775377</v>
      </c>
    </row>
    <row r="37" spans="1:11">
      <c r="A37" t="s">
        <v>46</v>
      </c>
      <c r="B37">
        <v>751.69999999999891</v>
      </c>
      <c r="C37">
        <f t="shared" si="0"/>
        <v>4400.0579999999991</v>
      </c>
      <c r="D37">
        <f t="shared" si="9"/>
        <v>2362.0069999999978</v>
      </c>
      <c r="E37">
        <f t="shared" si="14"/>
        <v>-1856.1299499999998</v>
      </c>
      <c r="F37">
        <f t="shared" si="15"/>
        <v>3368.6438838904714</v>
      </c>
      <c r="G37">
        <f t="shared" si="16"/>
        <v>6737.2877677809429</v>
      </c>
      <c r="H37">
        <f t="shared" si="10"/>
        <v>1512.5139338904717</v>
      </c>
      <c r="I37">
        <f t="shared" si="11"/>
        <v>4881.1578177809433</v>
      </c>
      <c r="J37">
        <f t="shared" si="12"/>
        <v>-5224.773833890471</v>
      </c>
      <c r="K37">
        <f t="shared" si="13"/>
        <v>-8593.4177177809433</v>
      </c>
    </row>
    <row r="38" spans="1:11">
      <c r="A38" t="s">
        <v>47</v>
      </c>
      <c r="B38">
        <v>97.599999999999966</v>
      </c>
      <c r="C38">
        <f t="shared" si="0"/>
        <v>3422.0579999999986</v>
      </c>
      <c r="D38">
        <f t="shared" si="9"/>
        <v>374.40699999999742</v>
      </c>
      <c r="E38">
        <f t="shared" si="14"/>
        <v>-1640.4110000000001</v>
      </c>
      <c r="F38">
        <f t="shared" si="15"/>
        <v>3366.3167033762265</v>
      </c>
      <c r="G38">
        <f t="shared" si="16"/>
        <v>6732.6334067524531</v>
      </c>
      <c r="H38">
        <f t="shared" si="10"/>
        <v>1725.9057033762265</v>
      </c>
      <c r="I38">
        <f t="shared" si="11"/>
        <v>5092.222406752453</v>
      </c>
      <c r="J38">
        <f t="shared" si="12"/>
        <v>-5006.7277033762266</v>
      </c>
      <c r="K38">
        <f t="shared" si="13"/>
        <v>-8373.0444067524531</v>
      </c>
    </row>
    <row r="39" spans="1:11">
      <c r="A39" t="s">
        <v>48</v>
      </c>
      <c r="B39">
        <v>-412.20000000000005</v>
      </c>
      <c r="C39">
        <f t="shared" si="0"/>
        <v>2051.2579999999989</v>
      </c>
      <c r="D39">
        <f t="shared" si="9"/>
        <v>-1566.2580000000021</v>
      </c>
      <c r="E39">
        <f t="shared" si="14"/>
        <v>-1347.5361500000006</v>
      </c>
      <c r="F39">
        <f t="shared" si="15"/>
        <v>3079.2394147272671</v>
      </c>
      <c r="G39">
        <f t="shared" si="16"/>
        <v>6158.4788294545342</v>
      </c>
      <c r="H39">
        <f t="shared" si="10"/>
        <v>1731.7032647272665</v>
      </c>
      <c r="I39">
        <f t="shared" si="11"/>
        <v>4810.9426794545334</v>
      </c>
      <c r="J39">
        <f t="shared" si="12"/>
        <v>-4426.7755647272679</v>
      </c>
      <c r="K39">
        <f t="shared" si="13"/>
        <v>-7506.014979454535</v>
      </c>
    </row>
    <row r="40" spans="1:11">
      <c r="A40" t="s">
        <v>49</v>
      </c>
      <c r="B40">
        <v>-1018.2999999999997</v>
      </c>
      <c r="C40">
        <f t="shared" si="0"/>
        <v>-581.20000000000095</v>
      </c>
      <c r="D40">
        <f t="shared" si="9"/>
        <v>-5349.358000000002</v>
      </c>
      <c r="E40">
        <f t="shared" si="14"/>
        <v>-1245.1063000000001</v>
      </c>
      <c r="F40">
        <f t="shared" si="15"/>
        <v>2896.0023668414128</v>
      </c>
      <c r="G40">
        <f t="shared" si="16"/>
        <v>5792.0047336828256</v>
      </c>
      <c r="H40">
        <f t="shared" si="10"/>
        <v>1650.8960668414127</v>
      </c>
      <c r="I40">
        <f t="shared" si="11"/>
        <v>4546.8984336828253</v>
      </c>
      <c r="J40">
        <f t="shared" si="12"/>
        <v>-4141.1086668414127</v>
      </c>
      <c r="K40">
        <f t="shared" si="13"/>
        <v>-7037.111033682826</v>
      </c>
    </row>
    <row r="41" spans="1:11">
      <c r="A41" t="s">
        <v>50</v>
      </c>
      <c r="B41">
        <v>-311.70000000000027</v>
      </c>
      <c r="C41">
        <f t="shared" si="0"/>
        <v>-1644.6000000000001</v>
      </c>
      <c r="D41">
        <f t="shared" si="9"/>
        <v>-6044.6579999999994</v>
      </c>
      <c r="E41">
        <f t="shared" si="14"/>
        <v>-1233.3192000000001</v>
      </c>
      <c r="F41">
        <f t="shared" si="15"/>
        <v>2874.8317994500517</v>
      </c>
      <c r="G41">
        <f t="shared" si="16"/>
        <v>5749.6635989001034</v>
      </c>
      <c r="H41">
        <f t="shared" si="10"/>
        <v>1641.5125994500515</v>
      </c>
      <c r="I41">
        <f t="shared" si="11"/>
        <v>4516.3443989001034</v>
      </c>
      <c r="J41">
        <f t="shared" si="12"/>
        <v>-4108.150999450052</v>
      </c>
      <c r="K41">
        <f t="shared" si="13"/>
        <v>-6982.9827989001033</v>
      </c>
    </row>
    <row r="42" spans="1:11">
      <c r="A42" t="s">
        <v>51</v>
      </c>
      <c r="B42">
        <v>101.49999999999994</v>
      </c>
      <c r="C42">
        <f t="shared" si="0"/>
        <v>-1640.7</v>
      </c>
      <c r="D42">
        <f t="shared" si="9"/>
        <v>-5062.7579999999989</v>
      </c>
      <c r="E42">
        <f t="shared" si="14"/>
        <v>-1313.3870999999999</v>
      </c>
      <c r="F42">
        <f t="shared" si="15"/>
        <v>2961.1567772255189</v>
      </c>
      <c r="G42">
        <f t="shared" si="16"/>
        <v>5922.3135544510378</v>
      </c>
      <c r="H42">
        <f t="shared" si="10"/>
        <v>1647.769677225519</v>
      </c>
      <c r="I42">
        <f t="shared" si="11"/>
        <v>4608.9264544510379</v>
      </c>
      <c r="J42">
        <f t="shared" si="12"/>
        <v>-4274.5438772255184</v>
      </c>
      <c r="K42">
        <f t="shared" si="13"/>
        <v>-7235.7006544510377</v>
      </c>
    </row>
    <row r="43" spans="1:11">
      <c r="A43" t="s">
        <v>52</v>
      </c>
      <c r="B43">
        <v>-1542.6</v>
      </c>
      <c r="C43">
        <f t="shared" si="0"/>
        <v>-2771.1</v>
      </c>
      <c r="D43">
        <f t="shared" si="9"/>
        <v>-4822.3579999999984</v>
      </c>
      <c r="E43">
        <f t="shared" si="14"/>
        <v>-1433.6799999999998</v>
      </c>
      <c r="F43">
        <f t="shared" si="15"/>
        <v>3055.6862507545366</v>
      </c>
      <c r="G43">
        <f t="shared" si="16"/>
        <v>6111.3725015090731</v>
      </c>
      <c r="H43">
        <f t="shared" si="10"/>
        <v>1622.0062507545367</v>
      </c>
      <c r="I43">
        <f t="shared" si="11"/>
        <v>4677.6925015090728</v>
      </c>
      <c r="J43">
        <f t="shared" si="12"/>
        <v>-4489.3662507545359</v>
      </c>
      <c r="K43">
        <f t="shared" si="13"/>
        <v>-7545.0525015090734</v>
      </c>
    </row>
    <row r="44" spans="1:11">
      <c r="A44" t="s">
        <v>53</v>
      </c>
      <c r="B44">
        <v>2141.1000000000095</v>
      </c>
      <c r="C44">
        <f t="shared" si="0"/>
        <v>388.30000000000928</v>
      </c>
      <c r="D44">
        <f t="shared" si="9"/>
        <v>969.50000000001023</v>
      </c>
      <c r="E44">
        <f t="shared" si="14"/>
        <v>-1298.0749999999991</v>
      </c>
      <c r="F44">
        <f t="shared" si="15"/>
        <v>3101.096741676165</v>
      </c>
      <c r="G44">
        <f t="shared" si="16"/>
        <v>6202.1934833523301</v>
      </c>
      <c r="H44">
        <f t="shared" si="10"/>
        <v>1803.0217416761659</v>
      </c>
      <c r="I44">
        <f t="shared" si="11"/>
        <v>4904.1184833523312</v>
      </c>
      <c r="J44">
        <f t="shared" si="12"/>
        <v>-4399.1717416761639</v>
      </c>
      <c r="K44">
        <f t="shared" si="13"/>
        <v>-7500.268483352329</v>
      </c>
    </row>
    <row r="45" spans="1:11">
      <c r="A45" t="s">
        <v>54</v>
      </c>
      <c r="B45">
        <v>784.09999999999991</v>
      </c>
      <c r="C45">
        <f t="shared" si="0"/>
        <v>1484.1000000000095</v>
      </c>
      <c r="D45">
        <f t="shared" si="9"/>
        <v>3128.7000000000098</v>
      </c>
      <c r="E45">
        <f t="shared" si="14"/>
        <v>-1114.3699999999985</v>
      </c>
      <c r="F45">
        <f t="shared" si="15"/>
        <v>3253.1287428045098</v>
      </c>
      <c r="G45">
        <f t="shared" si="16"/>
        <v>6506.2574856090196</v>
      </c>
      <c r="H45">
        <f t="shared" si="10"/>
        <v>2138.7587428045113</v>
      </c>
      <c r="I45">
        <f t="shared" si="11"/>
        <v>5391.8874856090206</v>
      </c>
      <c r="J45">
        <f t="shared" si="12"/>
        <v>-4367.4987428045079</v>
      </c>
      <c r="K45">
        <f t="shared" si="13"/>
        <v>-7620.6274856090185</v>
      </c>
    </row>
    <row r="46" spans="1:11">
      <c r="A46" t="s">
        <v>55</v>
      </c>
      <c r="B46">
        <v>890.50899999999979</v>
      </c>
      <c r="C46">
        <f t="shared" si="0"/>
        <v>2273.1090000000095</v>
      </c>
      <c r="D46">
        <f t="shared" si="9"/>
        <v>3913.8090000000093</v>
      </c>
      <c r="E46">
        <f t="shared" si="14"/>
        <v>-845.06454999999846</v>
      </c>
      <c r="F46">
        <f t="shared" si="15"/>
        <v>3439.5382752486075</v>
      </c>
      <c r="G46">
        <f t="shared" si="16"/>
        <v>6879.0765504972151</v>
      </c>
      <c r="H46">
        <f t="shared" si="10"/>
        <v>2594.4737252486093</v>
      </c>
      <c r="I46">
        <f t="shared" si="11"/>
        <v>6034.0120004972168</v>
      </c>
      <c r="J46">
        <f t="shared" si="12"/>
        <v>-4284.6028252486058</v>
      </c>
      <c r="K46">
        <f t="shared" si="13"/>
        <v>-7724.1411004972133</v>
      </c>
    </row>
    <row r="47" spans="1:11">
      <c r="A47" t="s">
        <v>56</v>
      </c>
      <c r="B47">
        <v>1541.2129999999997</v>
      </c>
      <c r="C47">
        <f t="shared" si="0"/>
        <v>5356.9220000000087</v>
      </c>
      <c r="D47">
        <f t="shared" si="9"/>
        <v>8128.0220000000081</v>
      </c>
      <c r="E47">
        <f t="shared" si="14"/>
        <v>-324.12844999999817</v>
      </c>
      <c r="F47">
        <f t="shared" si="15"/>
        <v>3958.8473825287051</v>
      </c>
      <c r="G47">
        <f t="shared" si="16"/>
        <v>7917.6947650574102</v>
      </c>
      <c r="H47">
        <f t="shared" si="10"/>
        <v>3634.7189325287068</v>
      </c>
      <c r="I47">
        <f t="shared" si="11"/>
        <v>7593.5663150574119</v>
      </c>
      <c r="J47">
        <f t="shared" si="12"/>
        <v>-4282.975832528703</v>
      </c>
      <c r="K47">
        <f t="shared" si="13"/>
        <v>-8241.8232150574077</v>
      </c>
    </row>
    <row r="48" spans="1:11">
      <c r="A48" t="s">
        <v>57</v>
      </c>
      <c r="B48">
        <v>502.93400000000003</v>
      </c>
      <c r="C48">
        <f t="shared" si="0"/>
        <v>3718.7559999999994</v>
      </c>
      <c r="D48">
        <f t="shared" si="9"/>
        <v>3330.4559999999901</v>
      </c>
      <c r="E48">
        <f t="shared" si="14"/>
        <v>24.059350000001679</v>
      </c>
      <c r="F48">
        <f t="shared" si="15"/>
        <v>3958.7189291380928</v>
      </c>
      <c r="G48">
        <f t="shared" si="16"/>
        <v>7917.4378582761856</v>
      </c>
      <c r="H48">
        <f t="shared" si="10"/>
        <v>3982.7782791380946</v>
      </c>
      <c r="I48">
        <f t="shared" si="11"/>
        <v>7941.4972082761869</v>
      </c>
      <c r="J48">
        <f t="shared" si="12"/>
        <v>-3934.659579138091</v>
      </c>
      <c r="K48">
        <f t="shared" si="13"/>
        <v>-7893.3785082761842</v>
      </c>
    </row>
    <row r="49" spans="1:11">
      <c r="A49" t="s">
        <v>58</v>
      </c>
      <c r="B49">
        <v>2397.2510000000002</v>
      </c>
      <c r="C49">
        <f t="shared" si="0"/>
        <v>5331.9070000000002</v>
      </c>
      <c r="D49">
        <f t="shared" si="9"/>
        <v>3847.8069999999907</v>
      </c>
      <c r="E49">
        <f t="shared" si="14"/>
        <v>440.02970000000096</v>
      </c>
      <c r="F49">
        <f t="shared" si="15"/>
        <v>3898.0907748906511</v>
      </c>
      <c r="G49">
        <f t="shared" si="16"/>
        <v>7796.1815497813022</v>
      </c>
      <c r="H49">
        <f t="shared" si="10"/>
        <v>4338.1204748906521</v>
      </c>
      <c r="I49">
        <f t="shared" si="11"/>
        <v>8236.2112497813032</v>
      </c>
      <c r="J49">
        <f t="shared" si="12"/>
        <v>-3458.0610748906502</v>
      </c>
      <c r="K49">
        <f t="shared" si="13"/>
        <v>-7356.1518497813013</v>
      </c>
    </row>
    <row r="50" spans="1:11">
      <c r="A50" t="s">
        <v>59</v>
      </c>
      <c r="B50">
        <v>-953.49499999999989</v>
      </c>
      <c r="C50">
        <f t="shared" si="0"/>
        <v>3487.9030000000002</v>
      </c>
      <c r="D50">
        <f t="shared" si="9"/>
        <v>1214.7939999999908</v>
      </c>
      <c r="E50">
        <f t="shared" si="14"/>
        <v>723.2444000000005</v>
      </c>
      <c r="F50">
        <f t="shared" si="15"/>
        <v>3726.1216594817033</v>
      </c>
      <c r="G50">
        <f t="shared" si="16"/>
        <v>7452.2433189634066</v>
      </c>
      <c r="H50">
        <f t="shared" si="10"/>
        <v>4449.3660594817038</v>
      </c>
      <c r="I50">
        <f t="shared" si="11"/>
        <v>8175.4877189634071</v>
      </c>
      <c r="J50">
        <f t="shared" si="12"/>
        <v>-3002.8772594817028</v>
      </c>
      <c r="K50">
        <f t="shared" si="13"/>
        <v>-6728.9989189634061</v>
      </c>
    </row>
    <row r="51" spans="1:11">
      <c r="A51" t="s">
        <v>60</v>
      </c>
      <c r="B51">
        <v>227.54000000000008</v>
      </c>
      <c r="C51">
        <f t="shared" si="0"/>
        <v>2174.2300000000005</v>
      </c>
      <c r="D51">
        <f t="shared" si="9"/>
        <v>-3182.6920000000082</v>
      </c>
      <c r="E51">
        <f t="shared" si="14"/>
        <v>632.3930499999999</v>
      </c>
      <c r="F51">
        <f t="shared" si="15"/>
        <v>3801.1313213957146</v>
      </c>
      <c r="G51">
        <f t="shared" si="16"/>
        <v>7602.2626427914292</v>
      </c>
      <c r="H51">
        <f t="shared" si="10"/>
        <v>4433.5243713957143</v>
      </c>
      <c r="I51">
        <f t="shared" si="11"/>
        <v>8234.6556927914298</v>
      </c>
      <c r="J51">
        <f t="shared" si="12"/>
        <v>-3168.7382713957149</v>
      </c>
      <c r="K51">
        <f t="shared" si="13"/>
        <v>-6969.8695927914296</v>
      </c>
    </row>
    <row r="52" spans="1:11">
      <c r="A52" t="s">
        <v>61</v>
      </c>
      <c r="B52">
        <v>-1416.2190000000001</v>
      </c>
      <c r="C52">
        <f t="shared" si="0"/>
        <v>255.07700000000023</v>
      </c>
      <c r="D52">
        <f t="shared" si="9"/>
        <v>-3463.6789999999992</v>
      </c>
      <c r="E52">
        <f t="shared" si="14"/>
        <v>426.48655000000019</v>
      </c>
      <c r="F52">
        <f t="shared" si="15"/>
        <v>3909.8576974926168</v>
      </c>
      <c r="G52">
        <f t="shared" si="16"/>
        <v>7819.7153949852336</v>
      </c>
      <c r="H52">
        <f t="shared" si="10"/>
        <v>4336.3442474926169</v>
      </c>
      <c r="I52">
        <f t="shared" si="11"/>
        <v>8246.2019449852341</v>
      </c>
      <c r="J52">
        <f t="shared" si="12"/>
        <v>-3483.3711474926167</v>
      </c>
      <c r="K52">
        <f t="shared" si="13"/>
        <v>-7393.2288449852331</v>
      </c>
    </row>
    <row r="53" spans="1:11">
      <c r="A53" t="s">
        <v>62</v>
      </c>
      <c r="B53">
        <v>2894.7019999999998</v>
      </c>
      <c r="C53">
        <f t="shared" si="0"/>
        <v>752.52799999999979</v>
      </c>
      <c r="D53">
        <f t="shared" si="9"/>
        <v>-4579.3790000000008</v>
      </c>
      <c r="E53">
        <f t="shared" si="14"/>
        <v>108.26005000000001</v>
      </c>
      <c r="F53">
        <f t="shared" si="15"/>
        <v>4049.9520191384017</v>
      </c>
      <c r="G53">
        <f t="shared" si="16"/>
        <v>8099.9040382768035</v>
      </c>
      <c r="H53">
        <f t="shared" si="10"/>
        <v>4158.2120691384016</v>
      </c>
      <c r="I53">
        <f t="shared" si="11"/>
        <v>8208.1640882768043</v>
      </c>
      <c r="J53">
        <f t="shared" si="12"/>
        <v>-3941.6919691384019</v>
      </c>
      <c r="K53">
        <f t="shared" si="13"/>
        <v>-7991.6439882768036</v>
      </c>
    </row>
    <row r="54" spans="1:11">
      <c r="A54" t="s">
        <v>63</v>
      </c>
      <c r="B54">
        <v>6174.5930000000008</v>
      </c>
      <c r="C54">
        <f t="shared" si="0"/>
        <v>7880.616</v>
      </c>
      <c r="D54">
        <f t="shared" si="9"/>
        <v>4392.7129999999997</v>
      </c>
      <c r="E54">
        <f t="shared" si="14"/>
        <v>163.06314999999989</v>
      </c>
      <c r="F54">
        <f t="shared" si="15"/>
        <v>4102.4431002466845</v>
      </c>
      <c r="G54">
        <f t="shared" si="16"/>
        <v>8204.886200493369</v>
      </c>
      <c r="H54">
        <f t="shared" si="10"/>
        <v>4265.5062502466844</v>
      </c>
      <c r="I54">
        <f t="shared" si="11"/>
        <v>8367.9493504933689</v>
      </c>
      <c r="J54">
        <f t="shared" si="12"/>
        <v>-3939.3799502466845</v>
      </c>
      <c r="K54">
        <f t="shared" si="13"/>
        <v>-8041.823050493369</v>
      </c>
    </row>
    <row r="55" spans="1:11">
      <c r="A55" t="s">
        <v>64</v>
      </c>
      <c r="B55">
        <v>2959.2569999999996</v>
      </c>
      <c r="C55">
        <f t="shared" si="0"/>
        <v>10612.333000000001</v>
      </c>
      <c r="D55">
        <f t="shared" si="9"/>
        <v>8438.1029999999992</v>
      </c>
      <c r="E55">
        <f t="shared" si="14"/>
        <v>456.27924999999993</v>
      </c>
      <c r="F55">
        <f t="shared" si="15"/>
        <v>4476.3469526252275</v>
      </c>
      <c r="G55">
        <f t="shared" si="16"/>
        <v>8952.6939052504549</v>
      </c>
      <c r="H55">
        <f t="shared" si="10"/>
        <v>4932.6262026252271</v>
      </c>
      <c r="I55">
        <f t="shared" si="11"/>
        <v>9408.9731552504545</v>
      </c>
      <c r="J55">
        <f t="shared" si="12"/>
        <v>-4020.0677026252274</v>
      </c>
      <c r="K55">
        <f t="shared" si="13"/>
        <v>-8496.4146552504553</v>
      </c>
    </row>
    <row r="56" spans="1:11">
      <c r="A56" t="s">
        <v>65</v>
      </c>
      <c r="B56">
        <v>742.94299999999976</v>
      </c>
      <c r="C56">
        <f t="shared" si="0"/>
        <v>12771.494999999999</v>
      </c>
      <c r="D56">
        <f t="shared" si="9"/>
        <v>12516.417999999998</v>
      </c>
      <c r="E56">
        <f t="shared" si="14"/>
        <v>927.27979999999991</v>
      </c>
      <c r="F56">
        <f t="shared" si="15"/>
        <v>5205.0370368073636</v>
      </c>
      <c r="G56">
        <f t="shared" si="16"/>
        <v>10410.074073614727</v>
      </c>
      <c r="H56">
        <f t="shared" si="10"/>
        <v>6132.3168368073639</v>
      </c>
      <c r="I56">
        <f t="shared" si="11"/>
        <v>11337.353873614727</v>
      </c>
      <c r="J56">
        <f t="shared" si="12"/>
        <v>-4277.7572368073634</v>
      </c>
      <c r="K56">
        <f t="shared" si="13"/>
        <v>-9482.794273614727</v>
      </c>
    </row>
    <row r="57" spans="1:11">
      <c r="A57" t="s">
        <v>66</v>
      </c>
      <c r="B57">
        <v>439.54700000000048</v>
      </c>
      <c r="C57">
        <f t="shared" si="0"/>
        <v>10316.34</v>
      </c>
      <c r="D57">
        <f t="shared" si="9"/>
        <v>9563.8119999999999</v>
      </c>
      <c r="E57">
        <f t="shared" si="14"/>
        <v>1287.37005</v>
      </c>
      <c r="F57">
        <f t="shared" si="15"/>
        <v>5547.3737127842624</v>
      </c>
      <c r="G57">
        <f t="shared" si="16"/>
        <v>11094.747425568525</v>
      </c>
      <c r="H57">
        <f t="shared" si="10"/>
        <v>6834.7437627842628</v>
      </c>
      <c r="I57">
        <f t="shared" si="11"/>
        <v>12382.117475568524</v>
      </c>
      <c r="J57">
        <f t="shared" si="12"/>
        <v>-4260.0036627842619</v>
      </c>
      <c r="K57">
        <f t="shared" si="13"/>
        <v>-9807.3773755685252</v>
      </c>
    </row>
    <row r="58" spans="1:11">
      <c r="A58" t="s">
        <v>67</v>
      </c>
      <c r="B58">
        <v>-1746.848</v>
      </c>
      <c r="C58">
        <f t="shared" si="0"/>
        <v>2394.8989999999994</v>
      </c>
      <c r="D58">
        <f t="shared" si="9"/>
        <v>-5485.7170000000006</v>
      </c>
      <c r="E58">
        <f t="shared" si="14"/>
        <v>994.36384999999996</v>
      </c>
      <c r="F58">
        <f t="shared" si="15"/>
        <v>5749.2237511179237</v>
      </c>
      <c r="G58">
        <f t="shared" si="16"/>
        <v>11498.447502235847</v>
      </c>
      <c r="H58">
        <f t="shared" si="10"/>
        <v>6743.5876011179234</v>
      </c>
      <c r="I58">
        <f t="shared" si="11"/>
        <v>12492.811352235847</v>
      </c>
      <c r="J58">
        <f t="shared" si="12"/>
        <v>-4754.859901117924</v>
      </c>
      <c r="K58">
        <f t="shared" si="13"/>
        <v>-10504.083652235848</v>
      </c>
    </row>
    <row r="59" spans="1:11">
      <c r="A59" t="s">
        <v>68</v>
      </c>
      <c r="B59">
        <v>1570.452</v>
      </c>
      <c r="C59">
        <f t="shared" si="0"/>
        <v>1006.0940000000003</v>
      </c>
      <c r="D59">
        <f t="shared" si="9"/>
        <v>-9606.2389999999996</v>
      </c>
      <c r="E59">
        <f t="shared" si="14"/>
        <v>592.36480000000006</v>
      </c>
      <c r="F59">
        <f t="shared" si="15"/>
        <v>6201.0263703454066</v>
      </c>
      <c r="G59">
        <f t="shared" si="16"/>
        <v>12402.052740690813</v>
      </c>
      <c r="H59">
        <f t="shared" si="10"/>
        <v>6793.3911703454069</v>
      </c>
      <c r="I59">
        <f t="shared" si="11"/>
        <v>12994.417540690813</v>
      </c>
      <c r="J59">
        <f t="shared" si="12"/>
        <v>-5608.6615703454063</v>
      </c>
      <c r="K59">
        <f t="shared" si="13"/>
        <v>-11809.687940690814</v>
      </c>
    </row>
    <row r="60" spans="1:11">
      <c r="A60" t="s">
        <v>69</v>
      </c>
      <c r="B60">
        <v>2877.9250000000002</v>
      </c>
      <c r="C60">
        <f t="shared" si="0"/>
        <v>3141.0760000000009</v>
      </c>
      <c r="D60">
        <f t="shared" si="9"/>
        <v>-9630.4189999999981</v>
      </c>
      <c r="E60">
        <f t="shared" ref="E60:E123" si="17">AVERAGE(D41:D60)</f>
        <v>378.31175000000019</v>
      </c>
      <c r="F60">
        <f t="shared" si="15"/>
        <v>6484.3402354558457</v>
      </c>
      <c r="G60">
        <f t="shared" si="16"/>
        <v>12968.680470911691</v>
      </c>
      <c r="H60">
        <f t="shared" ref="H60:H91" si="18">E60+F60</f>
        <v>6862.6519854558455</v>
      </c>
      <c r="I60">
        <f t="shared" ref="I60:I91" si="19">E60+G60</f>
        <v>13346.992220911692</v>
      </c>
      <c r="J60">
        <f t="shared" ref="J60:J91" si="20">E60-F60</f>
        <v>-6106.0284854558458</v>
      </c>
      <c r="K60">
        <f t="shared" ref="K60:K91" si="21">E60-G60</f>
        <v>-12590.368720911691</v>
      </c>
    </row>
    <row r="61" spans="1:11">
      <c r="A61" t="s">
        <v>70</v>
      </c>
      <c r="B61">
        <v>5891.8369999999995</v>
      </c>
      <c r="C61">
        <f t="shared" si="0"/>
        <v>8593.366</v>
      </c>
      <c r="D61">
        <f t="shared" si="9"/>
        <v>-1722.9740000000002</v>
      </c>
      <c r="E61">
        <f t="shared" si="17"/>
        <v>594.39595000000031</v>
      </c>
      <c r="F61">
        <f t="shared" si="15"/>
        <v>6329.1876557731157</v>
      </c>
      <c r="G61">
        <f t="shared" si="16"/>
        <v>12658.375311546231</v>
      </c>
      <c r="H61">
        <f t="shared" si="18"/>
        <v>6923.5836057731158</v>
      </c>
      <c r="I61">
        <f t="shared" si="19"/>
        <v>13252.771261546231</v>
      </c>
      <c r="J61">
        <f t="shared" si="20"/>
        <v>-5734.7917057731156</v>
      </c>
      <c r="K61">
        <f t="shared" si="21"/>
        <v>-12063.979361546231</v>
      </c>
    </row>
    <row r="62" spans="1:11">
      <c r="A62" t="s">
        <v>71</v>
      </c>
      <c r="B62">
        <v>5023.558</v>
      </c>
      <c r="C62">
        <f t="shared" si="0"/>
        <v>15363.772000000001</v>
      </c>
      <c r="D62">
        <f t="shared" si="9"/>
        <v>12968.873000000001</v>
      </c>
      <c r="E62">
        <f t="shared" si="17"/>
        <v>1495.9774999999997</v>
      </c>
      <c r="F62">
        <f t="shared" si="15"/>
        <v>6751.144218336517</v>
      </c>
      <c r="G62">
        <f t="shared" si="16"/>
        <v>13502.288436673034</v>
      </c>
      <c r="H62">
        <f t="shared" si="18"/>
        <v>8247.121718336517</v>
      </c>
      <c r="I62">
        <f t="shared" si="19"/>
        <v>14998.265936673033</v>
      </c>
      <c r="J62">
        <f t="shared" si="20"/>
        <v>-5255.1667183365171</v>
      </c>
      <c r="K62">
        <f t="shared" si="21"/>
        <v>-12006.310936673035</v>
      </c>
    </row>
    <row r="63" spans="1:11">
      <c r="A63" t="s">
        <v>72</v>
      </c>
      <c r="B63">
        <v>4407.1417999999976</v>
      </c>
      <c r="C63">
        <f t="shared" si="0"/>
        <v>18200.461799999997</v>
      </c>
      <c r="D63">
        <f t="shared" si="9"/>
        <v>17194.367799999996</v>
      </c>
      <c r="E63">
        <f t="shared" si="17"/>
        <v>2596.8137900000002</v>
      </c>
      <c r="F63">
        <f t="shared" si="15"/>
        <v>7427.7654805669863</v>
      </c>
      <c r="G63">
        <f t="shared" si="16"/>
        <v>14855.530961133973</v>
      </c>
      <c r="H63">
        <f t="shared" si="18"/>
        <v>10024.579270566986</v>
      </c>
      <c r="I63">
        <f t="shared" si="19"/>
        <v>17452.344751133973</v>
      </c>
      <c r="J63">
        <f t="shared" si="20"/>
        <v>-4830.9516905669861</v>
      </c>
      <c r="K63">
        <f t="shared" si="21"/>
        <v>-12258.717171133972</v>
      </c>
    </row>
    <row r="64" spans="1:11">
      <c r="A64" t="s">
        <v>73</v>
      </c>
      <c r="B64">
        <v>-1254.1909000000001</v>
      </c>
      <c r="C64">
        <f t="shared" si="0"/>
        <v>14068.345899999998</v>
      </c>
      <c r="D64">
        <f t="shared" si="9"/>
        <v>10927.269899999998</v>
      </c>
      <c r="E64">
        <f t="shared" si="17"/>
        <v>3094.7022849999994</v>
      </c>
      <c r="F64">
        <f t="shared" si="15"/>
        <v>7643.5483300837386</v>
      </c>
      <c r="G64">
        <f t="shared" si="16"/>
        <v>15287.096660167477</v>
      </c>
      <c r="H64">
        <f t="shared" si="18"/>
        <v>10738.250615083738</v>
      </c>
      <c r="I64">
        <f t="shared" si="19"/>
        <v>18381.798945167477</v>
      </c>
      <c r="J64">
        <f t="shared" si="20"/>
        <v>-4548.8460450837392</v>
      </c>
      <c r="K64">
        <f t="shared" si="21"/>
        <v>-12192.394375167478</v>
      </c>
    </row>
    <row r="65" spans="1:11">
      <c r="A65" t="s">
        <v>74</v>
      </c>
      <c r="B65">
        <v>-275.2183</v>
      </c>
      <c r="C65">
        <f t="shared" si="0"/>
        <v>7901.2905999999984</v>
      </c>
      <c r="D65">
        <f t="shared" si="9"/>
        <v>-692.07540000000154</v>
      </c>
      <c r="E65">
        <f t="shared" si="17"/>
        <v>2903.6635149999988</v>
      </c>
      <c r="F65">
        <f t="shared" si="15"/>
        <v>7690.2583748611487</v>
      </c>
      <c r="G65">
        <f t="shared" si="16"/>
        <v>15380.516749722297</v>
      </c>
      <c r="H65">
        <f t="shared" si="18"/>
        <v>10593.921889861147</v>
      </c>
      <c r="I65">
        <f t="shared" si="19"/>
        <v>18284.180264722298</v>
      </c>
      <c r="J65">
        <f t="shared" si="20"/>
        <v>-4786.5948598611503</v>
      </c>
      <c r="K65">
        <f t="shared" si="21"/>
        <v>-12476.853234722299</v>
      </c>
    </row>
    <row r="66" spans="1:11">
      <c r="A66" t="s">
        <v>75</v>
      </c>
      <c r="B66">
        <v>65.829999999999927</v>
      </c>
      <c r="C66">
        <f t="shared" si="0"/>
        <v>2943.5625999999975</v>
      </c>
      <c r="D66">
        <f t="shared" si="9"/>
        <v>-12420.209400000003</v>
      </c>
      <c r="E66">
        <f t="shared" si="17"/>
        <v>2086.9625949999981</v>
      </c>
      <c r="F66">
        <f t="shared" si="15"/>
        <v>8410.9017068700068</v>
      </c>
      <c r="G66">
        <f t="shared" si="16"/>
        <v>16821.803413740014</v>
      </c>
      <c r="H66">
        <f t="shared" si="18"/>
        <v>10497.864301870006</v>
      </c>
      <c r="I66">
        <f t="shared" si="19"/>
        <v>18908.766008740011</v>
      </c>
      <c r="J66">
        <f t="shared" si="20"/>
        <v>-6323.9391118700087</v>
      </c>
      <c r="K66">
        <f t="shared" si="21"/>
        <v>-14734.840818740016</v>
      </c>
    </row>
    <row r="67" spans="1:11">
      <c r="A67" t="s">
        <v>76</v>
      </c>
      <c r="B67">
        <v>5330.4691999999995</v>
      </c>
      <c r="C67">
        <f t="shared" si="0"/>
        <v>3866.8899999999994</v>
      </c>
      <c r="D67">
        <f t="shared" si="9"/>
        <v>-14333.571799999998</v>
      </c>
      <c r="E67">
        <f t="shared" si="17"/>
        <v>963.88290499999744</v>
      </c>
      <c r="F67">
        <f t="shared" si="15"/>
        <v>9038.0350513837238</v>
      </c>
      <c r="G67">
        <f t="shared" si="16"/>
        <v>18076.070102767448</v>
      </c>
      <c r="H67">
        <f t="shared" si="18"/>
        <v>10001.917956383721</v>
      </c>
      <c r="I67">
        <f t="shared" si="19"/>
        <v>19039.953007767446</v>
      </c>
      <c r="J67">
        <f t="shared" si="20"/>
        <v>-8074.1521463837262</v>
      </c>
      <c r="K67">
        <f t="shared" si="21"/>
        <v>-17112.187197767449</v>
      </c>
    </row>
    <row r="68" spans="1:11">
      <c r="A68" t="s">
        <v>77</v>
      </c>
      <c r="B68">
        <v>16554.1106</v>
      </c>
      <c r="C68">
        <f t="shared" si="0"/>
        <v>21675.191500000001</v>
      </c>
      <c r="D68">
        <f t="shared" si="9"/>
        <v>7606.8456000000024</v>
      </c>
      <c r="E68">
        <f t="shared" si="17"/>
        <v>1177.7023849999982</v>
      </c>
      <c r="F68">
        <f t="shared" si="15"/>
        <v>9146.898766833805</v>
      </c>
      <c r="G68">
        <f t="shared" si="16"/>
        <v>18293.79753366761</v>
      </c>
      <c r="H68">
        <f t="shared" si="18"/>
        <v>10324.601151833804</v>
      </c>
      <c r="I68">
        <f t="shared" si="19"/>
        <v>19471.499918667607</v>
      </c>
      <c r="J68">
        <f t="shared" si="20"/>
        <v>-7969.1963818338063</v>
      </c>
      <c r="K68">
        <f t="shared" si="21"/>
        <v>-17116.095148667613</v>
      </c>
    </row>
    <row r="69" spans="1:11">
      <c r="A69" t="s">
        <v>78</v>
      </c>
      <c r="B69">
        <v>6843.1869999999999</v>
      </c>
      <c r="C69">
        <f t="shared" si="0"/>
        <v>28793.596799999999</v>
      </c>
      <c r="D69">
        <f t="shared" si="9"/>
        <v>20892.306199999999</v>
      </c>
      <c r="E69">
        <f t="shared" si="17"/>
        <v>2029.9273449999989</v>
      </c>
      <c r="F69">
        <f t="shared" si="15"/>
        <v>10148.009349107362</v>
      </c>
      <c r="G69">
        <f t="shared" si="16"/>
        <v>20296.018698214724</v>
      </c>
      <c r="H69">
        <f t="shared" si="18"/>
        <v>12177.93669410736</v>
      </c>
      <c r="I69">
        <f t="shared" si="19"/>
        <v>22325.946043214724</v>
      </c>
      <c r="J69">
        <f t="shared" si="20"/>
        <v>-8118.082004107363</v>
      </c>
      <c r="K69">
        <f t="shared" si="21"/>
        <v>-18266.091353214724</v>
      </c>
    </row>
    <row r="70" spans="1:11">
      <c r="A70" t="s">
        <v>79</v>
      </c>
      <c r="B70">
        <v>8858.8995907999997</v>
      </c>
      <c r="C70">
        <f t="shared" si="0"/>
        <v>37586.666390799997</v>
      </c>
      <c r="D70">
        <f t="shared" si="9"/>
        <v>34643.1037908</v>
      </c>
      <c r="E70">
        <f t="shared" si="17"/>
        <v>3701.3428345399998</v>
      </c>
      <c r="F70">
        <f t="shared" si="15"/>
        <v>12489.452438343211</v>
      </c>
      <c r="G70">
        <f t="shared" si="16"/>
        <v>24978.904876686422</v>
      </c>
      <c r="H70">
        <f t="shared" si="18"/>
        <v>16190.79527288321</v>
      </c>
      <c r="I70">
        <f t="shared" si="19"/>
        <v>28680.247711226421</v>
      </c>
      <c r="J70">
        <f t="shared" si="20"/>
        <v>-8788.1096038032119</v>
      </c>
      <c r="K70">
        <f t="shared" si="21"/>
        <v>-21277.562042146423</v>
      </c>
    </row>
    <row r="71" spans="1:11">
      <c r="A71" t="s">
        <v>80</v>
      </c>
      <c r="B71">
        <v>8138.5182753999998</v>
      </c>
      <c r="C71">
        <f t="shared" ref="C71:C134" si="22">SUM(B68,B69,B70,B71)</f>
        <v>40394.715466199996</v>
      </c>
      <c r="D71">
        <f t="shared" si="9"/>
        <v>36527.825466199996</v>
      </c>
      <c r="E71">
        <f t="shared" si="17"/>
        <v>5686.8687078499997</v>
      </c>
      <c r="F71">
        <f t="shared" si="15"/>
        <v>14354.687091632535</v>
      </c>
      <c r="G71">
        <f t="shared" si="16"/>
        <v>28709.37418326507</v>
      </c>
      <c r="H71">
        <f t="shared" si="18"/>
        <v>20041.555799482536</v>
      </c>
      <c r="I71">
        <f t="shared" si="19"/>
        <v>34396.242891115071</v>
      </c>
      <c r="J71">
        <f t="shared" si="20"/>
        <v>-8667.8183837825345</v>
      </c>
      <c r="K71">
        <f t="shared" si="21"/>
        <v>-23022.50547541507</v>
      </c>
    </row>
    <row r="72" spans="1:11">
      <c r="A72" t="s">
        <v>81</v>
      </c>
      <c r="B72">
        <v>4501.6817680000004</v>
      </c>
      <c r="C72">
        <f t="shared" si="22"/>
        <v>28342.286634199998</v>
      </c>
      <c r="D72">
        <f t="shared" si="9"/>
        <v>6667.0951341999971</v>
      </c>
      <c r="E72">
        <f t="shared" si="17"/>
        <v>6193.4074145599998</v>
      </c>
      <c r="F72">
        <f t="shared" si="15"/>
        <v>14192.623138985969</v>
      </c>
      <c r="G72">
        <f t="shared" si="16"/>
        <v>28385.246277971939</v>
      </c>
      <c r="H72">
        <f t="shared" si="18"/>
        <v>20386.03055354597</v>
      </c>
      <c r="I72">
        <f t="shared" si="19"/>
        <v>34578.653692531938</v>
      </c>
      <c r="J72">
        <f t="shared" si="20"/>
        <v>-7999.2157244259697</v>
      </c>
      <c r="K72">
        <f t="shared" si="21"/>
        <v>-22191.83886341194</v>
      </c>
    </row>
    <row r="73" spans="1:11">
      <c r="A73" t="s">
        <v>82</v>
      </c>
      <c r="B73">
        <v>12031.4703128</v>
      </c>
      <c r="C73">
        <f t="shared" si="22"/>
        <v>33530.569946999996</v>
      </c>
      <c r="D73">
        <f t="shared" si="9"/>
        <v>4736.973146999997</v>
      </c>
      <c r="E73">
        <f t="shared" si="17"/>
        <v>6659.2250219099978</v>
      </c>
      <c r="F73">
        <f t="shared" si="15"/>
        <v>13971.604723634005</v>
      </c>
      <c r="G73">
        <f t="shared" si="16"/>
        <v>27943.209447268011</v>
      </c>
      <c r="H73">
        <f t="shared" si="18"/>
        <v>20630.829745544004</v>
      </c>
      <c r="I73">
        <f t="shared" si="19"/>
        <v>34602.434469178006</v>
      </c>
      <c r="J73">
        <f t="shared" si="20"/>
        <v>-7312.3797017240076</v>
      </c>
      <c r="K73">
        <f t="shared" si="21"/>
        <v>-21283.984425358012</v>
      </c>
    </row>
    <row r="74" spans="1:11">
      <c r="A74" t="s">
        <v>83</v>
      </c>
      <c r="B74">
        <v>5029.90943976176</v>
      </c>
      <c r="C74">
        <f t="shared" si="22"/>
        <v>29701.579795961759</v>
      </c>
      <c r="D74">
        <f t="shared" ref="D74:D137" si="23">C74-C70</f>
        <v>-7885.0865948382379</v>
      </c>
      <c r="E74">
        <f t="shared" si="17"/>
        <v>6045.3350421680871</v>
      </c>
      <c r="F74">
        <f t="shared" si="15"/>
        <v>14341.275980137732</v>
      </c>
      <c r="G74">
        <f t="shared" si="16"/>
        <v>28682.551960275465</v>
      </c>
      <c r="H74">
        <f t="shared" si="18"/>
        <v>20386.61102230582</v>
      </c>
      <c r="I74">
        <f t="shared" si="19"/>
        <v>34727.887002443553</v>
      </c>
      <c r="J74">
        <f t="shared" si="20"/>
        <v>-8295.9409379696444</v>
      </c>
      <c r="K74">
        <f t="shared" si="21"/>
        <v>-22637.216918107377</v>
      </c>
    </row>
    <row r="75" spans="1:11">
      <c r="A75" t="s">
        <v>84</v>
      </c>
      <c r="B75">
        <v>8268.0677289508494</v>
      </c>
      <c r="C75">
        <f t="shared" si="22"/>
        <v>29831.129249512607</v>
      </c>
      <c r="D75">
        <f t="shared" si="23"/>
        <v>-10563.586216687389</v>
      </c>
      <c r="E75">
        <f t="shared" si="17"/>
        <v>5095.2505813337175</v>
      </c>
      <c r="F75">
        <f t="shared" si="15"/>
        <v>14796.602482112487</v>
      </c>
      <c r="G75">
        <f t="shared" si="16"/>
        <v>29593.204964224973</v>
      </c>
      <c r="H75">
        <f t="shared" si="18"/>
        <v>19891.853063446204</v>
      </c>
      <c r="I75">
        <f t="shared" si="19"/>
        <v>34688.455545558689</v>
      </c>
      <c r="J75">
        <f t="shared" si="20"/>
        <v>-9701.351900778769</v>
      </c>
      <c r="K75">
        <f t="shared" si="21"/>
        <v>-24497.954382891257</v>
      </c>
    </row>
    <row r="76" spans="1:11">
      <c r="A76" t="s">
        <v>85</v>
      </c>
      <c r="B76">
        <v>10390.000382031478</v>
      </c>
      <c r="C76">
        <f t="shared" si="22"/>
        <v>35719.44786354409</v>
      </c>
      <c r="D76">
        <f t="shared" si="23"/>
        <v>7377.1612293440921</v>
      </c>
      <c r="E76">
        <f t="shared" si="17"/>
        <v>4838.2877428009215</v>
      </c>
      <c r="F76">
        <f t="shared" si="15"/>
        <v>14705.284133695084</v>
      </c>
      <c r="G76">
        <f t="shared" si="16"/>
        <v>29410.568267390168</v>
      </c>
      <c r="H76">
        <f t="shared" si="18"/>
        <v>19543.571876496004</v>
      </c>
      <c r="I76">
        <f t="shared" si="19"/>
        <v>34248.856010191092</v>
      </c>
      <c r="J76">
        <f t="shared" si="20"/>
        <v>-9866.9963908941627</v>
      </c>
      <c r="K76">
        <f t="shared" si="21"/>
        <v>-24572.280524589245</v>
      </c>
    </row>
    <row r="77" spans="1:11">
      <c r="A77" t="s">
        <v>86</v>
      </c>
      <c r="B77">
        <v>1375.7103961167099</v>
      </c>
      <c r="C77">
        <f t="shared" si="22"/>
        <v>25063.687946860795</v>
      </c>
      <c r="D77">
        <f t="shared" si="23"/>
        <v>-8466.8820001392014</v>
      </c>
      <c r="E77">
        <f t="shared" si="17"/>
        <v>3936.7530427939614</v>
      </c>
      <c r="F77">
        <f t="shared" si="15"/>
        <v>14950.9793970304</v>
      </c>
      <c r="G77">
        <f t="shared" si="16"/>
        <v>29901.9587940608</v>
      </c>
      <c r="H77">
        <f t="shared" si="18"/>
        <v>18887.732439824362</v>
      </c>
      <c r="I77">
        <f t="shared" si="19"/>
        <v>33838.71183685476</v>
      </c>
      <c r="J77">
        <f t="shared" si="20"/>
        <v>-11014.226354236438</v>
      </c>
      <c r="K77">
        <f t="shared" si="21"/>
        <v>-25965.20575126684</v>
      </c>
    </row>
    <row r="78" spans="1:11">
      <c r="A78" t="s">
        <v>87</v>
      </c>
      <c r="B78">
        <v>23479.561825582772</v>
      </c>
      <c r="C78">
        <f t="shared" si="22"/>
        <v>43513.340332681808</v>
      </c>
      <c r="D78">
        <f t="shared" si="23"/>
        <v>13811.760536720049</v>
      </c>
      <c r="E78">
        <f t="shared" si="17"/>
        <v>4901.6269196299636</v>
      </c>
      <c r="F78">
        <f t="shared" si="15"/>
        <v>14933.567122446804</v>
      </c>
      <c r="G78">
        <f t="shared" si="16"/>
        <v>29867.134244893608</v>
      </c>
      <c r="H78">
        <f t="shared" si="18"/>
        <v>19835.194042076768</v>
      </c>
      <c r="I78">
        <f t="shared" si="19"/>
        <v>34768.761164523574</v>
      </c>
      <c r="J78">
        <f t="shared" si="20"/>
        <v>-10031.940202816841</v>
      </c>
      <c r="K78">
        <f t="shared" si="21"/>
        <v>-24965.507325263643</v>
      </c>
    </row>
    <row r="79" spans="1:11">
      <c r="A79" t="s">
        <v>88</v>
      </c>
      <c r="B79">
        <v>13270.773233551579</v>
      </c>
      <c r="C79">
        <f t="shared" si="22"/>
        <v>48516.045837282538</v>
      </c>
      <c r="D79">
        <f t="shared" si="23"/>
        <v>18684.916587769931</v>
      </c>
      <c r="E79">
        <f t="shared" si="17"/>
        <v>6316.1846990184604</v>
      </c>
      <c r="F79">
        <f t="shared" si="15"/>
        <v>14826.538332046395</v>
      </c>
      <c r="G79">
        <f t="shared" si="16"/>
        <v>29653.07666409279</v>
      </c>
      <c r="H79">
        <f t="shared" si="18"/>
        <v>21142.723031064856</v>
      </c>
      <c r="I79">
        <f t="shared" si="19"/>
        <v>35969.261363111247</v>
      </c>
      <c r="J79">
        <f t="shared" si="20"/>
        <v>-8510.3536330279348</v>
      </c>
      <c r="K79">
        <f t="shared" si="21"/>
        <v>-23336.89196507433</v>
      </c>
    </row>
    <row r="80" spans="1:11">
      <c r="A80" t="s">
        <v>89</v>
      </c>
      <c r="B80">
        <v>-16498.6077988295</v>
      </c>
      <c r="C80">
        <f t="shared" si="22"/>
        <v>21627.437656421564</v>
      </c>
      <c r="D80">
        <f t="shared" si="23"/>
        <v>-14092.010207122526</v>
      </c>
      <c r="E80">
        <f t="shared" si="17"/>
        <v>6093.1051386623349</v>
      </c>
      <c r="F80">
        <f t="shared" si="15"/>
        <v>15109.954020114821</v>
      </c>
      <c r="G80">
        <f t="shared" si="16"/>
        <v>30219.908040229642</v>
      </c>
      <c r="H80">
        <f t="shared" si="18"/>
        <v>21203.059158777156</v>
      </c>
      <c r="I80">
        <f t="shared" si="19"/>
        <v>36313.013178891975</v>
      </c>
      <c r="J80">
        <f t="shared" si="20"/>
        <v>-9016.8488814524862</v>
      </c>
      <c r="K80">
        <f t="shared" si="21"/>
        <v>-24126.802901567309</v>
      </c>
    </row>
    <row r="81" spans="1:11">
      <c r="A81" t="s">
        <v>90</v>
      </c>
      <c r="B81">
        <v>797.95103834300062</v>
      </c>
      <c r="C81">
        <f t="shared" si="22"/>
        <v>21049.67829864785</v>
      </c>
      <c r="D81">
        <f t="shared" si="23"/>
        <v>-4014.0096482129447</v>
      </c>
      <c r="E81">
        <f t="shared" si="17"/>
        <v>5978.5533562516885</v>
      </c>
      <c r="F81">
        <f t="shared" si="15"/>
        <v>15180.846196000559</v>
      </c>
      <c r="G81">
        <f t="shared" si="16"/>
        <v>30361.692392001118</v>
      </c>
      <c r="H81">
        <f t="shared" si="18"/>
        <v>21159.399552252245</v>
      </c>
      <c r="I81">
        <f t="shared" si="19"/>
        <v>36340.245748252804</v>
      </c>
      <c r="J81">
        <f t="shared" si="20"/>
        <v>-9202.2928397488704</v>
      </c>
      <c r="K81">
        <f t="shared" si="21"/>
        <v>-24383.139035749431</v>
      </c>
    </row>
    <row r="82" spans="1:11">
      <c r="A82" t="s">
        <v>91</v>
      </c>
      <c r="B82">
        <v>-5267.2758398823999</v>
      </c>
      <c r="C82">
        <f t="shared" si="22"/>
        <v>-7697.15936681732</v>
      </c>
      <c r="D82">
        <f t="shared" si="23"/>
        <v>-51210.499699499131</v>
      </c>
      <c r="E82">
        <f t="shared" si="17"/>
        <v>2769.5847212767312</v>
      </c>
      <c r="F82">
        <f t="shared" si="15"/>
        <v>19727.722092197429</v>
      </c>
      <c r="G82">
        <f t="shared" si="16"/>
        <v>39455.444184394859</v>
      </c>
      <c r="H82">
        <f t="shared" si="18"/>
        <v>22497.306813474162</v>
      </c>
      <c r="I82">
        <f t="shared" si="19"/>
        <v>42225.028905671592</v>
      </c>
      <c r="J82">
        <f t="shared" si="20"/>
        <v>-16958.137370920696</v>
      </c>
      <c r="K82">
        <f t="shared" si="21"/>
        <v>-36685.859463118126</v>
      </c>
    </row>
    <row r="83" spans="1:11">
      <c r="A83" t="s">
        <v>92</v>
      </c>
      <c r="B83">
        <v>5742.3493262901302</v>
      </c>
      <c r="C83">
        <f t="shared" si="22"/>
        <v>-15225.583274078768</v>
      </c>
      <c r="D83">
        <f t="shared" si="23"/>
        <v>-63741.629111361304</v>
      </c>
      <c r="E83">
        <f t="shared" si="17"/>
        <v>-1277.2151242913344</v>
      </c>
      <c r="F83">
        <f t="shared" si="15"/>
        <v>24368.457587641969</v>
      </c>
      <c r="G83">
        <f t="shared" si="16"/>
        <v>48736.915175283939</v>
      </c>
      <c r="H83">
        <f t="shared" si="18"/>
        <v>23091.242463350634</v>
      </c>
      <c r="I83">
        <f t="shared" si="19"/>
        <v>47459.700050992607</v>
      </c>
      <c r="J83">
        <f t="shared" si="20"/>
        <v>-25645.672711933305</v>
      </c>
      <c r="K83">
        <f t="shared" si="21"/>
        <v>-50014.13029957527</v>
      </c>
    </row>
    <row r="84" spans="1:11">
      <c r="A84" t="s">
        <v>93</v>
      </c>
      <c r="B84">
        <v>5955.9650110460498</v>
      </c>
      <c r="C84">
        <f t="shared" si="22"/>
        <v>7228.9895357967807</v>
      </c>
      <c r="D84">
        <f t="shared" si="23"/>
        <v>-14398.448120624784</v>
      </c>
      <c r="E84">
        <f t="shared" si="17"/>
        <v>-2543.5010253225728</v>
      </c>
      <c r="F84">
        <f t="shared" si="15"/>
        <v>24358.89600793918</v>
      </c>
      <c r="G84">
        <f t="shared" si="16"/>
        <v>48717.79201587836</v>
      </c>
      <c r="H84">
        <f t="shared" si="18"/>
        <v>21815.394982616606</v>
      </c>
      <c r="I84">
        <f t="shared" si="19"/>
        <v>46174.29099055579</v>
      </c>
      <c r="J84">
        <f t="shared" si="20"/>
        <v>-26902.397033261754</v>
      </c>
      <c r="K84">
        <f t="shared" si="21"/>
        <v>-51261.29304120093</v>
      </c>
    </row>
    <row r="85" spans="1:11">
      <c r="A85" t="s">
        <v>94</v>
      </c>
      <c r="B85">
        <v>1607.0220790566</v>
      </c>
      <c r="C85">
        <f t="shared" si="22"/>
        <v>8038.0605765103801</v>
      </c>
      <c r="D85">
        <f t="shared" si="23"/>
        <v>-13011.617722137471</v>
      </c>
      <c r="E85">
        <f t="shared" si="17"/>
        <v>-3159.4781414294462</v>
      </c>
      <c r="F85">
        <f t="shared" si="15"/>
        <v>24465.147728282453</v>
      </c>
      <c r="G85">
        <f t="shared" si="16"/>
        <v>48930.295456564905</v>
      </c>
      <c r="H85">
        <f t="shared" si="18"/>
        <v>21305.669586853008</v>
      </c>
      <c r="I85">
        <f t="shared" si="19"/>
        <v>45770.817315135457</v>
      </c>
      <c r="J85">
        <f t="shared" si="20"/>
        <v>-27624.625869711897</v>
      </c>
      <c r="K85">
        <f t="shared" si="21"/>
        <v>-52089.773597994354</v>
      </c>
    </row>
    <row r="86" spans="1:11">
      <c r="A86" t="s">
        <v>95</v>
      </c>
      <c r="B86">
        <v>8310.919902173986</v>
      </c>
      <c r="C86">
        <f t="shared" si="22"/>
        <v>21616.256318566768</v>
      </c>
      <c r="D86">
        <f t="shared" si="23"/>
        <v>29313.415685384087</v>
      </c>
      <c r="E86">
        <f t="shared" si="17"/>
        <v>-1072.7968871602422</v>
      </c>
      <c r="F86">
        <f t="shared" si="15"/>
        <v>25395.781384930706</v>
      </c>
      <c r="G86">
        <f t="shared" si="16"/>
        <v>50791.562769861412</v>
      </c>
      <c r="H86">
        <f t="shared" si="18"/>
        <v>24322.984497770463</v>
      </c>
      <c r="I86">
        <f t="shared" si="19"/>
        <v>49718.765882701169</v>
      </c>
      <c r="J86">
        <f t="shared" si="20"/>
        <v>-26468.578272090948</v>
      </c>
      <c r="K86">
        <f t="shared" si="21"/>
        <v>-51864.359657021654</v>
      </c>
    </row>
    <row r="87" spans="1:11">
      <c r="A87" t="s">
        <v>96</v>
      </c>
      <c r="B87">
        <v>5068.7326833508105</v>
      </c>
      <c r="C87">
        <f t="shared" si="22"/>
        <v>20942.639675627448</v>
      </c>
      <c r="D87">
        <f t="shared" si="23"/>
        <v>36168.222949706214</v>
      </c>
      <c r="E87">
        <f t="shared" si="17"/>
        <v>1452.2928503250687</v>
      </c>
      <c r="F87">
        <f t="shared" si="15"/>
        <v>26494.778407538175</v>
      </c>
      <c r="G87">
        <f t="shared" si="16"/>
        <v>52989.55681507635</v>
      </c>
      <c r="H87">
        <f t="shared" si="18"/>
        <v>27947.071257863245</v>
      </c>
      <c r="I87">
        <f t="shared" si="19"/>
        <v>54441.849665401416</v>
      </c>
      <c r="J87">
        <f t="shared" si="20"/>
        <v>-25042.485557213105</v>
      </c>
      <c r="K87">
        <f t="shared" si="21"/>
        <v>-51537.263964751284</v>
      </c>
    </row>
    <row r="88" spans="1:11">
      <c r="A88" t="s">
        <v>97</v>
      </c>
      <c r="B88">
        <v>7464.7412835663727</v>
      </c>
      <c r="C88">
        <f t="shared" si="22"/>
        <v>22451.415948147769</v>
      </c>
      <c r="D88">
        <f t="shared" si="23"/>
        <v>15222.426412350989</v>
      </c>
      <c r="E88">
        <f t="shared" si="17"/>
        <v>1833.0718909426182</v>
      </c>
      <c r="F88">
        <f t="shared" si="15"/>
        <v>26642.200971626811</v>
      </c>
      <c r="G88">
        <f t="shared" si="16"/>
        <v>53284.401943253622</v>
      </c>
      <c r="H88">
        <f t="shared" si="18"/>
        <v>28475.272862569429</v>
      </c>
      <c r="I88">
        <f t="shared" si="19"/>
        <v>55117.473834196244</v>
      </c>
      <c r="J88">
        <f t="shared" si="20"/>
        <v>-24809.129080684193</v>
      </c>
      <c r="K88">
        <f t="shared" si="21"/>
        <v>-51451.330052311001</v>
      </c>
    </row>
    <row r="89" spans="1:11">
      <c r="A89" t="s">
        <v>98</v>
      </c>
      <c r="B89">
        <v>8451.8588006610917</v>
      </c>
      <c r="C89">
        <f t="shared" si="22"/>
        <v>29296.252669752259</v>
      </c>
      <c r="D89">
        <f t="shared" si="23"/>
        <v>21258.19209324188</v>
      </c>
      <c r="E89">
        <f t="shared" si="17"/>
        <v>1851.3661856047111</v>
      </c>
      <c r="F89">
        <f t="shared" si="15"/>
        <v>26656.09910304955</v>
      </c>
      <c r="G89">
        <f t="shared" si="16"/>
        <v>53312.198206099099</v>
      </c>
      <c r="H89">
        <f t="shared" si="18"/>
        <v>28507.465288654261</v>
      </c>
      <c r="I89">
        <f t="shared" si="19"/>
        <v>55163.564391703811</v>
      </c>
      <c r="J89">
        <f t="shared" si="20"/>
        <v>-24804.732917444839</v>
      </c>
      <c r="K89">
        <f t="shared" si="21"/>
        <v>-51460.832020494388</v>
      </c>
    </row>
    <row r="90" spans="1:11">
      <c r="A90" t="s">
        <v>99</v>
      </c>
      <c r="B90">
        <v>7838.9530697204782</v>
      </c>
      <c r="C90">
        <f t="shared" si="22"/>
        <v>28824.285837298754</v>
      </c>
      <c r="D90">
        <f t="shared" si="23"/>
        <v>7208.0295187319862</v>
      </c>
      <c r="E90">
        <f t="shared" si="17"/>
        <v>479.61247200131095</v>
      </c>
      <c r="F90">
        <f t="shared" si="15"/>
        <v>25563.302634750689</v>
      </c>
      <c r="G90">
        <f t="shared" si="16"/>
        <v>51126.605269501379</v>
      </c>
      <c r="H90">
        <f t="shared" si="18"/>
        <v>26042.915106752</v>
      </c>
      <c r="I90">
        <f t="shared" si="19"/>
        <v>51606.217741502689</v>
      </c>
      <c r="J90">
        <f t="shared" si="20"/>
        <v>-25083.690162749379</v>
      </c>
      <c r="K90">
        <f t="shared" si="21"/>
        <v>-50646.992797500068</v>
      </c>
    </row>
    <row r="91" spans="1:11">
      <c r="A91" t="s">
        <v>100</v>
      </c>
      <c r="B91">
        <v>7741.0627834328307</v>
      </c>
      <c r="C91">
        <f t="shared" si="22"/>
        <v>31496.615937380771</v>
      </c>
      <c r="D91">
        <f t="shared" si="23"/>
        <v>10553.976261753323</v>
      </c>
      <c r="E91">
        <f t="shared" si="17"/>
        <v>-819.07998822102365</v>
      </c>
      <c r="F91">
        <f t="shared" si="15"/>
        <v>24262.222632042991</v>
      </c>
      <c r="G91">
        <f t="shared" si="16"/>
        <v>48524.445264085982</v>
      </c>
      <c r="H91">
        <f t="shared" si="18"/>
        <v>23443.142643821968</v>
      </c>
      <c r="I91">
        <f t="shared" si="19"/>
        <v>47705.365275864955</v>
      </c>
      <c r="J91">
        <f t="shared" si="20"/>
        <v>-25081.302620264014</v>
      </c>
      <c r="K91">
        <f t="shared" si="21"/>
        <v>-49343.525252307008</v>
      </c>
    </row>
    <row r="92" spans="1:11">
      <c r="A92" t="s">
        <v>101</v>
      </c>
      <c r="B92">
        <v>2790.7502008812967</v>
      </c>
      <c r="C92">
        <f t="shared" si="22"/>
        <v>26822.624854695696</v>
      </c>
      <c r="D92">
        <f t="shared" si="23"/>
        <v>4371.2089065479267</v>
      </c>
      <c r="E92">
        <f t="shared" si="17"/>
        <v>-933.87429960362601</v>
      </c>
      <c r="F92">
        <f t="shared" si="15"/>
        <v>24230.348760505258</v>
      </c>
      <c r="G92">
        <f t="shared" si="16"/>
        <v>48460.697521010516</v>
      </c>
      <c r="H92">
        <f t="shared" ref="H92:H123" si="24">E92+F92</f>
        <v>23296.474460901631</v>
      </c>
      <c r="I92">
        <f t="shared" ref="I92:I123" si="25">E92+G92</f>
        <v>47526.823221406892</v>
      </c>
      <c r="J92">
        <f t="shared" ref="J92:J123" si="26">E92-F92</f>
        <v>-25164.223060108885</v>
      </c>
      <c r="K92">
        <f t="shared" ref="K92:K123" si="27">E92-G92</f>
        <v>-49394.571820614139</v>
      </c>
    </row>
    <row r="93" spans="1:11">
      <c r="A93" t="s">
        <v>102</v>
      </c>
      <c r="B93">
        <v>1960.6652813420137</v>
      </c>
      <c r="C93">
        <f t="shared" si="22"/>
        <v>20331.431335376619</v>
      </c>
      <c r="D93">
        <f t="shared" si="23"/>
        <v>-8964.8213343756397</v>
      </c>
      <c r="E93">
        <f t="shared" si="17"/>
        <v>-1618.9640236724085</v>
      </c>
      <c r="F93">
        <f t="shared" ref="F93:F147" si="28">STDEV(D74,D75,D76,D77,D78,D79,D80,D81,D82,D83,D84,D85,D86,D87,D88,D89,D90,D91,D92,D93)</f>
        <v>24255.26189355168</v>
      </c>
      <c r="G93">
        <f t="shared" ref="G93:G147" si="29">F93*2</f>
        <v>48510.523787103361</v>
      </c>
      <c r="H93">
        <f t="shared" si="24"/>
        <v>22636.297869879272</v>
      </c>
      <c r="I93">
        <f t="shared" si="25"/>
        <v>46891.559763430952</v>
      </c>
      <c r="J93">
        <f t="shared" si="26"/>
        <v>-25874.225917224088</v>
      </c>
      <c r="K93">
        <f t="shared" si="27"/>
        <v>-50129.487810775769</v>
      </c>
    </row>
    <row r="94" spans="1:11">
      <c r="A94" t="s">
        <v>103</v>
      </c>
      <c r="B94">
        <v>4694.7763859451188</v>
      </c>
      <c r="C94">
        <f t="shared" si="22"/>
        <v>17187.254651601259</v>
      </c>
      <c r="D94">
        <f t="shared" si="23"/>
        <v>-11637.031185697495</v>
      </c>
      <c r="E94">
        <f t="shared" si="17"/>
        <v>-1806.5612532153712</v>
      </c>
      <c r="F94">
        <f t="shared" si="28"/>
        <v>24320.697687519001</v>
      </c>
      <c r="G94">
        <f t="shared" si="29"/>
        <v>48641.395375038002</v>
      </c>
      <c r="H94">
        <f t="shared" si="24"/>
        <v>22514.136434303629</v>
      </c>
      <c r="I94">
        <f t="shared" si="25"/>
        <v>46834.834121822634</v>
      </c>
      <c r="J94">
        <f t="shared" si="26"/>
        <v>-26127.258940734373</v>
      </c>
      <c r="K94">
        <f t="shared" si="27"/>
        <v>-50447.956628253371</v>
      </c>
    </row>
    <row r="95" spans="1:11">
      <c r="A95" t="s">
        <v>104</v>
      </c>
      <c r="B95">
        <v>3651.2627246224897</v>
      </c>
      <c r="C95">
        <f t="shared" si="22"/>
        <v>13097.454592790918</v>
      </c>
      <c r="D95">
        <f t="shared" si="23"/>
        <v>-18399.161344589855</v>
      </c>
      <c r="E95">
        <f t="shared" si="17"/>
        <v>-2198.3400096104938</v>
      </c>
      <c r="F95">
        <f t="shared" si="28"/>
        <v>24531.386409045677</v>
      </c>
      <c r="G95">
        <f t="shared" si="29"/>
        <v>49062.772818091355</v>
      </c>
      <c r="H95">
        <f t="shared" si="24"/>
        <v>22333.046399435185</v>
      </c>
      <c r="I95">
        <f t="shared" si="25"/>
        <v>46864.432808480859</v>
      </c>
      <c r="J95">
        <f t="shared" si="26"/>
        <v>-26729.72641865617</v>
      </c>
      <c r="K95">
        <f t="shared" si="27"/>
        <v>-51261.112827701851</v>
      </c>
    </row>
    <row r="96" spans="1:11">
      <c r="A96" t="s">
        <v>105</v>
      </c>
      <c r="B96">
        <v>-7550.1110840697838</v>
      </c>
      <c r="C96">
        <f t="shared" si="22"/>
        <v>2756.5933078398375</v>
      </c>
      <c r="D96">
        <f t="shared" si="23"/>
        <v>-24066.031546855858</v>
      </c>
      <c r="E96">
        <f t="shared" si="17"/>
        <v>-3770.4996484204921</v>
      </c>
      <c r="F96">
        <f t="shared" si="28"/>
        <v>24890.35054461355</v>
      </c>
      <c r="G96">
        <f t="shared" si="29"/>
        <v>49780.701089227099</v>
      </c>
      <c r="H96">
        <f t="shared" si="24"/>
        <v>21119.850896193057</v>
      </c>
      <c r="I96">
        <f t="shared" si="25"/>
        <v>46010.20144080661</v>
      </c>
      <c r="J96">
        <f t="shared" si="26"/>
        <v>-28660.850193034043</v>
      </c>
      <c r="K96">
        <f t="shared" si="27"/>
        <v>-53551.200737647589</v>
      </c>
    </row>
    <row r="97" spans="1:11">
      <c r="A97" t="s">
        <v>106</v>
      </c>
      <c r="B97">
        <v>-4704.8318809839311</v>
      </c>
      <c r="C97">
        <f t="shared" si="22"/>
        <v>-3908.9038544861069</v>
      </c>
      <c r="D97">
        <f t="shared" si="23"/>
        <v>-24240.335189862726</v>
      </c>
      <c r="E97">
        <f t="shared" si="17"/>
        <v>-4559.1723079066669</v>
      </c>
      <c r="F97">
        <f t="shared" si="28"/>
        <v>25293.622581971209</v>
      </c>
      <c r="G97">
        <f t="shared" si="29"/>
        <v>50587.245163942418</v>
      </c>
      <c r="H97">
        <f t="shared" si="24"/>
        <v>20734.45027406454</v>
      </c>
      <c r="I97">
        <f t="shared" si="25"/>
        <v>46028.072856035753</v>
      </c>
      <c r="J97">
        <f t="shared" si="26"/>
        <v>-29852.794889877878</v>
      </c>
      <c r="K97">
        <f t="shared" si="27"/>
        <v>-55146.417471849083</v>
      </c>
    </row>
    <row r="98" spans="1:11">
      <c r="A98" t="s">
        <v>107</v>
      </c>
      <c r="B98">
        <v>177.42142026480633</v>
      </c>
      <c r="C98">
        <f t="shared" si="22"/>
        <v>-8426.2588201664184</v>
      </c>
      <c r="D98">
        <f t="shared" si="23"/>
        <v>-25613.513471767677</v>
      </c>
      <c r="E98">
        <f t="shared" si="17"/>
        <v>-6530.4360083310548</v>
      </c>
      <c r="F98">
        <f t="shared" si="28"/>
        <v>25322.816858979724</v>
      </c>
      <c r="G98">
        <f t="shared" si="29"/>
        <v>50645.633717959448</v>
      </c>
      <c r="H98">
        <f t="shared" si="24"/>
        <v>18792.380850648668</v>
      </c>
      <c r="I98">
        <f t="shared" si="25"/>
        <v>44115.197709628395</v>
      </c>
      <c r="J98">
        <f t="shared" si="26"/>
        <v>-31853.252867310781</v>
      </c>
      <c r="K98">
        <f t="shared" si="27"/>
        <v>-57176.069726290501</v>
      </c>
    </row>
    <row r="99" spans="1:11">
      <c r="A99" t="s">
        <v>108</v>
      </c>
      <c r="B99">
        <v>519.73998277284272</v>
      </c>
      <c r="C99">
        <f t="shared" si="22"/>
        <v>-11557.781562016067</v>
      </c>
      <c r="D99">
        <f t="shared" si="23"/>
        <v>-24655.236154806986</v>
      </c>
      <c r="E99">
        <f t="shared" si="17"/>
        <v>-8697.4436454598999</v>
      </c>
      <c r="F99">
        <f t="shared" si="28"/>
        <v>24902.369314048083</v>
      </c>
      <c r="G99">
        <f t="shared" si="29"/>
        <v>49804.738628096165</v>
      </c>
      <c r="H99">
        <f t="shared" si="24"/>
        <v>16204.925668588183</v>
      </c>
      <c r="I99">
        <f t="shared" si="25"/>
        <v>41107.294982636267</v>
      </c>
      <c r="J99">
        <f t="shared" si="26"/>
        <v>-33599.812959507981</v>
      </c>
      <c r="K99">
        <f t="shared" si="27"/>
        <v>-58502.182273556064</v>
      </c>
    </row>
    <row r="100" spans="1:11">
      <c r="A100" t="s">
        <v>109</v>
      </c>
      <c r="B100">
        <v>-2088.9697981025811</v>
      </c>
      <c r="C100">
        <f t="shared" si="22"/>
        <v>-6096.6402760488636</v>
      </c>
      <c r="D100">
        <f t="shared" si="23"/>
        <v>-8853.2335838887011</v>
      </c>
      <c r="E100">
        <f t="shared" si="17"/>
        <v>-8435.5048142982087</v>
      </c>
      <c r="F100">
        <f t="shared" si="28"/>
        <v>24870.170924753813</v>
      </c>
      <c r="G100">
        <f t="shared" si="29"/>
        <v>49740.341849507626</v>
      </c>
      <c r="H100">
        <f t="shared" si="24"/>
        <v>16434.666110455604</v>
      </c>
      <c r="I100">
        <f t="shared" si="25"/>
        <v>41304.837035209421</v>
      </c>
      <c r="J100">
        <f t="shared" si="26"/>
        <v>-33305.675739052022</v>
      </c>
      <c r="K100">
        <f t="shared" si="27"/>
        <v>-58175.846663805831</v>
      </c>
    </row>
    <row r="101" spans="1:11">
      <c r="A101" t="s">
        <v>110</v>
      </c>
      <c r="B101">
        <v>1235.2530005008607</v>
      </c>
      <c r="C101">
        <f t="shared" si="22"/>
        <v>-156.55539456407132</v>
      </c>
      <c r="D101">
        <f t="shared" si="23"/>
        <v>3752.3484599220355</v>
      </c>
      <c r="E101">
        <f t="shared" si="17"/>
        <v>-8047.1869088914591</v>
      </c>
      <c r="F101">
        <f t="shared" si="28"/>
        <v>25003.116612808117</v>
      </c>
      <c r="G101">
        <f t="shared" si="29"/>
        <v>50006.233225616234</v>
      </c>
      <c r="H101">
        <f t="shared" si="24"/>
        <v>16955.929703916656</v>
      </c>
      <c r="I101">
        <f t="shared" si="25"/>
        <v>41959.046316724773</v>
      </c>
      <c r="J101">
        <f t="shared" si="26"/>
        <v>-33050.303521699578</v>
      </c>
      <c r="K101">
        <f t="shared" si="27"/>
        <v>-58053.420134507694</v>
      </c>
    </row>
    <row r="102" spans="1:11">
      <c r="A102" t="s">
        <v>111</v>
      </c>
      <c r="B102">
        <v>2500.3494198351395</v>
      </c>
      <c r="C102">
        <f t="shared" si="22"/>
        <v>2166.3726050062619</v>
      </c>
      <c r="D102">
        <f t="shared" si="23"/>
        <v>10592.63142517268</v>
      </c>
      <c r="E102">
        <f t="shared" si="17"/>
        <v>-4957.0303526578691</v>
      </c>
      <c r="F102">
        <f t="shared" si="28"/>
        <v>23137.291467224117</v>
      </c>
      <c r="G102">
        <f t="shared" si="29"/>
        <v>46274.582934448234</v>
      </c>
      <c r="H102">
        <f t="shared" si="24"/>
        <v>18180.261114566249</v>
      </c>
      <c r="I102">
        <f t="shared" si="25"/>
        <v>41317.552581790362</v>
      </c>
      <c r="J102">
        <f t="shared" si="26"/>
        <v>-28094.321819881985</v>
      </c>
      <c r="K102">
        <f t="shared" si="27"/>
        <v>-51231.613287106105</v>
      </c>
    </row>
    <row r="103" spans="1:11">
      <c r="A103" t="s">
        <v>112</v>
      </c>
      <c r="B103">
        <v>-2112.5932756409284</v>
      </c>
      <c r="C103">
        <f t="shared" si="22"/>
        <v>-465.9606534075092</v>
      </c>
      <c r="D103">
        <f t="shared" si="23"/>
        <v>11091.820908608559</v>
      </c>
      <c r="E103">
        <f t="shared" si="17"/>
        <v>-1215.357851659375</v>
      </c>
      <c r="F103">
        <f t="shared" si="28"/>
        <v>18769.074768767743</v>
      </c>
      <c r="G103">
        <f t="shared" si="29"/>
        <v>37538.149537535486</v>
      </c>
      <c r="H103">
        <f t="shared" si="24"/>
        <v>17553.71691710837</v>
      </c>
      <c r="I103">
        <f t="shared" si="25"/>
        <v>36322.791685876109</v>
      </c>
      <c r="J103">
        <f t="shared" si="26"/>
        <v>-19984.432620427116</v>
      </c>
      <c r="K103">
        <f t="shared" si="27"/>
        <v>-38753.507389194863</v>
      </c>
    </row>
    <row r="104" spans="1:11">
      <c r="A104" t="s">
        <v>113</v>
      </c>
      <c r="B104">
        <v>-4317.2703394366963</v>
      </c>
      <c r="C104">
        <f t="shared" si="22"/>
        <v>-2694.2611947416244</v>
      </c>
      <c r="D104">
        <f t="shared" si="23"/>
        <v>3402.3790813072392</v>
      </c>
      <c r="E104">
        <f t="shared" si="17"/>
        <v>-325.31649156277354</v>
      </c>
      <c r="F104">
        <f t="shared" si="28"/>
        <v>18531.582343216738</v>
      </c>
      <c r="G104">
        <f t="shared" si="29"/>
        <v>37063.164686433476</v>
      </c>
      <c r="H104">
        <f t="shared" si="24"/>
        <v>18206.265851653963</v>
      </c>
      <c r="I104">
        <f t="shared" si="25"/>
        <v>36737.848194870705</v>
      </c>
      <c r="J104">
        <f t="shared" si="26"/>
        <v>-18856.898834779513</v>
      </c>
      <c r="K104">
        <f t="shared" si="27"/>
        <v>-37388.481177996247</v>
      </c>
    </row>
    <row r="105" spans="1:11">
      <c r="A105" t="s">
        <v>114</v>
      </c>
      <c r="B105">
        <v>397.48894298792857</v>
      </c>
      <c r="C105">
        <f t="shared" si="22"/>
        <v>-3532.0252522545566</v>
      </c>
      <c r="D105">
        <f t="shared" si="23"/>
        <v>-3375.4698576904852</v>
      </c>
      <c r="E105">
        <f t="shared" si="17"/>
        <v>156.49090165957611</v>
      </c>
      <c r="F105">
        <f t="shared" si="28"/>
        <v>18308.30954294535</v>
      </c>
      <c r="G105">
        <f t="shared" si="29"/>
        <v>36616.619085890699</v>
      </c>
      <c r="H105">
        <f t="shared" si="24"/>
        <v>18464.800444604927</v>
      </c>
      <c r="I105">
        <f t="shared" si="25"/>
        <v>36773.109987550277</v>
      </c>
      <c r="J105">
        <f t="shared" si="26"/>
        <v>-18151.818641285772</v>
      </c>
      <c r="K105">
        <f t="shared" si="27"/>
        <v>-36460.128184231122</v>
      </c>
    </row>
    <row r="106" spans="1:11">
      <c r="A106" t="s">
        <v>115</v>
      </c>
      <c r="B106">
        <v>8684.5756256605255</v>
      </c>
      <c r="C106">
        <f t="shared" si="22"/>
        <v>2652.2009535708294</v>
      </c>
      <c r="D106">
        <f t="shared" si="23"/>
        <v>485.82834856456748</v>
      </c>
      <c r="E106">
        <f t="shared" si="17"/>
        <v>-1284.8884651814005</v>
      </c>
      <c r="F106">
        <f t="shared" si="28"/>
        <v>16978.50107886106</v>
      </c>
      <c r="G106">
        <f t="shared" si="29"/>
        <v>33957.00215772212</v>
      </c>
      <c r="H106">
        <f t="shared" si="24"/>
        <v>15693.612613679659</v>
      </c>
      <c r="I106">
        <f t="shared" si="25"/>
        <v>32672.113692540719</v>
      </c>
      <c r="J106">
        <f t="shared" si="26"/>
        <v>-18263.38954404246</v>
      </c>
      <c r="K106">
        <f t="shared" si="27"/>
        <v>-35241.89062290352</v>
      </c>
    </row>
    <row r="107" spans="1:11">
      <c r="A107" t="s">
        <v>116</v>
      </c>
      <c r="B107">
        <v>-1873.0637821453524</v>
      </c>
      <c r="C107">
        <f t="shared" si="22"/>
        <v>2891.7304470664053</v>
      </c>
      <c r="D107">
        <f t="shared" si="23"/>
        <v>3357.6911004739145</v>
      </c>
      <c r="E107">
        <f t="shared" si="17"/>
        <v>-2925.4150576430161</v>
      </c>
      <c r="F107">
        <f t="shared" si="28"/>
        <v>14585.703020006698</v>
      </c>
      <c r="G107">
        <f t="shared" si="29"/>
        <v>29171.406040013397</v>
      </c>
      <c r="H107">
        <f t="shared" si="24"/>
        <v>11660.287962363682</v>
      </c>
      <c r="I107">
        <f t="shared" si="25"/>
        <v>26245.990982370382</v>
      </c>
      <c r="J107">
        <f t="shared" si="26"/>
        <v>-17511.118077649713</v>
      </c>
      <c r="K107">
        <f t="shared" si="27"/>
        <v>-32096.821097656411</v>
      </c>
    </row>
    <row r="108" spans="1:11">
      <c r="A108" t="s">
        <v>117</v>
      </c>
      <c r="B108">
        <v>-3452.3760137509616</v>
      </c>
      <c r="C108">
        <f t="shared" si="22"/>
        <v>3756.6247727521386</v>
      </c>
      <c r="D108">
        <f t="shared" si="23"/>
        <v>6450.885967493763</v>
      </c>
      <c r="E108">
        <f t="shared" si="17"/>
        <v>-3363.9920798858789</v>
      </c>
      <c r="F108">
        <f t="shared" si="28"/>
        <v>14136.246419779745</v>
      </c>
      <c r="G108">
        <f t="shared" si="29"/>
        <v>28272.492839559491</v>
      </c>
      <c r="H108">
        <f t="shared" si="24"/>
        <v>10772.254339893867</v>
      </c>
      <c r="I108">
        <f t="shared" si="25"/>
        <v>24908.50075967361</v>
      </c>
      <c r="J108">
        <f t="shared" si="26"/>
        <v>-17500.238499665626</v>
      </c>
      <c r="K108">
        <f t="shared" si="27"/>
        <v>-31636.484919445371</v>
      </c>
    </row>
    <row r="109" spans="1:11">
      <c r="A109" t="s">
        <v>118</v>
      </c>
      <c r="B109">
        <v>9784.9685754573511</v>
      </c>
      <c r="C109">
        <f t="shared" si="22"/>
        <v>13144.104405221562</v>
      </c>
      <c r="D109">
        <f t="shared" si="23"/>
        <v>16676.129657476118</v>
      </c>
      <c r="E109">
        <f t="shared" si="17"/>
        <v>-3593.0952016741662</v>
      </c>
      <c r="F109">
        <f t="shared" si="28"/>
        <v>13747.996131414895</v>
      </c>
      <c r="G109">
        <f t="shared" si="29"/>
        <v>27495.99226282979</v>
      </c>
      <c r="H109">
        <f t="shared" si="24"/>
        <v>10154.900929740728</v>
      </c>
      <c r="I109">
        <f t="shared" si="25"/>
        <v>23902.897061155625</v>
      </c>
      <c r="J109">
        <f t="shared" si="26"/>
        <v>-17341.091333089062</v>
      </c>
      <c r="K109">
        <f t="shared" si="27"/>
        <v>-31089.087464503955</v>
      </c>
    </row>
    <row r="110" spans="1:11">
      <c r="A110" t="s">
        <v>119</v>
      </c>
      <c r="B110">
        <v>4065.7994666700197</v>
      </c>
      <c r="C110">
        <f t="shared" si="22"/>
        <v>8525.3282462310563</v>
      </c>
      <c r="D110">
        <f t="shared" si="23"/>
        <v>5873.1272926602269</v>
      </c>
      <c r="E110">
        <f t="shared" si="17"/>
        <v>-3659.8403129777544</v>
      </c>
      <c r="F110">
        <f t="shared" si="28"/>
        <v>13695.939716894574</v>
      </c>
      <c r="G110">
        <f t="shared" si="29"/>
        <v>27391.879433789149</v>
      </c>
      <c r="H110">
        <f t="shared" si="24"/>
        <v>10036.09940391682</v>
      </c>
      <c r="I110">
        <f t="shared" si="25"/>
        <v>23732.039120811394</v>
      </c>
      <c r="J110">
        <f t="shared" si="26"/>
        <v>-17355.78002987233</v>
      </c>
      <c r="K110">
        <f t="shared" si="27"/>
        <v>-31051.719746766903</v>
      </c>
    </row>
    <row r="111" spans="1:11">
      <c r="A111" t="s">
        <v>120</v>
      </c>
      <c r="B111">
        <v>1650.7573781675701</v>
      </c>
      <c r="C111">
        <f t="shared" si="22"/>
        <v>12049.14940654398</v>
      </c>
      <c r="D111">
        <f t="shared" si="23"/>
        <v>9157.4189594775744</v>
      </c>
      <c r="E111">
        <f t="shared" si="17"/>
        <v>-3729.6681780915414</v>
      </c>
      <c r="F111">
        <f t="shared" si="28"/>
        <v>13623.023400555767</v>
      </c>
      <c r="G111">
        <f t="shared" si="29"/>
        <v>27246.046801111534</v>
      </c>
      <c r="H111">
        <f t="shared" si="24"/>
        <v>9893.3552224642262</v>
      </c>
      <c r="I111">
        <f t="shared" si="25"/>
        <v>23516.378623019991</v>
      </c>
      <c r="J111">
        <f t="shared" si="26"/>
        <v>-17352.691578647307</v>
      </c>
      <c r="K111">
        <f t="shared" si="27"/>
        <v>-30975.714979203076</v>
      </c>
    </row>
    <row r="112" spans="1:11">
      <c r="A112" t="s">
        <v>121</v>
      </c>
      <c r="B112">
        <v>3008.8082070180808</v>
      </c>
      <c r="C112">
        <f t="shared" si="22"/>
        <v>18510.333627313019</v>
      </c>
      <c r="D112">
        <f t="shared" si="23"/>
        <v>14753.70885456088</v>
      </c>
      <c r="E112">
        <f t="shared" si="17"/>
        <v>-3210.5431806908937</v>
      </c>
      <c r="F112">
        <f t="shared" si="28"/>
        <v>14136.123503842598</v>
      </c>
      <c r="G112">
        <f t="shared" si="29"/>
        <v>28272.247007685197</v>
      </c>
      <c r="H112">
        <f t="shared" si="24"/>
        <v>10925.580323151706</v>
      </c>
      <c r="I112">
        <f t="shared" si="25"/>
        <v>25061.703826994304</v>
      </c>
      <c r="J112">
        <f t="shared" si="26"/>
        <v>-17346.666684533491</v>
      </c>
      <c r="K112">
        <f t="shared" si="27"/>
        <v>-31482.79018837609</v>
      </c>
    </row>
    <row r="113" spans="1:11">
      <c r="A113" t="s">
        <v>122</v>
      </c>
      <c r="B113">
        <v>7426.719613719024</v>
      </c>
      <c r="C113">
        <f t="shared" si="22"/>
        <v>16152.084665574695</v>
      </c>
      <c r="D113">
        <f t="shared" si="23"/>
        <v>3007.9802603531334</v>
      </c>
      <c r="E113">
        <f t="shared" si="17"/>
        <v>-2611.903100954456</v>
      </c>
      <c r="F113">
        <f t="shared" si="28"/>
        <v>14133.12772106249</v>
      </c>
      <c r="G113">
        <f t="shared" si="29"/>
        <v>28266.255442124981</v>
      </c>
      <c r="H113">
        <f t="shared" si="24"/>
        <v>11521.224620108034</v>
      </c>
      <c r="I113">
        <f t="shared" si="25"/>
        <v>25654.352341170525</v>
      </c>
      <c r="J113">
        <f t="shared" si="26"/>
        <v>-16745.030822016946</v>
      </c>
      <c r="K113">
        <f t="shared" si="27"/>
        <v>-30878.158543079437</v>
      </c>
    </row>
    <row r="114" spans="1:11">
      <c r="A114" t="s">
        <v>123</v>
      </c>
      <c r="B114">
        <v>24535.479354508068</v>
      </c>
      <c r="C114">
        <f t="shared" si="22"/>
        <v>36621.764553412744</v>
      </c>
      <c r="D114">
        <f t="shared" si="23"/>
        <v>28096.436307181688</v>
      </c>
      <c r="E114">
        <f t="shared" si="17"/>
        <v>-625.22972631049686</v>
      </c>
      <c r="F114">
        <f t="shared" si="28"/>
        <v>15522.093650709146</v>
      </c>
      <c r="G114">
        <f t="shared" si="29"/>
        <v>31044.187301418293</v>
      </c>
      <c r="H114">
        <f t="shared" si="24"/>
        <v>14896.863924398649</v>
      </c>
      <c r="I114">
        <f t="shared" si="25"/>
        <v>30418.957575107797</v>
      </c>
      <c r="J114">
        <f t="shared" si="26"/>
        <v>-16147.323377019644</v>
      </c>
      <c r="K114">
        <f t="shared" si="27"/>
        <v>-31669.417027728789</v>
      </c>
    </row>
    <row r="115" spans="1:11">
      <c r="A115" t="s">
        <v>124</v>
      </c>
      <c r="B115">
        <v>35801.577202900844</v>
      </c>
      <c r="C115">
        <f t="shared" si="22"/>
        <v>70772.584378146013</v>
      </c>
      <c r="D115">
        <f t="shared" si="23"/>
        <v>58723.434971602037</v>
      </c>
      <c r="E115">
        <f t="shared" si="17"/>
        <v>3230.9000894990982</v>
      </c>
      <c r="F115">
        <f t="shared" si="28"/>
        <v>19850.399767753297</v>
      </c>
      <c r="G115">
        <f t="shared" si="29"/>
        <v>39700.799535506594</v>
      </c>
      <c r="H115">
        <f t="shared" si="24"/>
        <v>23081.299857252394</v>
      </c>
      <c r="I115">
        <f t="shared" si="25"/>
        <v>42931.699625005691</v>
      </c>
      <c r="J115">
        <f t="shared" si="26"/>
        <v>-16619.4996782542</v>
      </c>
      <c r="K115">
        <f t="shared" si="27"/>
        <v>-36469.899446007497</v>
      </c>
    </row>
    <row r="116" spans="1:11">
      <c r="A116" t="s">
        <v>125</v>
      </c>
      <c r="B116">
        <v>11714.889566383958</v>
      </c>
      <c r="C116">
        <f t="shared" si="22"/>
        <v>79478.66573751191</v>
      </c>
      <c r="D116">
        <f t="shared" si="23"/>
        <v>60968.332110198891</v>
      </c>
      <c r="E116">
        <f t="shared" si="17"/>
        <v>7482.6182723518359</v>
      </c>
      <c r="F116">
        <f t="shared" si="28"/>
        <v>22610.75137524516</v>
      </c>
      <c r="G116">
        <f t="shared" si="29"/>
        <v>45221.502750490319</v>
      </c>
      <c r="H116">
        <f t="shared" si="24"/>
        <v>30093.369647596995</v>
      </c>
      <c r="I116">
        <f t="shared" si="25"/>
        <v>52704.121022842155</v>
      </c>
      <c r="J116">
        <f t="shared" si="26"/>
        <v>-15128.133102893324</v>
      </c>
      <c r="K116">
        <f t="shared" si="27"/>
        <v>-37738.884478138483</v>
      </c>
    </row>
    <row r="117" spans="1:11">
      <c r="A117" t="s">
        <v>126</v>
      </c>
      <c r="B117">
        <v>16277.789661558747</v>
      </c>
      <c r="C117">
        <f t="shared" si="22"/>
        <v>88329.73578535163</v>
      </c>
      <c r="D117">
        <f t="shared" si="23"/>
        <v>72177.651119776929</v>
      </c>
      <c r="E117">
        <f t="shared" si="17"/>
        <v>12303.51758783382</v>
      </c>
      <c r="F117">
        <f t="shared" si="28"/>
        <v>25575.435965696248</v>
      </c>
      <c r="G117">
        <f t="shared" si="29"/>
        <v>51150.871931392496</v>
      </c>
      <c r="H117">
        <f t="shared" si="24"/>
        <v>37878.953553530067</v>
      </c>
      <c r="I117">
        <f t="shared" si="25"/>
        <v>63454.389519226315</v>
      </c>
      <c r="J117">
        <f t="shared" si="26"/>
        <v>-13271.918377862428</v>
      </c>
      <c r="K117">
        <f t="shared" si="27"/>
        <v>-38847.354343558676</v>
      </c>
    </row>
    <row r="118" spans="1:11">
      <c r="A118" t="s">
        <v>127</v>
      </c>
      <c r="B118">
        <v>22185.920585008225</v>
      </c>
      <c r="C118">
        <f t="shared" si="22"/>
        <v>85980.177015851776</v>
      </c>
      <c r="D118">
        <f t="shared" si="23"/>
        <v>49358.412462439032</v>
      </c>
      <c r="E118">
        <f t="shared" si="17"/>
        <v>16052.113884544155</v>
      </c>
      <c r="F118">
        <f t="shared" si="28"/>
        <v>25217.245642147991</v>
      </c>
      <c r="G118">
        <f t="shared" si="29"/>
        <v>50434.491284295982</v>
      </c>
      <c r="H118">
        <f t="shared" si="24"/>
        <v>41269.359526692147</v>
      </c>
      <c r="I118">
        <f t="shared" si="25"/>
        <v>66486.605168840135</v>
      </c>
      <c r="J118">
        <f t="shared" si="26"/>
        <v>-9165.1317576038364</v>
      </c>
      <c r="K118">
        <f t="shared" si="27"/>
        <v>-34382.377399751829</v>
      </c>
    </row>
    <row r="119" spans="1:11">
      <c r="A119" t="s">
        <v>156</v>
      </c>
      <c r="B119">
        <v>17638.88862757109</v>
      </c>
      <c r="C119">
        <f t="shared" si="22"/>
        <v>67817.488440522022</v>
      </c>
      <c r="D119">
        <f t="shared" si="23"/>
        <v>-2955.0959376239916</v>
      </c>
      <c r="E119">
        <f t="shared" si="17"/>
        <v>17137.120895403303</v>
      </c>
      <c r="F119">
        <f t="shared" si="28"/>
        <v>23800.620239018539</v>
      </c>
      <c r="G119">
        <f t="shared" si="29"/>
        <v>47601.240478037078</v>
      </c>
      <c r="H119">
        <f t="shared" si="24"/>
        <v>40937.741134421842</v>
      </c>
      <c r="I119">
        <f t="shared" si="25"/>
        <v>64738.361373440377</v>
      </c>
      <c r="J119">
        <f t="shared" si="26"/>
        <v>-6663.4993436152363</v>
      </c>
      <c r="K119">
        <f t="shared" si="27"/>
        <v>-30464.119582633775</v>
      </c>
    </row>
    <row r="120" spans="1:11">
      <c r="A120" t="s">
        <v>128</v>
      </c>
      <c r="B120">
        <v>13575.580611795911</v>
      </c>
      <c r="C120">
        <f t="shared" si="22"/>
        <v>69678.179485933972</v>
      </c>
      <c r="D120">
        <f t="shared" si="23"/>
        <v>-9800.4862515779387</v>
      </c>
      <c r="E120">
        <f t="shared" si="17"/>
        <v>17089.75826201884</v>
      </c>
      <c r="F120">
        <f t="shared" si="28"/>
        <v>23855.940714325247</v>
      </c>
      <c r="G120">
        <f t="shared" si="29"/>
        <v>47711.881428650493</v>
      </c>
      <c r="H120">
        <f t="shared" si="24"/>
        <v>40945.698976344087</v>
      </c>
      <c r="I120">
        <f t="shared" si="25"/>
        <v>64801.639690669334</v>
      </c>
      <c r="J120">
        <f t="shared" si="26"/>
        <v>-6766.182452306406</v>
      </c>
      <c r="K120">
        <f t="shared" si="27"/>
        <v>-30622.123166631653</v>
      </c>
    </row>
    <row r="121" spans="1:11">
      <c r="A121" t="s">
        <v>129</v>
      </c>
      <c r="B121">
        <v>-25098.421293635482</v>
      </c>
      <c r="C121">
        <f t="shared" si="22"/>
        <v>28301.968530739752</v>
      </c>
      <c r="D121">
        <f t="shared" si="23"/>
        <v>-60027.767254611877</v>
      </c>
      <c r="E121">
        <f t="shared" si="17"/>
        <v>13900.752476292148</v>
      </c>
      <c r="F121">
        <f t="shared" si="28"/>
        <v>29360.592389239027</v>
      </c>
      <c r="G121">
        <f t="shared" si="29"/>
        <v>58721.184778478055</v>
      </c>
      <c r="H121">
        <f t="shared" si="24"/>
        <v>43261.344865531173</v>
      </c>
      <c r="I121">
        <f t="shared" si="25"/>
        <v>72621.937254770208</v>
      </c>
      <c r="J121">
        <f t="shared" si="26"/>
        <v>-15459.83991294688</v>
      </c>
      <c r="K121">
        <f t="shared" si="27"/>
        <v>-44820.432302185909</v>
      </c>
    </row>
    <row r="122" spans="1:11">
      <c r="A122" t="s">
        <v>130</v>
      </c>
      <c r="B122">
        <v>3218.7399000000005</v>
      </c>
      <c r="C122">
        <f t="shared" si="22"/>
        <v>9334.7878457315201</v>
      </c>
      <c r="D122">
        <f t="shared" si="23"/>
        <v>-76645.389170120252</v>
      </c>
      <c r="E122">
        <f t="shared" si="17"/>
        <v>9538.851446527502</v>
      </c>
      <c r="F122">
        <f t="shared" si="28"/>
        <v>35678.3730849493</v>
      </c>
      <c r="G122">
        <f t="shared" si="29"/>
        <v>71356.746169898601</v>
      </c>
      <c r="H122">
        <f t="shared" si="24"/>
        <v>45217.224531476801</v>
      </c>
      <c r="I122">
        <f t="shared" si="25"/>
        <v>80895.597616426108</v>
      </c>
      <c r="J122">
        <f t="shared" si="26"/>
        <v>-26139.5216384218</v>
      </c>
      <c r="K122">
        <f t="shared" si="27"/>
        <v>-61817.894723371101</v>
      </c>
    </row>
    <row r="123" spans="1:11">
      <c r="A123" t="s">
        <v>131</v>
      </c>
      <c r="B123">
        <v>14891.06799999999</v>
      </c>
      <c r="C123">
        <f t="shared" si="22"/>
        <v>6586.9672181604201</v>
      </c>
      <c r="D123">
        <f t="shared" si="23"/>
        <v>-61230.521222361604</v>
      </c>
      <c r="E123">
        <f t="shared" si="17"/>
        <v>5922.7343399789916</v>
      </c>
      <c r="F123">
        <f t="shared" si="28"/>
        <v>39021.145515180106</v>
      </c>
      <c r="G123">
        <f t="shared" si="29"/>
        <v>78042.291030360211</v>
      </c>
      <c r="H123">
        <f t="shared" si="24"/>
        <v>44943.879855159095</v>
      </c>
      <c r="I123">
        <f t="shared" si="25"/>
        <v>83965.025370339208</v>
      </c>
      <c r="J123">
        <f t="shared" si="26"/>
        <v>-33098.411175201116</v>
      </c>
      <c r="K123">
        <f t="shared" si="27"/>
        <v>-72119.556690381214</v>
      </c>
    </row>
    <row r="124" spans="1:11">
      <c r="A124" t="s">
        <v>132</v>
      </c>
      <c r="B124">
        <v>20390.939699999999</v>
      </c>
      <c r="C124">
        <f t="shared" si="22"/>
        <v>13402.326306364508</v>
      </c>
      <c r="D124">
        <f t="shared" si="23"/>
        <v>-56275.853179569465</v>
      </c>
      <c r="E124">
        <f t="shared" ref="E124:E147" si="30">AVERAGE(D105:D124)</f>
        <v>2938.8227269351573</v>
      </c>
      <c r="F124">
        <f t="shared" si="28"/>
        <v>41431.353292637919</v>
      </c>
      <c r="G124">
        <f t="shared" si="29"/>
        <v>82862.706585275839</v>
      </c>
      <c r="H124">
        <f t="shared" ref="H124:H147" si="31">E124+F124</f>
        <v>44370.176019573075</v>
      </c>
      <c r="I124">
        <f t="shared" ref="I124:I147" si="32">E124+G124</f>
        <v>85801.529312211002</v>
      </c>
      <c r="J124">
        <f t="shared" ref="J124:J147" si="33">E124-F124</f>
        <v>-38492.530565702764</v>
      </c>
      <c r="K124">
        <f t="shared" ref="K124:K147" si="34">E124-G124</f>
        <v>-79923.883858340676</v>
      </c>
    </row>
    <row r="125" spans="1:11">
      <c r="A125" t="s">
        <v>133</v>
      </c>
      <c r="B125">
        <v>31671.324700000008</v>
      </c>
      <c r="C125">
        <f t="shared" si="22"/>
        <v>70172.0723</v>
      </c>
      <c r="D125">
        <f t="shared" si="23"/>
        <v>41870.103769260248</v>
      </c>
      <c r="E125">
        <f t="shared" si="30"/>
        <v>5201.101408282695</v>
      </c>
      <c r="F125">
        <f t="shared" si="28"/>
        <v>42294.705363324923</v>
      </c>
      <c r="G125">
        <f t="shared" si="29"/>
        <v>84589.410726649847</v>
      </c>
      <c r="H125">
        <f t="shared" si="31"/>
        <v>47495.806771607618</v>
      </c>
      <c r="I125">
        <f t="shared" si="32"/>
        <v>89790.512134932535</v>
      </c>
      <c r="J125">
        <f t="shared" si="33"/>
        <v>-37093.603955042228</v>
      </c>
      <c r="K125">
        <f t="shared" si="34"/>
        <v>-79388.309318367159</v>
      </c>
    </row>
    <row r="126" spans="1:11">
      <c r="A126" t="s">
        <v>134</v>
      </c>
      <c r="B126">
        <v>24430.050640554997</v>
      </c>
      <c r="C126">
        <f t="shared" si="22"/>
        <v>91383.383040554996</v>
      </c>
      <c r="D126">
        <f t="shared" si="23"/>
        <v>82048.595194823472</v>
      </c>
      <c r="E126">
        <f t="shared" si="30"/>
        <v>9279.2397505956415</v>
      </c>
      <c r="F126">
        <f t="shared" si="28"/>
        <v>45617.793843666979</v>
      </c>
      <c r="G126">
        <f t="shared" si="29"/>
        <v>91235.587687333958</v>
      </c>
      <c r="H126">
        <f t="shared" si="31"/>
        <v>54897.033594262619</v>
      </c>
      <c r="I126">
        <f t="shared" si="32"/>
        <v>100514.82743792961</v>
      </c>
      <c r="J126">
        <f t="shared" si="33"/>
        <v>-36338.55409307134</v>
      </c>
      <c r="K126">
        <f t="shared" si="34"/>
        <v>-81956.347936738312</v>
      </c>
    </row>
    <row r="127" spans="1:11">
      <c r="A127" t="s">
        <v>135</v>
      </c>
      <c r="B127">
        <v>28548.456476085001</v>
      </c>
      <c r="C127">
        <f t="shared" si="22"/>
        <v>105040.77151664</v>
      </c>
      <c r="D127">
        <f t="shared" si="23"/>
        <v>98453.804298479576</v>
      </c>
      <c r="E127">
        <f t="shared" si="30"/>
        <v>14034.045410495921</v>
      </c>
      <c r="F127">
        <f t="shared" si="28"/>
        <v>49738.026263256397</v>
      </c>
      <c r="G127">
        <f t="shared" si="29"/>
        <v>99476.052526512794</v>
      </c>
      <c r="H127">
        <f t="shared" si="31"/>
        <v>63772.071673752318</v>
      </c>
      <c r="I127">
        <f t="shared" si="32"/>
        <v>113510.09793700872</v>
      </c>
      <c r="J127">
        <f t="shared" si="33"/>
        <v>-35703.980852760476</v>
      </c>
      <c r="K127">
        <f t="shared" si="34"/>
        <v>-85442.007116016874</v>
      </c>
    </row>
    <row r="128" spans="1:11">
      <c r="A128" t="s">
        <v>136</v>
      </c>
      <c r="B128">
        <v>36280.708624890001</v>
      </c>
      <c r="C128">
        <f t="shared" si="22"/>
        <v>120930.54044153001</v>
      </c>
      <c r="D128">
        <f t="shared" si="23"/>
        <v>107528.2141351655</v>
      </c>
      <c r="E128">
        <f t="shared" si="30"/>
        <v>19087.911818879507</v>
      </c>
      <c r="F128">
        <f t="shared" si="28"/>
        <v>53888.958853332217</v>
      </c>
      <c r="G128">
        <f t="shared" si="29"/>
        <v>107777.91770666443</v>
      </c>
      <c r="H128">
        <f t="shared" si="31"/>
        <v>72976.87067221172</v>
      </c>
      <c r="I128">
        <f t="shared" si="32"/>
        <v>126865.82952554394</v>
      </c>
      <c r="J128">
        <f t="shared" si="33"/>
        <v>-34801.047034452713</v>
      </c>
      <c r="K128">
        <f t="shared" si="34"/>
        <v>-88690.005887784922</v>
      </c>
    </row>
    <row r="129" spans="1:11">
      <c r="A129" t="s">
        <v>137</v>
      </c>
      <c r="B129">
        <v>35853.063505509999</v>
      </c>
      <c r="C129">
        <f t="shared" si="22"/>
        <v>125112.27924704</v>
      </c>
      <c r="D129">
        <f t="shared" si="23"/>
        <v>54940.206947040002</v>
      </c>
      <c r="E129">
        <f t="shared" si="30"/>
        <v>21001.115683357704</v>
      </c>
      <c r="F129">
        <f t="shared" si="28"/>
        <v>54474.881334547732</v>
      </c>
      <c r="G129">
        <f t="shared" si="29"/>
        <v>108949.76266909546</v>
      </c>
      <c r="H129">
        <f t="shared" si="31"/>
        <v>75475.997017905436</v>
      </c>
      <c r="I129">
        <f t="shared" si="32"/>
        <v>129950.87835245318</v>
      </c>
      <c r="J129">
        <f t="shared" si="33"/>
        <v>-33473.765651190028</v>
      </c>
      <c r="K129">
        <f t="shared" si="34"/>
        <v>-87948.646985737752</v>
      </c>
    </row>
    <row r="130" spans="1:11">
      <c r="A130" t="s">
        <v>138</v>
      </c>
      <c r="B130">
        <v>48611.648524010001</v>
      </c>
      <c r="C130">
        <f t="shared" si="22"/>
        <v>149293.87713049501</v>
      </c>
      <c r="D130">
        <f t="shared" si="23"/>
        <v>57910.49408994001</v>
      </c>
      <c r="E130">
        <f t="shared" si="30"/>
        <v>23602.984023221692</v>
      </c>
      <c r="F130">
        <f t="shared" si="28"/>
        <v>54954.906412008459</v>
      </c>
      <c r="G130">
        <f t="shared" si="29"/>
        <v>109909.81282401692</v>
      </c>
      <c r="H130">
        <f t="shared" si="31"/>
        <v>78557.890435230147</v>
      </c>
      <c r="I130">
        <f t="shared" si="32"/>
        <v>133512.79684723861</v>
      </c>
      <c r="J130">
        <f t="shared" si="33"/>
        <v>-31351.922388786767</v>
      </c>
      <c r="K130">
        <f t="shared" si="34"/>
        <v>-86306.828800795221</v>
      </c>
    </row>
    <row r="131" spans="1:11">
      <c r="A131" t="s">
        <v>139</v>
      </c>
      <c r="B131">
        <v>30662.442687524999</v>
      </c>
      <c r="C131">
        <f t="shared" si="22"/>
        <v>151407.86334193501</v>
      </c>
      <c r="D131">
        <f t="shared" si="23"/>
        <v>46367.091825295007</v>
      </c>
      <c r="E131">
        <f t="shared" si="30"/>
        <v>25463.467666512566</v>
      </c>
      <c r="F131">
        <f t="shared" si="28"/>
        <v>55069.857694125792</v>
      </c>
      <c r="G131">
        <f t="shared" si="29"/>
        <v>110139.71538825158</v>
      </c>
      <c r="H131">
        <f t="shared" si="31"/>
        <v>80533.325360638351</v>
      </c>
      <c r="I131">
        <f t="shared" si="32"/>
        <v>135603.18305476414</v>
      </c>
      <c r="J131">
        <f t="shared" si="33"/>
        <v>-29606.390027613226</v>
      </c>
      <c r="K131">
        <f t="shared" si="34"/>
        <v>-84676.247721739026</v>
      </c>
    </row>
    <row r="132" spans="1:11">
      <c r="A132" t="s">
        <v>140</v>
      </c>
      <c r="B132">
        <v>35022.811482925004</v>
      </c>
      <c r="C132">
        <f t="shared" si="22"/>
        <v>150149.96619996999</v>
      </c>
      <c r="D132">
        <f t="shared" si="23"/>
        <v>29219.425758439975</v>
      </c>
      <c r="E132">
        <f t="shared" si="30"/>
        <v>26186.75351170652</v>
      </c>
      <c r="F132">
        <f t="shared" si="28"/>
        <v>55016.763350472036</v>
      </c>
      <c r="G132">
        <f t="shared" si="29"/>
        <v>110033.52670094407</v>
      </c>
      <c r="H132">
        <f t="shared" si="31"/>
        <v>81203.516862178556</v>
      </c>
      <c r="I132">
        <f t="shared" si="32"/>
        <v>136220.2802126506</v>
      </c>
      <c r="J132">
        <f t="shared" si="33"/>
        <v>-28830.009838765516</v>
      </c>
      <c r="K132">
        <f t="shared" si="34"/>
        <v>-83846.773189237545</v>
      </c>
    </row>
    <row r="133" spans="1:11">
      <c r="A133" t="s">
        <v>141</v>
      </c>
      <c r="B133">
        <v>23582.092852934999</v>
      </c>
      <c r="C133">
        <f t="shared" si="22"/>
        <v>137878.995547395</v>
      </c>
      <c r="D133">
        <f t="shared" si="23"/>
        <v>12766.716300354994</v>
      </c>
      <c r="E133">
        <f t="shared" si="30"/>
        <v>26674.690313706611</v>
      </c>
      <c r="F133">
        <f t="shared" si="28"/>
        <v>54843.375536510917</v>
      </c>
      <c r="G133">
        <f t="shared" si="29"/>
        <v>109686.75107302183</v>
      </c>
      <c r="H133">
        <f t="shared" si="31"/>
        <v>81518.065850217536</v>
      </c>
      <c r="I133">
        <f t="shared" si="32"/>
        <v>136361.44138672843</v>
      </c>
      <c r="J133">
        <f t="shared" si="33"/>
        <v>-28168.685222804306</v>
      </c>
      <c r="K133">
        <f t="shared" si="34"/>
        <v>-83012.060759315224</v>
      </c>
    </row>
    <row r="134" spans="1:11">
      <c r="A134" t="s">
        <v>142</v>
      </c>
      <c r="B134">
        <v>27238.794173915001</v>
      </c>
      <c r="C134">
        <f t="shared" si="22"/>
        <v>116506.14119729999</v>
      </c>
      <c r="D134">
        <f t="shared" si="23"/>
        <v>-32787.735933195014</v>
      </c>
      <c r="E134">
        <f t="shared" si="30"/>
        <v>23630.481701687775</v>
      </c>
      <c r="F134">
        <f t="shared" si="28"/>
        <v>56427.193713186949</v>
      </c>
      <c r="G134">
        <f t="shared" si="29"/>
        <v>112854.3874263739</v>
      </c>
      <c r="H134">
        <f t="shared" si="31"/>
        <v>80057.675414874728</v>
      </c>
      <c r="I134">
        <f t="shared" si="32"/>
        <v>136484.86912806166</v>
      </c>
      <c r="J134">
        <f t="shared" si="33"/>
        <v>-32796.71201149917</v>
      </c>
      <c r="K134">
        <f t="shared" si="34"/>
        <v>-89223.905724686119</v>
      </c>
    </row>
    <row r="135" spans="1:11">
      <c r="A135" t="s">
        <v>143</v>
      </c>
      <c r="B135">
        <v>28345.977329419999</v>
      </c>
      <c r="C135">
        <f t="shared" ref="C135:C147" si="35">SUM(B132,B133,B134,B135)</f>
        <v>114189.675839195</v>
      </c>
      <c r="D135">
        <f t="shared" si="23"/>
        <v>-37218.187502740009</v>
      </c>
      <c r="E135">
        <f t="shared" si="30"/>
        <v>18833.400577970679</v>
      </c>
      <c r="F135">
        <f t="shared" si="28"/>
        <v>57357.301671264329</v>
      </c>
      <c r="G135">
        <f t="shared" si="29"/>
        <v>114714.60334252866</v>
      </c>
      <c r="H135">
        <f t="shared" si="31"/>
        <v>76190.702249235008</v>
      </c>
      <c r="I135">
        <f t="shared" si="32"/>
        <v>133548.00392049935</v>
      </c>
      <c r="J135">
        <f t="shared" si="33"/>
        <v>-38523.901093293651</v>
      </c>
      <c r="K135">
        <f t="shared" si="34"/>
        <v>-95881.20276455798</v>
      </c>
    </row>
    <row r="136" spans="1:11">
      <c r="A136" t="s">
        <v>144</v>
      </c>
      <c r="B136">
        <v>20279.559944460001</v>
      </c>
      <c r="C136">
        <f t="shared" si="35"/>
        <v>99446.424300729996</v>
      </c>
      <c r="D136">
        <f t="shared" si="23"/>
        <v>-50703.541899239994</v>
      </c>
      <c r="E136">
        <f t="shared" si="30"/>
        <v>13249.806877498733</v>
      </c>
      <c r="F136">
        <f t="shared" si="28"/>
        <v>58464.494212422978</v>
      </c>
      <c r="G136">
        <f t="shared" si="29"/>
        <v>116928.98842484596</v>
      </c>
      <c r="H136">
        <f t="shared" si="31"/>
        <v>71714.301089921704</v>
      </c>
      <c r="I136">
        <f t="shared" si="32"/>
        <v>130178.79530234469</v>
      </c>
      <c r="J136">
        <f t="shared" si="33"/>
        <v>-45214.687334924245</v>
      </c>
      <c r="K136">
        <f t="shared" si="34"/>
        <v>-103679.18154734722</v>
      </c>
    </row>
    <row r="137" spans="1:11">
      <c r="A137" t="s">
        <v>145</v>
      </c>
      <c r="B137">
        <v>16988.97284186499</v>
      </c>
      <c r="C137">
        <f t="shared" si="35"/>
        <v>92853.304289659995</v>
      </c>
      <c r="D137">
        <f t="shared" si="23"/>
        <v>-45025.691257735001</v>
      </c>
      <c r="E137">
        <f t="shared" si="30"/>
        <v>7389.6397586231324</v>
      </c>
      <c r="F137">
        <f t="shared" si="28"/>
        <v>58119.910651857812</v>
      </c>
      <c r="G137">
        <f t="shared" si="29"/>
        <v>116239.82130371562</v>
      </c>
      <c r="H137">
        <f t="shared" si="31"/>
        <v>65509.550410480944</v>
      </c>
      <c r="I137">
        <f t="shared" si="32"/>
        <v>123629.46106233876</v>
      </c>
      <c r="J137">
        <f t="shared" si="33"/>
        <v>-50730.27089323468</v>
      </c>
      <c r="K137">
        <f t="shared" si="34"/>
        <v>-108850.18154509249</v>
      </c>
    </row>
    <row r="138" spans="1:11">
      <c r="A138" t="s">
        <v>146</v>
      </c>
      <c r="B138">
        <v>28832.739835009997</v>
      </c>
      <c r="C138">
        <f t="shared" si="35"/>
        <v>94447.24995075498</v>
      </c>
      <c r="D138">
        <f t="shared" ref="D138:D147" si="36">C138-C134</f>
        <v>-22058.891246545012</v>
      </c>
      <c r="E138">
        <f t="shared" si="30"/>
        <v>3818.7745731739319</v>
      </c>
      <c r="F138">
        <f t="shared" si="28"/>
        <v>57597.228004417157</v>
      </c>
      <c r="G138">
        <f t="shared" si="29"/>
        <v>115194.45600883431</v>
      </c>
      <c r="H138">
        <f t="shared" si="31"/>
        <v>61416.002577591091</v>
      </c>
      <c r="I138">
        <f t="shared" si="32"/>
        <v>119013.23058200824</v>
      </c>
      <c r="J138">
        <f t="shared" si="33"/>
        <v>-53778.453431243222</v>
      </c>
      <c r="K138">
        <f t="shared" si="34"/>
        <v>-111375.68143566039</v>
      </c>
    </row>
    <row r="139" spans="1:11">
      <c r="A139" t="s">
        <v>147</v>
      </c>
      <c r="B139">
        <v>15389.897047605</v>
      </c>
      <c r="C139">
        <f t="shared" si="35"/>
        <v>81491.169668939998</v>
      </c>
      <c r="D139">
        <f t="shared" si="36"/>
        <v>-32698.506170255001</v>
      </c>
      <c r="E139">
        <f t="shared" si="30"/>
        <v>2331.6040615423817</v>
      </c>
      <c r="F139">
        <f t="shared" si="28"/>
        <v>58162.551594035285</v>
      </c>
      <c r="G139">
        <f t="shared" si="29"/>
        <v>116325.10318807057</v>
      </c>
      <c r="H139">
        <f t="shared" si="31"/>
        <v>60494.15565557767</v>
      </c>
      <c r="I139">
        <f t="shared" si="32"/>
        <v>118656.70724961295</v>
      </c>
      <c r="J139">
        <f t="shared" si="33"/>
        <v>-55830.947532492901</v>
      </c>
      <c r="K139">
        <f t="shared" si="34"/>
        <v>-113993.49912652819</v>
      </c>
    </row>
    <row r="140" spans="1:11">
      <c r="A140" t="s">
        <v>148</v>
      </c>
      <c r="B140">
        <v>12266.092032365001</v>
      </c>
      <c r="C140">
        <f t="shared" si="35"/>
        <v>73477.701756844996</v>
      </c>
      <c r="D140">
        <f t="shared" si="36"/>
        <v>-25968.722543885</v>
      </c>
      <c r="E140">
        <f t="shared" si="30"/>
        <v>1523.1922469270271</v>
      </c>
      <c r="F140">
        <f t="shared" si="28"/>
        <v>58451.696669812431</v>
      </c>
      <c r="G140">
        <f t="shared" si="29"/>
        <v>116903.39333962486</v>
      </c>
      <c r="H140">
        <f t="shared" si="31"/>
        <v>59974.888916739459</v>
      </c>
      <c r="I140">
        <f t="shared" si="32"/>
        <v>118426.58558655188</v>
      </c>
      <c r="J140">
        <f t="shared" si="33"/>
        <v>-56928.504422885402</v>
      </c>
      <c r="K140">
        <f t="shared" si="34"/>
        <v>-115380.20109269784</v>
      </c>
    </row>
    <row r="141" spans="1:11">
      <c r="A141" t="s">
        <v>149</v>
      </c>
      <c r="B141">
        <v>10280.426870309995</v>
      </c>
      <c r="C141">
        <f t="shared" si="35"/>
        <v>66769.15578529</v>
      </c>
      <c r="D141">
        <f t="shared" si="36"/>
        <v>-26084.148504369994</v>
      </c>
      <c r="E141">
        <f t="shared" si="30"/>
        <v>3220.3731844391195</v>
      </c>
      <c r="F141">
        <f t="shared" si="28"/>
        <v>57046.357978273169</v>
      </c>
      <c r="G141">
        <f t="shared" si="29"/>
        <v>114092.71595654634</v>
      </c>
      <c r="H141">
        <f t="shared" si="31"/>
        <v>60266.731162712291</v>
      </c>
      <c r="I141">
        <f t="shared" si="32"/>
        <v>117313.08914098545</v>
      </c>
      <c r="J141">
        <f t="shared" si="33"/>
        <v>-53825.984793834046</v>
      </c>
      <c r="K141">
        <f t="shared" si="34"/>
        <v>-110872.34277210722</v>
      </c>
    </row>
    <row r="142" spans="1:11">
      <c r="A142" t="s">
        <v>150</v>
      </c>
      <c r="B142">
        <v>30596.231444540004</v>
      </c>
      <c r="C142">
        <f t="shared" si="35"/>
        <v>68532.64739482</v>
      </c>
      <c r="D142">
        <f t="shared" si="36"/>
        <v>-25914.60255593498</v>
      </c>
      <c r="E142">
        <f t="shared" si="30"/>
        <v>5756.9125151483868</v>
      </c>
      <c r="F142">
        <f t="shared" si="28"/>
        <v>54373.502831179328</v>
      </c>
      <c r="G142">
        <f t="shared" si="29"/>
        <v>108747.00566235866</v>
      </c>
      <c r="H142">
        <f t="shared" si="31"/>
        <v>60130.415346327718</v>
      </c>
      <c r="I142">
        <f t="shared" si="32"/>
        <v>114503.91817750705</v>
      </c>
      <c r="J142">
        <f t="shared" si="33"/>
        <v>-48616.590316030939</v>
      </c>
      <c r="K142">
        <f t="shared" si="34"/>
        <v>-102990.09314721027</v>
      </c>
    </row>
    <row r="143" spans="1:11">
      <c r="A143" t="s">
        <v>151</v>
      </c>
      <c r="B143">
        <v>26983.76311177999</v>
      </c>
      <c r="C143">
        <f t="shared" si="35"/>
        <v>80126.513458994988</v>
      </c>
      <c r="D143">
        <f t="shared" si="36"/>
        <v>-1364.6562099450093</v>
      </c>
      <c r="E143">
        <f t="shared" si="30"/>
        <v>8750.2057657692167</v>
      </c>
      <c r="F143">
        <f t="shared" si="28"/>
        <v>52091.661503241601</v>
      </c>
      <c r="G143">
        <f t="shared" si="29"/>
        <v>104183.3230064832</v>
      </c>
      <c r="H143">
        <f t="shared" si="31"/>
        <v>60841.867269010821</v>
      </c>
      <c r="I143">
        <f t="shared" si="32"/>
        <v>112933.52877225242</v>
      </c>
      <c r="J143">
        <f t="shared" si="33"/>
        <v>-43341.455737472381</v>
      </c>
      <c r="K143">
        <f t="shared" si="34"/>
        <v>-95433.117240713982</v>
      </c>
    </row>
    <row r="144" spans="1:11">
      <c r="A144" t="s">
        <v>152</v>
      </c>
      <c r="B144">
        <v>32572.364914680002</v>
      </c>
      <c r="C144">
        <f t="shared" si="35"/>
        <v>100432.78634131</v>
      </c>
      <c r="D144">
        <f t="shared" si="36"/>
        <v>26955.084584465003</v>
      </c>
      <c r="E144">
        <f t="shared" si="30"/>
        <v>12911.75265397094</v>
      </c>
      <c r="F144">
        <f t="shared" si="28"/>
        <v>49901.97896402004</v>
      </c>
      <c r="G144">
        <f t="shared" si="29"/>
        <v>99803.957928040079</v>
      </c>
      <c r="H144">
        <f t="shared" si="31"/>
        <v>62813.731617990983</v>
      </c>
      <c r="I144">
        <f t="shared" si="32"/>
        <v>112715.71058201102</v>
      </c>
      <c r="J144">
        <f t="shared" si="33"/>
        <v>-36990.226310049096</v>
      </c>
      <c r="K144">
        <f t="shared" si="34"/>
        <v>-86892.205274069143</v>
      </c>
    </row>
    <row r="145" spans="1:11">
      <c r="A145" t="s">
        <v>153</v>
      </c>
      <c r="B145">
        <v>21278.827573055001</v>
      </c>
      <c r="C145">
        <f t="shared" si="35"/>
        <v>111431.187044055</v>
      </c>
      <c r="D145">
        <f t="shared" si="36"/>
        <v>44662.031258764997</v>
      </c>
      <c r="E145">
        <f t="shared" si="30"/>
        <v>13051.349028446171</v>
      </c>
      <c r="F145">
        <f t="shared" si="28"/>
        <v>49991.076538031317</v>
      </c>
      <c r="G145">
        <f t="shared" si="29"/>
        <v>99982.153076062634</v>
      </c>
      <c r="H145">
        <f t="shared" si="31"/>
        <v>63042.42556647749</v>
      </c>
      <c r="I145">
        <f t="shared" si="32"/>
        <v>113033.50210450881</v>
      </c>
      <c r="J145">
        <f t="shared" si="33"/>
        <v>-36939.727509585144</v>
      </c>
      <c r="K145">
        <f t="shared" si="34"/>
        <v>-86930.804047616461</v>
      </c>
    </row>
    <row r="146" spans="1:11">
      <c r="A146" t="s">
        <v>154</v>
      </c>
      <c r="B146">
        <v>27104.365619120003</v>
      </c>
      <c r="C146">
        <f t="shared" si="35"/>
        <v>107939.321218635</v>
      </c>
      <c r="D146">
        <f t="shared" si="36"/>
        <v>39406.673823814999</v>
      </c>
      <c r="E146">
        <f t="shared" si="30"/>
        <v>10919.252959895748</v>
      </c>
      <c r="F146">
        <f t="shared" si="28"/>
        <v>47752.714681063429</v>
      </c>
      <c r="G146">
        <f t="shared" si="29"/>
        <v>95505.429362126859</v>
      </c>
      <c r="H146">
        <f t="shared" si="31"/>
        <v>58671.967640959178</v>
      </c>
      <c r="I146">
        <f t="shared" si="32"/>
        <v>106424.68232202261</v>
      </c>
      <c r="J146">
        <f t="shared" si="33"/>
        <v>-36833.461721167681</v>
      </c>
      <c r="K146">
        <f t="shared" si="34"/>
        <v>-84586.176402231111</v>
      </c>
    </row>
    <row r="147" spans="1:11">
      <c r="A147" t="s">
        <v>155</v>
      </c>
      <c r="B147">
        <v>18423.756779235002</v>
      </c>
      <c r="C147">
        <f t="shared" si="35"/>
        <v>99379.314886090011</v>
      </c>
      <c r="D147">
        <f t="shared" si="36"/>
        <v>19252.801427095023</v>
      </c>
      <c r="E147">
        <f t="shared" si="30"/>
        <v>6959.2028163265231</v>
      </c>
      <c r="F147">
        <f t="shared" si="28"/>
        <v>43176.275063015491</v>
      </c>
      <c r="G147">
        <f t="shared" si="29"/>
        <v>86352.550126030983</v>
      </c>
      <c r="H147">
        <f t="shared" si="31"/>
        <v>50135.477879342012</v>
      </c>
      <c r="I147">
        <f t="shared" si="32"/>
        <v>93311.752942357503</v>
      </c>
      <c r="J147">
        <f t="shared" si="33"/>
        <v>-36217.072246688971</v>
      </c>
      <c r="K147">
        <f t="shared" si="34"/>
        <v>-79393.347309704463</v>
      </c>
    </row>
    <row r="148" spans="1:11">
      <c r="A148" t="s">
        <v>195</v>
      </c>
      <c r="B148">
        <v>6216.3460678649953</v>
      </c>
      <c r="C148">
        <f t="shared" ref="C148:C149" si="37">SUM(B145,B146,B147,B148)</f>
        <v>73023.29603927501</v>
      </c>
      <c r="D148">
        <f t="shared" ref="D148:D149" si="38">C148-C144</f>
        <v>-27409.490302034988</v>
      </c>
      <c r="E148">
        <f t="shared" ref="E148:E149" si="39">AVERAGE(D129:D148)</f>
        <v>212.31759446650102</v>
      </c>
      <c r="F148">
        <f t="shared" ref="F148:F149" si="40">STDEV(D129,D130,D131,D132,D133,D134,D135,D136,D137,D138,D139,D140,D141,D142,D143,D144,D145,D146,D147,D148)</f>
        <v>36689.519271500671</v>
      </c>
      <c r="G148">
        <f t="shared" ref="G148:G149" si="41">F148*2</f>
        <v>73379.038543001341</v>
      </c>
      <c r="H148">
        <f t="shared" ref="H148:H149" si="42">E148+F148</f>
        <v>36901.836865967169</v>
      </c>
      <c r="I148">
        <f t="shared" ref="I148:I149" si="43">E148+G148</f>
        <v>73591.356137467839</v>
      </c>
      <c r="J148">
        <f t="shared" ref="J148:J149" si="44">E148-F148</f>
        <v>-36477.201677034172</v>
      </c>
      <c r="K148">
        <f t="shared" ref="K148:K149" si="45">E148-G148</f>
        <v>-73166.720948534843</v>
      </c>
    </row>
    <row r="149" spans="1:11">
      <c r="A149" t="s">
        <v>196</v>
      </c>
      <c r="B149">
        <v>4558.2511171899932</v>
      </c>
      <c r="C149">
        <f t="shared" si="37"/>
        <v>56302.719583409984</v>
      </c>
      <c r="D149">
        <f t="shared" si="38"/>
        <v>-55128.467460645013</v>
      </c>
      <c r="E149">
        <f t="shared" si="39"/>
        <v>-5291.1161259177525</v>
      </c>
      <c r="F149">
        <f t="shared" si="40"/>
        <v>36301.370589130107</v>
      </c>
      <c r="G149">
        <f t="shared" si="41"/>
        <v>72602.741178260214</v>
      </c>
      <c r="H149">
        <f t="shared" si="42"/>
        <v>31010.254463212354</v>
      </c>
      <c r="I149">
        <f t="shared" si="43"/>
        <v>67311.625052342468</v>
      </c>
      <c r="J149">
        <f t="shared" si="44"/>
        <v>-41592.48671504786</v>
      </c>
      <c r="K149">
        <f t="shared" si="45"/>
        <v>-77893.85730417796</v>
      </c>
    </row>
    <row r="150" spans="1:11">
      <c r="A150" t="s">
        <v>200</v>
      </c>
      <c r="B150">
        <v>1942.1615907649939</v>
      </c>
      <c r="C150">
        <f t="shared" ref="C150" si="46">SUM(B147,B148,B149,B150)</f>
        <v>31140.515555054983</v>
      </c>
      <c r="D150">
        <f t="shared" ref="D150" si="47">C150-C146</f>
        <v>-76798.805663580017</v>
      </c>
      <c r="E150">
        <f t="shared" ref="E150" si="48">AVERAGE(D131:D150)</f>
        <v>-12026.581113593753</v>
      </c>
      <c r="F150">
        <f t="shared" ref="F150" si="49">STDEV(D131,D132,D133,D134,D135,D136,D137,D138,D139,D140,D141,D142,D143,D144,D145,D146,D147,D148,D149,D150)</f>
        <v>36454.425031718958</v>
      </c>
      <c r="G150">
        <f t="shared" ref="G150" si="50">F150*2</f>
        <v>72908.850063437916</v>
      </c>
      <c r="H150">
        <f t="shared" ref="H150" si="51">E150+F150</f>
        <v>24427.843918125203</v>
      </c>
      <c r="I150">
        <f t="shared" ref="I150" si="52">E150+G150</f>
        <v>60882.268949844161</v>
      </c>
      <c r="J150">
        <f t="shared" ref="J150" si="53">E150-F150</f>
        <v>-48481.006145312713</v>
      </c>
      <c r="K150">
        <f t="shared" ref="K150" si="54">E150-G150</f>
        <v>-84935.431177031671</v>
      </c>
    </row>
  </sheetData>
  <conditionalFormatting sqref="O7:EG8">
    <cfRule type="containsText" dxfId="20" priority="1" operator="containsText" text="Upper Limit">
      <formula>NOT(ISERROR(SEARCH("Upper Limit",O7)))</formula>
    </cfRule>
    <cfRule type="containsText" dxfId="19" priority="2" operator="containsText" text="Lower Limit">
      <formula>NOT(ISERROR(SEARCH("Lower Limit",O7)))</formula>
    </cfRule>
    <cfRule type="containsText" dxfId="18" priority="3" operator="containsText" text="No">
      <formula>NOT(ISERROR(SEARCH("No",O7)))</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2"/>
  <sheetViews>
    <sheetView workbookViewId="0">
      <selection activeCell="J9" sqref="A1:J9"/>
    </sheetView>
  </sheetViews>
  <sheetFormatPr defaultRowHeight="15"/>
  <cols>
    <col min="1" max="1" width="15.85546875" customWidth="1"/>
    <col min="2" max="2" width="14.42578125" customWidth="1"/>
    <col min="5" max="5" width="14" customWidth="1"/>
    <col min="6" max="6" width="16" customWidth="1"/>
    <col min="9" max="9" width="15.42578125" customWidth="1"/>
    <col min="10" max="10" width="16.140625" customWidth="1"/>
  </cols>
  <sheetData>
    <row r="1" spans="1:10">
      <c r="A1" s="5" t="s">
        <v>157</v>
      </c>
      <c r="B1" s="6" t="s">
        <v>158</v>
      </c>
      <c r="D1" s="6" t="s">
        <v>160</v>
      </c>
      <c r="E1" s="5" t="s">
        <v>157</v>
      </c>
      <c r="F1" s="6" t="s">
        <v>158</v>
      </c>
      <c r="H1" s="14" t="s">
        <v>160</v>
      </c>
      <c r="I1" s="5" t="s">
        <v>164</v>
      </c>
      <c r="J1" s="6" t="s">
        <v>165</v>
      </c>
    </row>
    <row r="2" spans="1:10" ht="60">
      <c r="A2" s="12" t="s">
        <v>192</v>
      </c>
      <c r="B2" s="13" t="s">
        <v>193</v>
      </c>
      <c r="D2" s="9" t="s">
        <v>161</v>
      </c>
      <c r="E2" s="12" t="s">
        <v>188</v>
      </c>
      <c r="F2" s="13" t="s">
        <v>189</v>
      </c>
      <c r="H2" s="15" t="s">
        <v>178</v>
      </c>
      <c r="I2" s="12" t="s">
        <v>190</v>
      </c>
      <c r="J2" s="16" t="s">
        <v>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B93"/>
  <sheetViews>
    <sheetView topLeftCell="A67" workbookViewId="0">
      <selection activeCell="D86" sqref="D86:D93"/>
    </sheetView>
  </sheetViews>
  <sheetFormatPr defaultRowHeight="15"/>
  <sheetData>
    <row r="1" spans="1:80" ht="75">
      <c r="A1" s="1" t="s">
        <v>0</v>
      </c>
      <c r="B1" s="2" t="s">
        <v>10</v>
      </c>
      <c r="C1" s="2" t="s">
        <v>1</v>
      </c>
      <c r="D1" s="2" t="s">
        <v>2</v>
      </c>
      <c r="E1" s="2" t="s">
        <v>3</v>
      </c>
      <c r="F1" s="2" t="s">
        <v>4</v>
      </c>
      <c r="G1" s="2" t="s">
        <v>5</v>
      </c>
      <c r="H1" s="2" t="s">
        <v>6</v>
      </c>
      <c r="I1" s="2" t="s">
        <v>7</v>
      </c>
      <c r="J1" s="2" t="s">
        <v>8</v>
      </c>
      <c r="K1" s="2" t="s">
        <v>9</v>
      </c>
      <c r="O1" s="22" t="s">
        <v>93</v>
      </c>
      <c r="P1" s="22" t="s">
        <v>94</v>
      </c>
      <c r="Q1" s="22" t="s">
        <v>95</v>
      </c>
      <c r="R1" s="22" t="s">
        <v>96</v>
      </c>
      <c r="S1" s="22" t="s">
        <v>97</v>
      </c>
      <c r="T1" s="22" t="s">
        <v>98</v>
      </c>
      <c r="U1" s="22" t="s">
        <v>99</v>
      </c>
      <c r="V1" s="22" t="s">
        <v>100</v>
      </c>
      <c r="W1" s="22" t="s">
        <v>101</v>
      </c>
      <c r="X1" s="22" t="s">
        <v>102</v>
      </c>
      <c r="Y1" s="22" t="s">
        <v>103</v>
      </c>
      <c r="Z1" s="22" t="s">
        <v>104</v>
      </c>
      <c r="AA1" s="22" t="s">
        <v>105</v>
      </c>
      <c r="AB1" s="22" t="s">
        <v>106</v>
      </c>
      <c r="AC1" s="22" t="s">
        <v>107</v>
      </c>
      <c r="AD1" s="22" t="s">
        <v>108</v>
      </c>
      <c r="AE1" s="22" t="s">
        <v>109</v>
      </c>
      <c r="AF1" s="22" t="s">
        <v>110</v>
      </c>
      <c r="AG1" s="22" t="s">
        <v>111</v>
      </c>
      <c r="AH1" s="22" t="s">
        <v>112</v>
      </c>
      <c r="AI1" s="22" t="s">
        <v>113</v>
      </c>
      <c r="AJ1" s="22" t="s">
        <v>114</v>
      </c>
      <c r="AK1" s="22" t="s">
        <v>115</v>
      </c>
      <c r="AL1" s="22" t="s">
        <v>116</v>
      </c>
      <c r="AM1" s="22" t="s">
        <v>117</v>
      </c>
      <c r="AN1" s="22" t="s">
        <v>118</v>
      </c>
      <c r="AO1" s="22" t="s">
        <v>119</v>
      </c>
      <c r="AP1" s="22" t="s">
        <v>120</v>
      </c>
      <c r="AQ1" s="22" t="s">
        <v>121</v>
      </c>
      <c r="AR1" s="22" t="s">
        <v>122</v>
      </c>
      <c r="AS1" s="3" t="s">
        <v>123</v>
      </c>
      <c r="AT1" s="3" t="s">
        <v>124</v>
      </c>
      <c r="AU1" s="3" t="s">
        <v>125</v>
      </c>
      <c r="AV1" s="3" t="s">
        <v>126</v>
      </c>
      <c r="AW1" s="3" t="s">
        <v>127</v>
      </c>
      <c r="AX1" s="22" t="s">
        <v>156</v>
      </c>
      <c r="AY1" s="22" t="s">
        <v>128</v>
      </c>
      <c r="AZ1" s="4" t="s">
        <v>129</v>
      </c>
      <c r="BA1" s="4" t="s">
        <v>130</v>
      </c>
      <c r="BB1" s="4" t="s">
        <v>131</v>
      </c>
      <c r="BC1" s="4" t="s">
        <v>132</v>
      </c>
      <c r="BD1" s="22" t="s">
        <v>133</v>
      </c>
      <c r="BE1" s="22" t="s">
        <v>134</v>
      </c>
      <c r="BF1" s="22" t="s">
        <v>135</v>
      </c>
      <c r="BG1" s="22" t="s">
        <v>136</v>
      </c>
      <c r="BH1" s="22" t="s">
        <v>137</v>
      </c>
      <c r="BI1" s="22" t="s">
        <v>138</v>
      </c>
      <c r="BJ1" s="22" t="s">
        <v>139</v>
      </c>
      <c r="BK1" s="22" t="s">
        <v>140</v>
      </c>
      <c r="BL1" s="22" t="s">
        <v>141</v>
      </c>
      <c r="BM1" s="22" t="s">
        <v>142</v>
      </c>
      <c r="BN1" s="22" t="s">
        <v>143</v>
      </c>
      <c r="BO1" s="22" t="s">
        <v>144</v>
      </c>
      <c r="BP1" s="22" t="s">
        <v>145</v>
      </c>
      <c r="BQ1" s="22" t="s">
        <v>146</v>
      </c>
      <c r="BR1" s="22" t="s">
        <v>147</v>
      </c>
      <c r="BS1" s="22" t="s">
        <v>148</v>
      </c>
      <c r="BT1" s="22" t="s">
        <v>149</v>
      </c>
      <c r="BU1" s="22" t="s">
        <v>150</v>
      </c>
      <c r="BV1" s="22" t="s">
        <v>151</v>
      </c>
      <c r="BW1" s="22" t="s">
        <v>152</v>
      </c>
      <c r="BX1" s="22" t="s">
        <v>153</v>
      </c>
      <c r="BY1" s="22" t="s">
        <v>154</v>
      </c>
      <c r="BZ1" s="22" t="s">
        <v>155</v>
      </c>
      <c r="CA1" s="22" t="s">
        <v>195</v>
      </c>
      <c r="CB1" s="22" t="s">
        <v>196</v>
      </c>
    </row>
    <row r="2" spans="1:80">
      <c r="A2" t="s">
        <v>67</v>
      </c>
      <c r="B2">
        <v>9256.2247498899997</v>
      </c>
      <c r="N2" s="2" t="s">
        <v>2</v>
      </c>
      <c r="O2" s="22">
        <v>-9012.0278241195629</v>
      </c>
      <c r="P2" s="22">
        <v>-7246.0452037816285</v>
      </c>
      <c r="Q2" s="22">
        <v>50627.234969404191</v>
      </c>
      <c r="R2" s="22">
        <v>48548.538990218687</v>
      </c>
      <c r="S2" s="22">
        <v>15984.550772194227</v>
      </c>
      <c r="T2" s="22">
        <v>7831.851537925002</v>
      </c>
      <c r="U2" s="22">
        <v>-15974.965079300542</v>
      </c>
      <c r="V2" s="22">
        <v>-2020.8827268968089</v>
      </c>
      <c r="W2" s="22">
        <v>1569.8874264412298</v>
      </c>
      <c r="X2" s="22">
        <v>4841.0990864506093</v>
      </c>
      <c r="Y2" s="22">
        <v>-2972.1096537559715</v>
      </c>
      <c r="Z2" s="22">
        <v>-12870.051731574873</v>
      </c>
      <c r="AA2" s="22">
        <v>-25898.562317749558</v>
      </c>
      <c r="AB2" s="22">
        <v>-33033.189418122653</v>
      </c>
      <c r="AC2" s="22">
        <v>-26879.668993257539</v>
      </c>
      <c r="AD2" s="22">
        <v>-28649.697199255555</v>
      </c>
      <c r="AE2" s="22">
        <v>-14152.540041658725</v>
      </c>
      <c r="AF2" s="22">
        <v>700.02774821746425</v>
      </c>
      <c r="AG2" s="22">
        <v>4773.3775541616997</v>
      </c>
      <c r="AH2" s="22">
        <v>371.60100536935533</v>
      </c>
      <c r="AI2" s="22">
        <v>1834.0522974608502</v>
      </c>
      <c r="AJ2" s="22">
        <v>-7259.10530319998</v>
      </c>
      <c r="AK2" s="22">
        <v>-6747.7083258992243</v>
      </c>
      <c r="AL2" s="22">
        <v>13221.983513079414</v>
      </c>
      <c r="AM2" s="22">
        <v>8343.0562486141425</v>
      </c>
      <c r="AN2" s="22">
        <v>16702.443974897909</v>
      </c>
      <c r="AO2" s="22">
        <v>4991.7578193182599</v>
      </c>
      <c r="AP2" s="22">
        <v>-1771.741871511862</v>
      </c>
      <c r="AQ2" s="22">
        <v>5741.241534837467</v>
      </c>
      <c r="AR2" s="22">
        <v>-7688.0498199292851</v>
      </c>
      <c r="AS2" s="22">
        <v>24684.493411299176</v>
      </c>
      <c r="AT2" s="22">
        <v>54605.912738337123</v>
      </c>
      <c r="AU2" s="22">
        <v>67571.718990474154</v>
      </c>
      <c r="AV2" s="22">
        <v>94462.847454040282</v>
      </c>
      <c r="AW2" s="22">
        <v>76685.842062283715</v>
      </c>
      <c r="AX2" s="22">
        <v>32828.674643795035</v>
      </c>
      <c r="AY2" s="22">
        <v>36902.986542713188</v>
      </c>
      <c r="AZ2" s="22">
        <v>-29603.198402402253</v>
      </c>
      <c r="BA2" s="22">
        <v>-70650.863321066718</v>
      </c>
      <c r="BB2" s="22">
        <v>-81470.262704019508</v>
      </c>
      <c r="BC2" s="22">
        <v>-99899.030408815714</v>
      </c>
      <c r="BD2" s="22">
        <v>2830.9078198656061</v>
      </c>
      <c r="BE2" s="22">
        <v>70721.964946020977</v>
      </c>
      <c r="BF2" s="22">
        <v>115712.0104054016</v>
      </c>
      <c r="BG2" s="22">
        <v>120913.0818351483</v>
      </c>
      <c r="BH2" s="22">
        <v>73728.660110509954</v>
      </c>
      <c r="BI2" s="22">
        <v>84821.144136938557</v>
      </c>
      <c r="BJ2" s="22">
        <v>75873.813127795176</v>
      </c>
      <c r="BK2" s="22">
        <v>58636.119317404169</v>
      </c>
      <c r="BL2" s="22">
        <v>36782.523763360106</v>
      </c>
      <c r="BM2" s="22">
        <v>-20913.58383436728</v>
      </c>
      <c r="BN2" s="22">
        <v>-60459.359005862963</v>
      </c>
      <c r="BO2" s="22">
        <v>-52169.100378233125</v>
      </c>
      <c r="BP2" s="22">
        <v>-31914.038625877758</v>
      </c>
      <c r="BQ2" s="22">
        <v>-12419.512451530638</v>
      </c>
      <c r="BR2" s="22">
        <v>24400.198235929653</v>
      </c>
      <c r="BS2" s="22">
        <v>22522.892305240268</v>
      </c>
      <c r="BT2" s="22">
        <v>10920.026176984335</v>
      </c>
      <c r="BU2" s="22">
        <v>-5197.3138735008833</v>
      </c>
      <c r="BV2" s="22">
        <v>2408.4525664831745</v>
      </c>
      <c r="BW2" s="22">
        <v>4604.1410769863287</v>
      </c>
      <c r="BX2" s="22">
        <v>18743.852446415607</v>
      </c>
      <c r="BY2" s="22">
        <v>20044.49655257407</v>
      </c>
      <c r="BZ2" s="22">
        <v>-17842.430764346413</v>
      </c>
      <c r="CA2" s="22">
        <v>-38742.195942192659</v>
      </c>
      <c r="CB2" s="22">
        <v>-76566.130862014295</v>
      </c>
    </row>
    <row r="3" spans="1:80" ht="45">
      <c r="A3" t="s">
        <v>68</v>
      </c>
      <c r="B3">
        <v>11277.317091092</v>
      </c>
      <c r="N3" s="2" t="s">
        <v>6</v>
      </c>
      <c r="O3">
        <v>25243.860697765806</v>
      </c>
      <c r="P3">
        <v>25557.003694839226</v>
      </c>
      <c r="Q3">
        <v>31366.477076933559</v>
      </c>
      <c r="R3">
        <v>36183.917132398383</v>
      </c>
      <c r="S3">
        <v>37537.853871636842</v>
      </c>
      <c r="T3">
        <v>37086.230445645597</v>
      </c>
      <c r="U3">
        <v>34046.802209892019</v>
      </c>
      <c r="V3">
        <v>30719.432099552621</v>
      </c>
      <c r="W3">
        <v>30168.974139653033</v>
      </c>
      <c r="X3">
        <v>29978.999364478677</v>
      </c>
      <c r="Y3">
        <v>29618.342548841225</v>
      </c>
      <c r="Z3">
        <v>28737.443407514551</v>
      </c>
      <c r="AA3">
        <v>25735.257020837387</v>
      </c>
      <c r="AB3">
        <v>24476.833696202946</v>
      </c>
      <c r="AC3">
        <v>21927.068795387568</v>
      </c>
      <c r="AD3">
        <v>19431.426183101597</v>
      </c>
      <c r="AE3">
        <v>19881.67401172805</v>
      </c>
      <c r="AF3">
        <v>20640.108217529843</v>
      </c>
      <c r="AG3">
        <v>21233.380085935689</v>
      </c>
      <c r="AH3">
        <v>19909.076894724923</v>
      </c>
      <c r="AI3">
        <v>20407.725489197015</v>
      </c>
      <c r="AJ3">
        <v>20407.24781548202</v>
      </c>
      <c r="AK3">
        <v>13794.1662858612</v>
      </c>
      <c r="AL3">
        <v>7869.0926174219421</v>
      </c>
      <c r="AM3">
        <v>6946.8867044467779</v>
      </c>
      <c r="AN3">
        <v>8017.89374844944</v>
      </c>
      <c r="AO3">
        <v>9080.9076205110578</v>
      </c>
      <c r="AP3">
        <v>9096.3614000699345</v>
      </c>
      <c r="AQ3">
        <v>9438.3614487258492</v>
      </c>
      <c r="AR3">
        <v>8635.3221356805861</v>
      </c>
      <c r="AS3">
        <v>11548.133265165176</v>
      </c>
      <c r="AT3">
        <v>19523.647904696052</v>
      </c>
      <c r="AU3">
        <v>28428.528883550291</v>
      </c>
      <c r="AV3">
        <v>40586.567955948631</v>
      </c>
      <c r="AW3">
        <v>47860.857971748657</v>
      </c>
      <c r="AX3">
        <v>49416.169094207769</v>
      </c>
      <c r="AY3">
        <v>51230.478561937925</v>
      </c>
      <c r="AZ3">
        <v>51498.460385357554</v>
      </c>
      <c r="BA3">
        <v>53489.845328268653</v>
      </c>
      <c r="BB3">
        <v>55154.041516077981</v>
      </c>
      <c r="BC3">
        <v>56719.728083828137</v>
      </c>
      <c r="BD3">
        <v>57128.28970016606</v>
      </c>
      <c r="BE3">
        <v>62839.087963889957</v>
      </c>
      <c r="BF3">
        <v>73014.746824241549</v>
      </c>
      <c r="BG3">
        <v>83218.446291071654</v>
      </c>
      <c r="BH3">
        <v>87137.785729617826</v>
      </c>
      <c r="BI3">
        <v>92349.21648774638</v>
      </c>
      <c r="BJ3">
        <v>96649.942005324992</v>
      </c>
      <c r="BK3">
        <v>99226.477334340074</v>
      </c>
      <c r="BL3">
        <v>100655.15464622166</v>
      </c>
      <c r="BM3">
        <v>99660.935305242121</v>
      </c>
      <c r="BN3">
        <v>97114.765257801278</v>
      </c>
      <c r="BO3">
        <v>92832.221999327652</v>
      </c>
      <c r="BP3">
        <v>85438.958770414625</v>
      </c>
      <c r="BQ3">
        <v>79781.860801131974</v>
      </c>
      <c r="BR3">
        <v>79252.778722497867</v>
      </c>
      <c r="BS3">
        <v>78330.836118884545</v>
      </c>
      <c r="BT3">
        <v>79661.327267376706</v>
      </c>
      <c r="BU3">
        <v>80121.038478265807</v>
      </c>
      <c r="BV3">
        <v>80120.027697615878</v>
      </c>
      <c r="BW3">
        <v>78327.687991205443</v>
      </c>
      <c r="BX3">
        <v>78870.998427954371</v>
      </c>
      <c r="BY3">
        <v>75312.974633715537</v>
      </c>
      <c r="BZ3">
        <v>64626.251298386152</v>
      </c>
      <c r="CA3">
        <v>51452.322058172431</v>
      </c>
      <c r="CB3">
        <v>45307.85333453054</v>
      </c>
    </row>
    <row r="4" spans="1:80" ht="45">
      <c r="A4" t="s">
        <v>69</v>
      </c>
      <c r="B4">
        <v>13193.58606406</v>
      </c>
      <c r="N4" s="2" t="s">
        <v>7</v>
      </c>
      <c r="O4">
        <v>56074.720358086437</v>
      </c>
      <c r="P4">
        <v>56311.223456900443</v>
      </c>
      <c r="Q4">
        <v>63495.184200209398</v>
      </c>
      <c r="R4">
        <v>68663.15886647375</v>
      </c>
      <c r="S4">
        <v>69805.276804077323</v>
      </c>
      <c r="T4">
        <v>69274.808478015693</v>
      </c>
      <c r="U4">
        <v>65742.788082878382</v>
      </c>
      <c r="V4">
        <v>61175.171875554697</v>
      </c>
      <c r="W4">
        <v>60528.990747092023</v>
      </c>
      <c r="X4">
        <v>60303.391877896516</v>
      </c>
      <c r="Y4">
        <v>59930.288791371699</v>
      </c>
      <c r="Z4">
        <v>59121.197570281118</v>
      </c>
      <c r="AA4">
        <v>55777.467018508309</v>
      </c>
      <c r="AB4">
        <v>55114.628478105733</v>
      </c>
      <c r="AC4">
        <v>52303.523095925528</v>
      </c>
      <c r="AD4">
        <v>49550.616124569453</v>
      </c>
      <c r="AE4">
        <v>49704.321598258859</v>
      </c>
      <c r="AF4">
        <v>50547.455115583944</v>
      </c>
      <c r="AG4">
        <v>48261.161845964467</v>
      </c>
      <c r="AH4">
        <v>41991.232344404394</v>
      </c>
      <c r="AI4">
        <v>42446.225527269562</v>
      </c>
      <c r="AJ4">
        <v>42445.92318481049</v>
      </c>
      <c r="AK4">
        <v>32088.507290334015</v>
      </c>
      <c r="AL4">
        <v>22004.687727312463</v>
      </c>
      <c r="AM4">
        <v>20542.350627541138</v>
      </c>
      <c r="AN4">
        <v>22240.835093697817</v>
      </c>
      <c r="AO4">
        <v>23318.526692890115</v>
      </c>
      <c r="AP4">
        <v>23336.977209238619</v>
      </c>
      <c r="AQ4">
        <v>23812.409601130639</v>
      </c>
      <c r="AR4">
        <v>22832.788420359109</v>
      </c>
      <c r="AS4">
        <v>27275.58052607553</v>
      </c>
      <c r="AT4">
        <v>39852.811581641683</v>
      </c>
      <c r="AU4">
        <v>52989.059473938971</v>
      </c>
      <c r="AV4">
        <v>70930.335775127503</v>
      </c>
      <c r="AW4">
        <v>80300.640253950507</v>
      </c>
      <c r="AX4">
        <v>80337.343906716196</v>
      </c>
      <c r="AY4">
        <v>81413.186512957895</v>
      </c>
      <c r="AZ4">
        <v>83464.311467328153</v>
      </c>
      <c r="BA4">
        <v>91218.293396911773</v>
      </c>
      <c r="BB4">
        <v>98638.778957999879</v>
      </c>
      <c r="BC4">
        <v>106856.80622881401</v>
      </c>
      <c r="BD4">
        <v>107169.42880533657</v>
      </c>
      <c r="BE4">
        <v>114717.54166918836</v>
      </c>
      <c r="BF4">
        <v>129944.35804527542</v>
      </c>
      <c r="BG4">
        <v>144723.25569960894</v>
      </c>
      <c r="BH4">
        <v>149710.62376992067</v>
      </c>
      <c r="BI4">
        <v>156142.01597029675</v>
      </c>
      <c r="BJ4">
        <v>160861.18925548863</v>
      </c>
      <c r="BK4">
        <v>163369.51602439047</v>
      </c>
      <c r="BL4">
        <v>164003.34196898917</v>
      </c>
      <c r="BM4">
        <v>164294.80714931339</v>
      </c>
      <c r="BN4">
        <v>164955.73064164171</v>
      </c>
      <c r="BO4">
        <v>162377.68509312987</v>
      </c>
      <c r="BP4">
        <v>153910.00293929968</v>
      </c>
      <c r="BQ4">
        <v>147051.07472642511</v>
      </c>
      <c r="BR4">
        <v>146414.33438955015</v>
      </c>
      <c r="BS4">
        <v>145289.45389419718</v>
      </c>
      <c r="BT4">
        <v>145924.27496221216</v>
      </c>
      <c r="BU4">
        <v>143571.01991161206</v>
      </c>
      <c r="BV4">
        <v>139375.06258678707</v>
      </c>
      <c r="BW4">
        <v>130565.2245996761</v>
      </c>
      <c r="BX4">
        <v>130856.19824184646</v>
      </c>
      <c r="BY4">
        <v>126274.02407304113</v>
      </c>
      <c r="BZ4">
        <v>111578.29946086978</v>
      </c>
      <c r="CA4">
        <v>93213.204869309367</v>
      </c>
      <c r="CB4">
        <v>88439.006970651812</v>
      </c>
    </row>
    <row r="5" spans="1:80" ht="45">
      <c r="A5" t="s">
        <v>70</v>
      </c>
      <c r="B5">
        <v>17472.7966485</v>
      </c>
      <c r="C5">
        <f>SUM(B2,B3,B4,B5)</f>
        <v>51199.924553541998</v>
      </c>
      <c r="N5" s="2" t="s">
        <v>8</v>
      </c>
      <c r="O5">
        <v>-36417.858622875465</v>
      </c>
      <c r="P5">
        <v>-35951.435829283197</v>
      </c>
      <c r="Q5">
        <v>-32890.937169618119</v>
      </c>
      <c r="R5">
        <v>-28774.566335752337</v>
      </c>
      <c r="S5">
        <v>-26996.991993244119</v>
      </c>
      <c r="T5">
        <v>-27290.925619094589</v>
      </c>
      <c r="U5">
        <v>-29345.169536080706</v>
      </c>
      <c r="V5">
        <v>-30192.04745245153</v>
      </c>
      <c r="W5">
        <v>-30551.059075224952</v>
      </c>
      <c r="X5">
        <v>-30669.785662356993</v>
      </c>
      <c r="Y5">
        <v>-31005.549936219722</v>
      </c>
      <c r="Z5">
        <v>-32030.064918018583</v>
      </c>
      <c r="AA5">
        <v>-34349.162974504456</v>
      </c>
      <c r="AB5">
        <v>-36798.755867602631</v>
      </c>
      <c r="AC5">
        <v>-38825.839805688345</v>
      </c>
      <c r="AD5">
        <v>-40806.953699834114</v>
      </c>
      <c r="AE5">
        <v>-39763.621161333576</v>
      </c>
      <c r="AF5">
        <v>-39174.58557857835</v>
      </c>
      <c r="AG5">
        <v>-32822.183434121878</v>
      </c>
      <c r="AH5">
        <v>-24255.234004634018</v>
      </c>
      <c r="AI5">
        <v>-23669.274586948071</v>
      </c>
      <c r="AJ5">
        <v>-23670.102923174913</v>
      </c>
      <c r="AK5">
        <v>-22794.515723084431</v>
      </c>
      <c r="AL5">
        <v>-20402.097602359103</v>
      </c>
      <c r="AM5">
        <v>-20244.041141741945</v>
      </c>
      <c r="AN5">
        <v>-20427.988942047319</v>
      </c>
      <c r="AO5">
        <v>-19394.330524247056</v>
      </c>
      <c r="AP5">
        <v>-19384.870218267439</v>
      </c>
      <c r="AQ5">
        <v>-19309.734856083731</v>
      </c>
      <c r="AR5">
        <v>-19759.610433676455</v>
      </c>
      <c r="AS5">
        <v>-19906.761256655533</v>
      </c>
      <c r="AT5">
        <v>-21134.679449195202</v>
      </c>
      <c r="AU5">
        <v>-20692.53229722707</v>
      </c>
      <c r="AV5">
        <v>-20100.967682409115</v>
      </c>
      <c r="AW5">
        <v>-17018.706592655024</v>
      </c>
      <c r="AX5">
        <v>-12426.180530809077</v>
      </c>
      <c r="AY5">
        <v>-9134.9373401020312</v>
      </c>
      <c r="AZ5">
        <v>-12433.241778583641</v>
      </c>
      <c r="BA5">
        <v>-21967.050809017583</v>
      </c>
      <c r="BB5">
        <v>-31815.433367765796</v>
      </c>
      <c r="BC5">
        <v>-43554.428206143602</v>
      </c>
      <c r="BD5">
        <v>-42953.988510174968</v>
      </c>
      <c r="BE5">
        <v>-40917.819446706846</v>
      </c>
      <c r="BF5">
        <v>-40844.475617826211</v>
      </c>
      <c r="BG5">
        <v>-39791.172526002912</v>
      </c>
      <c r="BH5">
        <v>-38007.890350987873</v>
      </c>
      <c r="BI5">
        <v>-35236.382477354389</v>
      </c>
      <c r="BJ5">
        <v>-31772.552495002299</v>
      </c>
      <c r="BK5">
        <v>-29059.600045760708</v>
      </c>
      <c r="BL5">
        <v>-26041.219999313369</v>
      </c>
      <c r="BM5">
        <v>-29606.808382900446</v>
      </c>
      <c r="BN5">
        <v>-38567.165509879618</v>
      </c>
      <c r="BO5">
        <v>-46258.704188276744</v>
      </c>
      <c r="BP5">
        <v>-51503.129567355514</v>
      </c>
      <c r="BQ5">
        <v>-54756.567049454301</v>
      </c>
      <c r="BR5">
        <v>-55070.332611606726</v>
      </c>
      <c r="BS5">
        <v>-55586.399431740705</v>
      </c>
      <c r="BT5">
        <v>-52864.568122294208</v>
      </c>
      <c r="BU5">
        <v>-46778.924388426713</v>
      </c>
      <c r="BV5">
        <v>-38390.042080726533</v>
      </c>
      <c r="BW5">
        <v>-26147.385225735878</v>
      </c>
      <c r="BX5">
        <v>-25099.401199829823</v>
      </c>
      <c r="BY5">
        <v>-26609.124244935665</v>
      </c>
      <c r="BZ5">
        <v>-29277.845026581082</v>
      </c>
      <c r="CA5">
        <v>-32069.443564101461</v>
      </c>
      <c r="CB5">
        <v>-40954.453937712002</v>
      </c>
    </row>
    <row r="6" spans="1:80" ht="45">
      <c r="A6" t="s">
        <v>71</v>
      </c>
      <c r="B6">
        <v>18815.332069019998</v>
      </c>
      <c r="C6">
        <f>SUM(B3,B4,B5,B6)</f>
        <v>60759.031872672</v>
      </c>
      <c r="N6" s="2" t="s">
        <v>9</v>
      </c>
      <c r="O6">
        <v>-67248.718283196096</v>
      </c>
      <c r="P6">
        <v>-66705.655591344417</v>
      </c>
      <c r="Q6">
        <v>-65019.644292893958</v>
      </c>
      <c r="R6">
        <v>-61253.808069827697</v>
      </c>
      <c r="S6">
        <v>-59264.414925684599</v>
      </c>
      <c r="T6">
        <v>-59479.503651464685</v>
      </c>
      <c r="U6">
        <v>-61041.155409067069</v>
      </c>
      <c r="V6">
        <v>-60647.787228453606</v>
      </c>
      <c r="W6">
        <v>-60911.075682663948</v>
      </c>
      <c r="X6">
        <v>-60994.178175774825</v>
      </c>
      <c r="Y6">
        <v>-61317.496178750196</v>
      </c>
      <c r="Z6">
        <v>-62413.81908078515</v>
      </c>
      <c r="AA6">
        <v>-64391.372972175377</v>
      </c>
      <c r="AB6">
        <v>-67436.550649505414</v>
      </c>
      <c r="AC6">
        <v>-69202.294106226298</v>
      </c>
      <c r="AD6">
        <v>-70926.143641301969</v>
      </c>
      <c r="AE6">
        <v>-69586.268747864393</v>
      </c>
      <c r="AF6">
        <v>-69081.932476632443</v>
      </c>
      <c r="AG6">
        <v>-59849.96519415066</v>
      </c>
      <c r="AH6">
        <v>-46337.389454313488</v>
      </c>
      <c r="AI6">
        <v>-45707.774625020611</v>
      </c>
      <c r="AJ6">
        <v>-45708.778292503375</v>
      </c>
      <c r="AK6">
        <v>-41088.856727557242</v>
      </c>
      <c r="AL6">
        <v>-34537.692712249627</v>
      </c>
      <c r="AM6">
        <v>-33839.505064836303</v>
      </c>
      <c r="AN6">
        <v>-34650.930287295698</v>
      </c>
      <c r="AO6">
        <v>-33631.949596626117</v>
      </c>
      <c r="AP6">
        <v>-33625.486027436127</v>
      </c>
      <c r="AQ6">
        <v>-33683.783008488521</v>
      </c>
      <c r="AR6">
        <v>-33957.076718354976</v>
      </c>
      <c r="AS6">
        <v>-35634.208517565887</v>
      </c>
      <c r="AT6">
        <v>-41463.843126140826</v>
      </c>
      <c r="AU6">
        <v>-45253.06288761575</v>
      </c>
      <c r="AV6">
        <v>-50444.735501587988</v>
      </c>
      <c r="AW6">
        <v>-49458.488874856863</v>
      </c>
      <c r="AX6">
        <v>-43347.355343317497</v>
      </c>
      <c r="AY6">
        <v>-39317.645291122011</v>
      </c>
      <c r="AZ6">
        <v>-44399.092860554243</v>
      </c>
      <c r="BA6">
        <v>-59695.498877660706</v>
      </c>
      <c r="BB6">
        <v>-75300.170809687683</v>
      </c>
      <c r="BC6">
        <v>-93691.506351129472</v>
      </c>
      <c r="BD6">
        <v>-92995.127615345482</v>
      </c>
      <c r="BE6">
        <v>-92796.273152005248</v>
      </c>
      <c r="BF6">
        <v>-97774.086838860079</v>
      </c>
      <c r="BG6">
        <v>-101295.98193454021</v>
      </c>
      <c r="BH6">
        <v>-100580.72839129073</v>
      </c>
      <c r="BI6">
        <v>-99029.181959904774</v>
      </c>
      <c r="BJ6">
        <v>-95983.799745165947</v>
      </c>
      <c r="BK6">
        <v>-93202.638735811095</v>
      </c>
      <c r="BL6">
        <v>-89389.407322080893</v>
      </c>
      <c r="BM6">
        <v>-94240.68022697173</v>
      </c>
      <c r="BN6">
        <v>-106408.13089372007</v>
      </c>
      <c r="BO6">
        <v>-115804.16728207894</v>
      </c>
      <c r="BP6">
        <v>-119974.17373624058</v>
      </c>
      <c r="BQ6">
        <v>-122025.78097474744</v>
      </c>
      <c r="BR6">
        <v>-122231.88827865903</v>
      </c>
      <c r="BS6">
        <v>-122545.01720705333</v>
      </c>
      <c r="BT6">
        <v>-119127.51581712966</v>
      </c>
      <c r="BU6">
        <v>-110228.90582177296</v>
      </c>
      <c r="BV6">
        <v>-97645.076969897738</v>
      </c>
      <c r="BW6">
        <v>-78384.921834206543</v>
      </c>
      <c r="BX6">
        <v>-77084.601013721927</v>
      </c>
      <c r="BY6">
        <v>-77570.173684261274</v>
      </c>
      <c r="BZ6">
        <v>-76229.893189064693</v>
      </c>
      <c r="CA6">
        <v>-73830.326375238408</v>
      </c>
      <c r="CB6">
        <v>-84085.607573833273</v>
      </c>
    </row>
    <row r="7" spans="1:80">
      <c r="A7" t="s">
        <v>72</v>
      </c>
      <c r="B7">
        <v>11840.688800080003</v>
      </c>
      <c r="C7">
        <f t="shared" ref="C7:C8" si="0">SUM(B4,B5,B6,B7)</f>
        <v>61322.403581660001</v>
      </c>
      <c r="N7" s="2" t="s">
        <v>157</v>
      </c>
      <c r="O7" t="str">
        <f>IF(O2&gt;O4, "Upper Limit", IF(O2&gt;O3, "Lower Limit", "No"))</f>
        <v>No</v>
      </c>
      <c r="P7" t="str">
        <f t="shared" ref="P7:CA7" si="1">IF(P2&gt;P4, "Upper Limit", IF(P2&gt;P3, "Lower Limit", "No"))</f>
        <v>No</v>
      </c>
      <c r="Q7" t="str">
        <f t="shared" si="1"/>
        <v>Lower Limit</v>
      </c>
      <c r="R7" t="str">
        <f t="shared" si="1"/>
        <v>Lower Limit</v>
      </c>
      <c r="S7" t="str">
        <f t="shared" si="1"/>
        <v>No</v>
      </c>
      <c r="T7" t="str">
        <f t="shared" si="1"/>
        <v>No</v>
      </c>
      <c r="U7" t="str">
        <f t="shared" si="1"/>
        <v>No</v>
      </c>
      <c r="V7" t="str">
        <f t="shared" si="1"/>
        <v>No</v>
      </c>
      <c r="W7" t="str">
        <f t="shared" si="1"/>
        <v>No</v>
      </c>
      <c r="X7" t="str">
        <f t="shared" si="1"/>
        <v>No</v>
      </c>
      <c r="Y7" t="str">
        <f t="shared" si="1"/>
        <v>No</v>
      </c>
      <c r="Z7" t="str">
        <f t="shared" si="1"/>
        <v>No</v>
      </c>
      <c r="AA7" t="str">
        <f t="shared" si="1"/>
        <v>No</v>
      </c>
      <c r="AB7" t="str">
        <f t="shared" si="1"/>
        <v>No</v>
      </c>
      <c r="AC7" t="str">
        <f t="shared" si="1"/>
        <v>No</v>
      </c>
      <c r="AD7" t="str">
        <f t="shared" si="1"/>
        <v>No</v>
      </c>
      <c r="AE7" t="str">
        <f t="shared" si="1"/>
        <v>No</v>
      </c>
      <c r="AF7" t="str">
        <f t="shared" si="1"/>
        <v>No</v>
      </c>
      <c r="AG7" t="str">
        <f t="shared" si="1"/>
        <v>No</v>
      </c>
      <c r="AH7" t="str">
        <f t="shared" si="1"/>
        <v>No</v>
      </c>
      <c r="AI7" t="str">
        <f t="shared" si="1"/>
        <v>No</v>
      </c>
      <c r="AJ7" t="str">
        <f t="shared" si="1"/>
        <v>No</v>
      </c>
      <c r="AK7" t="str">
        <f t="shared" si="1"/>
        <v>No</v>
      </c>
      <c r="AL7" t="str">
        <f t="shared" si="1"/>
        <v>Lower Limit</v>
      </c>
      <c r="AM7" t="str">
        <f t="shared" si="1"/>
        <v>Lower Limit</v>
      </c>
      <c r="AN7" t="str">
        <f t="shared" si="1"/>
        <v>Lower Limit</v>
      </c>
      <c r="AO7" t="str">
        <f t="shared" si="1"/>
        <v>No</v>
      </c>
      <c r="AP7" t="str">
        <f t="shared" si="1"/>
        <v>No</v>
      </c>
      <c r="AQ7" t="str">
        <f t="shared" si="1"/>
        <v>No</v>
      </c>
      <c r="AR7" t="str">
        <f t="shared" si="1"/>
        <v>No</v>
      </c>
      <c r="AS7" t="str">
        <f t="shared" si="1"/>
        <v>Lower Limit</v>
      </c>
      <c r="AT7" t="str">
        <f t="shared" si="1"/>
        <v>Upper Limit</v>
      </c>
      <c r="AU7" t="str">
        <f t="shared" si="1"/>
        <v>Upper Limit</v>
      </c>
      <c r="AV7" t="str">
        <f t="shared" si="1"/>
        <v>Upper Limit</v>
      </c>
      <c r="AW7" t="str">
        <f t="shared" si="1"/>
        <v>Lower Limit</v>
      </c>
      <c r="AX7" t="str">
        <f t="shared" si="1"/>
        <v>No</v>
      </c>
      <c r="AY7" t="str">
        <f t="shared" si="1"/>
        <v>No</v>
      </c>
      <c r="AZ7" t="str">
        <f t="shared" si="1"/>
        <v>No</v>
      </c>
      <c r="BA7" t="str">
        <f t="shared" si="1"/>
        <v>No</v>
      </c>
      <c r="BB7" t="str">
        <f t="shared" si="1"/>
        <v>No</v>
      </c>
      <c r="BC7" t="str">
        <f t="shared" si="1"/>
        <v>No</v>
      </c>
      <c r="BD7" t="str">
        <f t="shared" si="1"/>
        <v>No</v>
      </c>
      <c r="BE7" t="str">
        <f t="shared" si="1"/>
        <v>Lower Limit</v>
      </c>
      <c r="BF7" t="str">
        <f t="shared" si="1"/>
        <v>Lower Limit</v>
      </c>
      <c r="BG7" t="str">
        <f t="shared" si="1"/>
        <v>Lower Limit</v>
      </c>
      <c r="BH7" t="str">
        <f t="shared" si="1"/>
        <v>No</v>
      </c>
      <c r="BI7" t="str">
        <f t="shared" si="1"/>
        <v>No</v>
      </c>
      <c r="BJ7" t="str">
        <f t="shared" si="1"/>
        <v>No</v>
      </c>
      <c r="BK7" t="str">
        <f t="shared" si="1"/>
        <v>No</v>
      </c>
      <c r="BL7" t="str">
        <f t="shared" si="1"/>
        <v>No</v>
      </c>
      <c r="BM7" t="str">
        <f t="shared" si="1"/>
        <v>No</v>
      </c>
      <c r="BN7" t="str">
        <f t="shared" si="1"/>
        <v>No</v>
      </c>
      <c r="BO7" t="str">
        <f t="shared" si="1"/>
        <v>No</v>
      </c>
      <c r="BP7" t="str">
        <f t="shared" si="1"/>
        <v>No</v>
      </c>
      <c r="BQ7" t="str">
        <f t="shared" si="1"/>
        <v>No</v>
      </c>
      <c r="BR7" t="str">
        <f t="shared" si="1"/>
        <v>No</v>
      </c>
      <c r="BS7" t="str">
        <f t="shared" si="1"/>
        <v>No</v>
      </c>
      <c r="BT7" t="str">
        <f t="shared" si="1"/>
        <v>No</v>
      </c>
      <c r="BU7" t="str">
        <f t="shared" si="1"/>
        <v>No</v>
      </c>
      <c r="BV7" t="str">
        <f t="shared" si="1"/>
        <v>No</v>
      </c>
      <c r="BW7" t="str">
        <f t="shared" si="1"/>
        <v>No</v>
      </c>
      <c r="BX7" t="str">
        <f t="shared" si="1"/>
        <v>No</v>
      </c>
      <c r="BY7" t="str">
        <f t="shared" si="1"/>
        <v>No</v>
      </c>
      <c r="BZ7" t="str">
        <f t="shared" si="1"/>
        <v>No</v>
      </c>
      <c r="CA7" t="str">
        <f t="shared" si="1"/>
        <v>No</v>
      </c>
      <c r="CB7" t="str">
        <f t="shared" ref="CB7" si="2">IF(CB2&gt;CB4, "Upper Limit", IF(CB2&gt;CB3, "Lower Limit", "No"))</f>
        <v>No</v>
      </c>
    </row>
    <row r="8" spans="1:80">
      <c r="A8" t="s">
        <v>73</v>
      </c>
      <c r="B8">
        <v>5932.8139605607539</v>
      </c>
      <c r="C8">
        <f t="shared" si="0"/>
        <v>54061.631478160751</v>
      </c>
      <c r="N8" s="2" t="s">
        <v>194</v>
      </c>
      <c r="O8" t="str">
        <f>IF(O2&lt;O6, "Upper Limit", IF(O2&lt;O5, "Lower Limit", "No"))</f>
        <v>No</v>
      </c>
      <c r="P8" t="str">
        <f t="shared" ref="P8:CA8" si="3">IF(P2&lt;P6, "Upper Limit", IF(P2&lt;P5, "Lower Limit", "No"))</f>
        <v>No</v>
      </c>
      <c r="Q8" t="str">
        <f t="shared" si="3"/>
        <v>No</v>
      </c>
      <c r="R8" t="str">
        <f t="shared" si="3"/>
        <v>No</v>
      </c>
      <c r="S8" t="str">
        <f t="shared" si="3"/>
        <v>No</v>
      </c>
      <c r="T8" t="str">
        <f t="shared" si="3"/>
        <v>No</v>
      </c>
      <c r="U8" t="str">
        <f t="shared" si="3"/>
        <v>No</v>
      </c>
      <c r="V8" t="str">
        <f t="shared" si="3"/>
        <v>No</v>
      </c>
      <c r="W8" t="str">
        <f t="shared" si="3"/>
        <v>No</v>
      </c>
      <c r="X8" t="str">
        <f t="shared" si="3"/>
        <v>No</v>
      </c>
      <c r="Y8" t="str">
        <f t="shared" si="3"/>
        <v>No</v>
      </c>
      <c r="Z8" t="str">
        <f t="shared" si="3"/>
        <v>No</v>
      </c>
      <c r="AA8" t="str">
        <f t="shared" si="3"/>
        <v>No</v>
      </c>
      <c r="AB8" t="str">
        <f t="shared" si="3"/>
        <v>No</v>
      </c>
      <c r="AC8" t="str">
        <f t="shared" si="3"/>
        <v>No</v>
      </c>
      <c r="AD8" t="str">
        <f t="shared" si="3"/>
        <v>No</v>
      </c>
      <c r="AE8" t="str">
        <f t="shared" si="3"/>
        <v>No</v>
      </c>
      <c r="AF8" t="str">
        <f t="shared" si="3"/>
        <v>No</v>
      </c>
      <c r="AG8" t="str">
        <f t="shared" si="3"/>
        <v>No</v>
      </c>
      <c r="AH8" t="str">
        <f t="shared" si="3"/>
        <v>No</v>
      </c>
      <c r="AI8" t="str">
        <f t="shared" si="3"/>
        <v>No</v>
      </c>
      <c r="AJ8" t="str">
        <f t="shared" si="3"/>
        <v>No</v>
      </c>
      <c r="AK8" t="str">
        <f t="shared" si="3"/>
        <v>No</v>
      </c>
      <c r="AL8" t="str">
        <f t="shared" si="3"/>
        <v>No</v>
      </c>
      <c r="AM8" t="str">
        <f t="shared" si="3"/>
        <v>No</v>
      </c>
      <c r="AN8" t="str">
        <f t="shared" si="3"/>
        <v>No</v>
      </c>
      <c r="AO8" t="str">
        <f t="shared" si="3"/>
        <v>No</v>
      </c>
      <c r="AP8" t="str">
        <f t="shared" si="3"/>
        <v>No</v>
      </c>
      <c r="AQ8" t="str">
        <f t="shared" si="3"/>
        <v>No</v>
      </c>
      <c r="AR8" t="str">
        <f t="shared" si="3"/>
        <v>No</v>
      </c>
      <c r="AS8" t="str">
        <f t="shared" si="3"/>
        <v>No</v>
      </c>
      <c r="AT8" t="str">
        <f t="shared" si="3"/>
        <v>No</v>
      </c>
      <c r="AU8" t="str">
        <f t="shared" si="3"/>
        <v>No</v>
      </c>
      <c r="AV8" t="str">
        <f t="shared" si="3"/>
        <v>No</v>
      </c>
      <c r="AW8" t="str">
        <f t="shared" si="3"/>
        <v>No</v>
      </c>
      <c r="AX8" t="str">
        <f t="shared" si="3"/>
        <v>No</v>
      </c>
      <c r="AY8" t="str">
        <f t="shared" si="3"/>
        <v>No</v>
      </c>
      <c r="AZ8" t="str">
        <f t="shared" si="3"/>
        <v>Lower Limit</v>
      </c>
      <c r="BA8" t="str">
        <f t="shared" si="3"/>
        <v>Upper Limit</v>
      </c>
      <c r="BB8" t="str">
        <f t="shared" si="3"/>
        <v>Upper Limit</v>
      </c>
      <c r="BC8" t="str">
        <f t="shared" si="3"/>
        <v>Upper Limit</v>
      </c>
      <c r="BD8" t="str">
        <f t="shared" si="3"/>
        <v>No</v>
      </c>
      <c r="BE8" t="str">
        <f t="shared" si="3"/>
        <v>No</v>
      </c>
      <c r="BF8" t="str">
        <f t="shared" si="3"/>
        <v>No</v>
      </c>
      <c r="BG8" t="str">
        <f t="shared" si="3"/>
        <v>No</v>
      </c>
      <c r="BH8" t="str">
        <f t="shared" si="3"/>
        <v>No</v>
      </c>
      <c r="BI8" t="str">
        <f t="shared" si="3"/>
        <v>No</v>
      </c>
      <c r="BJ8" t="str">
        <f t="shared" si="3"/>
        <v>No</v>
      </c>
      <c r="BK8" t="str">
        <f t="shared" si="3"/>
        <v>No</v>
      </c>
      <c r="BL8" t="str">
        <f t="shared" si="3"/>
        <v>No</v>
      </c>
      <c r="BM8" t="str">
        <f t="shared" si="3"/>
        <v>No</v>
      </c>
      <c r="BN8" t="str">
        <f t="shared" si="3"/>
        <v>Lower Limit</v>
      </c>
      <c r="BO8" t="str">
        <f t="shared" si="3"/>
        <v>Lower Limit</v>
      </c>
      <c r="BP8" t="str">
        <f t="shared" si="3"/>
        <v>No</v>
      </c>
      <c r="BQ8" t="str">
        <f t="shared" si="3"/>
        <v>No</v>
      </c>
      <c r="BR8" t="str">
        <f t="shared" si="3"/>
        <v>No</v>
      </c>
      <c r="BS8" t="str">
        <f t="shared" si="3"/>
        <v>No</v>
      </c>
      <c r="BT8" t="str">
        <f t="shared" si="3"/>
        <v>No</v>
      </c>
      <c r="BU8" t="str">
        <f t="shared" si="3"/>
        <v>No</v>
      </c>
      <c r="BV8" t="str">
        <f t="shared" si="3"/>
        <v>No</v>
      </c>
      <c r="BW8" t="str">
        <f t="shared" si="3"/>
        <v>No</v>
      </c>
      <c r="BX8" t="str">
        <f t="shared" si="3"/>
        <v>No</v>
      </c>
      <c r="BY8" t="str">
        <f t="shared" si="3"/>
        <v>No</v>
      </c>
      <c r="BZ8" t="str">
        <f t="shared" si="3"/>
        <v>No</v>
      </c>
      <c r="CA8" t="str">
        <f t="shared" si="3"/>
        <v>Lower Limit</v>
      </c>
      <c r="CB8" t="str">
        <f t="shared" ref="CB8" si="4">IF(CB2&lt;CB6, "Upper Limit", IF(CB2&lt;CB5, "Lower Limit", "No"))</f>
        <v>Lower Limit</v>
      </c>
    </row>
    <row r="9" spans="1:80">
      <c r="A9" t="s">
        <v>74</v>
      </c>
      <c r="B9">
        <v>-430.61338655732015</v>
      </c>
      <c r="C9">
        <f>SUM(B6,B7,B8,B9)</f>
        <v>36158.221443103437</v>
      </c>
      <c r="D9">
        <f>C9-C5</f>
        <v>-15041.703110438561</v>
      </c>
      <c r="E9" t="e">
        <v>#N/A</v>
      </c>
    </row>
    <row r="10" spans="1:80">
      <c r="A10" t="s">
        <v>75</v>
      </c>
      <c r="B10">
        <v>5343.6570503986186</v>
      </c>
      <c r="C10">
        <f>SUM(B7,B8,B9,B10)</f>
        <v>22686.546424482054</v>
      </c>
      <c r="D10">
        <f>C10-C6</f>
        <v>-38072.485448189946</v>
      </c>
      <c r="E10" t="e">
        <v>#N/A</v>
      </c>
    </row>
    <row r="11" spans="1:80">
      <c r="A11" t="s">
        <v>76</v>
      </c>
      <c r="B11">
        <v>9686.97605417058</v>
      </c>
      <c r="C11">
        <f t="shared" ref="C11:C74" si="5">SUM(B8,B9,B10,B11)</f>
        <v>20532.833678572631</v>
      </c>
      <c r="D11">
        <f>C11-C7</f>
        <v>-40789.569903087366</v>
      </c>
      <c r="E11" t="e">
        <v>#N/A</v>
      </c>
    </row>
    <row r="12" spans="1:80">
      <c r="A12" t="s">
        <v>77</v>
      </c>
      <c r="B12">
        <v>24131.051714876379</v>
      </c>
      <c r="C12">
        <f t="shared" si="5"/>
        <v>38731.07143288826</v>
      </c>
      <c r="D12">
        <f>C12-C8</f>
        <v>-15330.56004527249</v>
      </c>
      <c r="E12" t="e">
        <v>#N/A</v>
      </c>
    </row>
    <row r="13" spans="1:80">
      <c r="A13" t="s">
        <v>78</v>
      </c>
      <c r="B13">
        <v>12283.95868</v>
      </c>
      <c r="C13">
        <f t="shared" si="5"/>
        <v>51445.643499445578</v>
      </c>
      <c r="D13">
        <f t="shared" ref="D13:D76" si="6">C13-C9</f>
        <v>15287.42205634214</v>
      </c>
      <c r="E13" t="e">
        <v>#N/A</v>
      </c>
    </row>
    <row r="14" spans="1:80">
      <c r="A14" t="s">
        <v>79</v>
      </c>
      <c r="B14">
        <v>11546.316423531483</v>
      </c>
      <c r="C14">
        <f t="shared" si="5"/>
        <v>57648.302872578446</v>
      </c>
      <c r="D14">
        <f t="shared" si="6"/>
        <v>34961.756448096392</v>
      </c>
      <c r="E14" t="e">
        <v>#N/A</v>
      </c>
    </row>
    <row r="15" spans="1:80">
      <c r="A15" t="s">
        <v>80</v>
      </c>
      <c r="B15">
        <v>12293.104400370154</v>
      </c>
      <c r="C15">
        <f t="shared" si="5"/>
        <v>60254.431218778016</v>
      </c>
      <c r="D15">
        <f t="shared" si="6"/>
        <v>39721.597540205388</v>
      </c>
      <c r="E15" t="e">
        <v>#N/A</v>
      </c>
    </row>
    <row r="16" spans="1:80">
      <c r="A16" t="s">
        <v>81</v>
      </c>
      <c r="B16">
        <v>13272.275182157968</v>
      </c>
      <c r="C16">
        <f t="shared" si="5"/>
        <v>49395.654686059606</v>
      </c>
      <c r="D16">
        <f t="shared" si="6"/>
        <v>10664.583253171346</v>
      </c>
      <c r="E16" t="e">
        <v>#N/A</v>
      </c>
    </row>
    <row r="17" spans="1:11">
      <c r="A17" t="s">
        <v>82</v>
      </c>
      <c r="B17">
        <v>22262.060202900517</v>
      </c>
      <c r="C17">
        <f t="shared" si="5"/>
        <v>59373.75620896012</v>
      </c>
      <c r="D17">
        <f t="shared" si="6"/>
        <v>7928.1127095145421</v>
      </c>
      <c r="E17" t="e">
        <v>#N/A</v>
      </c>
    </row>
    <row r="18" spans="1:11">
      <c r="A18" t="s">
        <v>83</v>
      </c>
      <c r="B18">
        <v>13812.964328395688</v>
      </c>
      <c r="C18">
        <f t="shared" si="5"/>
        <v>61640.404113824326</v>
      </c>
      <c r="D18">
        <f t="shared" si="6"/>
        <v>3992.1012412458804</v>
      </c>
      <c r="E18" t="e">
        <v>#N/A</v>
      </c>
    </row>
    <row r="19" spans="1:11">
      <c r="A19" t="s">
        <v>84</v>
      </c>
      <c r="B19">
        <v>17091.221005004307</v>
      </c>
      <c r="C19">
        <f t="shared" si="5"/>
        <v>66438.520718458487</v>
      </c>
      <c r="D19">
        <f t="shared" si="6"/>
        <v>6184.0894996804709</v>
      </c>
      <c r="E19" t="e">
        <v>#N/A</v>
      </c>
    </row>
    <row r="20" spans="1:11">
      <c r="A20" t="s">
        <v>85</v>
      </c>
      <c r="B20">
        <v>23543.691263639936</v>
      </c>
      <c r="C20">
        <f t="shared" si="5"/>
        <v>76709.936799940449</v>
      </c>
      <c r="D20">
        <f t="shared" si="6"/>
        <v>27314.282113880843</v>
      </c>
      <c r="E20" t="e">
        <v>#N/A</v>
      </c>
    </row>
    <row r="21" spans="1:11">
      <c r="A21" t="s">
        <v>86</v>
      </c>
      <c r="B21">
        <v>8972.8523711236394</v>
      </c>
      <c r="C21">
        <f t="shared" si="5"/>
        <v>63420.728968163574</v>
      </c>
      <c r="D21">
        <f t="shared" si="6"/>
        <v>4046.9727592034542</v>
      </c>
      <c r="E21" t="e">
        <v>#N/A</v>
      </c>
    </row>
    <row r="22" spans="1:11">
      <c r="A22" t="s">
        <v>87</v>
      </c>
      <c r="B22">
        <v>30921.458869809834</v>
      </c>
      <c r="C22">
        <f t="shared" si="5"/>
        <v>80529.223509577714</v>
      </c>
      <c r="D22">
        <f t="shared" si="6"/>
        <v>18888.819395753388</v>
      </c>
      <c r="E22" t="e">
        <v>#N/A</v>
      </c>
    </row>
    <row r="23" spans="1:11">
      <c r="A23" t="s">
        <v>88</v>
      </c>
      <c r="B23">
        <v>19118.386078946958</v>
      </c>
      <c r="C23">
        <f t="shared" si="5"/>
        <v>82556.388583520369</v>
      </c>
      <c r="D23">
        <f t="shared" si="6"/>
        <v>16117.867865061882</v>
      </c>
      <c r="E23" t="e">
        <v>#N/A</v>
      </c>
    </row>
    <row r="24" spans="1:11">
      <c r="A24" t="s">
        <v>89</v>
      </c>
      <c r="B24">
        <v>-11391.104232868676</v>
      </c>
      <c r="C24">
        <f t="shared" si="5"/>
        <v>47621.593087011759</v>
      </c>
      <c r="D24">
        <f t="shared" si="6"/>
        <v>-29088.34371292869</v>
      </c>
      <c r="E24" t="e">
        <v>#N/A</v>
      </c>
    </row>
    <row r="25" spans="1:11">
      <c r="A25" t="s">
        <v>90</v>
      </c>
      <c r="B25">
        <v>11997.318114922782</v>
      </c>
      <c r="C25">
        <f t="shared" si="5"/>
        <v>50646.0588308109</v>
      </c>
      <c r="D25">
        <f t="shared" si="6"/>
        <v>-12774.670137352674</v>
      </c>
      <c r="E25" t="e">
        <v>#N/A</v>
      </c>
    </row>
    <row r="26" spans="1:11">
      <c r="A26" t="s">
        <v>91</v>
      </c>
      <c r="B26">
        <v>-3878.7390258848309</v>
      </c>
      <c r="C26">
        <f t="shared" si="5"/>
        <v>15845.86093511623</v>
      </c>
      <c r="D26">
        <f t="shared" si="6"/>
        <v>-64683.362574461484</v>
      </c>
      <c r="E26" t="e">
        <v>#N/A</v>
      </c>
    </row>
    <row r="27" spans="1:11">
      <c r="A27" t="s">
        <v>92</v>
      </c>
      <c r="B27">
        <v>13774.052349949503</v>
      </c>
      <c r="C27">
        <f t="shared" si="5"/>
        <v>10501.527206118779</v>
      </c>
      <c r="D27">
        <f t="shared" si="6"/>
        <v>-72054.861377401598</v>
      </c>
      <c r="E27" t="e">
        <v>#N/A</v>
      </c>
    </row>
    <row r="28" spans="1:11">
      <c r="A28" t="s">
        <v>93</v>
      </c>
      <c r="B28">
        <v>16716.933823904739</v>
      </c>
      <c r="C28">
        <f t="shared" si="5"/>
        <v>38609.565262892196</v>
      </c>
      <c r="D28">
        <f t="shared" si="6"/>
        <v>-9012.0278241195629</v>
      </c>
      <c r="E28">
        <f t="shared" ref="E28:E91" si="7">AVERAGE(D9:D28)</f>
        <v>-5586.9989625548315</v>
      </c>
      <c r="F28">
        <f>STDEV(D9,D10,D11,D12,D13,D14,D15,D16,D17,D18,D19,D20,D21,D22,D23,D24,D25,D26,D27,D28)</f>
        <v>30830.859660320635</v>
      </c>
      <c r="G28">
        <f>F28*2</f>
        <v>61661.71932064127</v>
      </c>
      <c r="H28">
        <f>E28+F28</f>
        <v>25243.860697765806</v>
      </c>
      <c r="I28">
        <f>E28+G28</f>
        <v>56074.720358086437</v>
      </c>
      <c r="J28">
        <f>E28-F28</f>
        <v>-36417.858622875465</v>
      </c>
      <c r="K28">
        <f>E28-G28</f>
        <v>-67248.718283196096</v>
      </c>
    </row>
    <row r="29" spans="1:11">
      <c r="A29" t="s">
        <v>94</v>
      </c>
      <c r="B29">
        <v>16787.766479059865</v>
      </c>
      <c r="C29">
        <f t="shared" si="5"/>
        <v>43400.013627029271</v>
      </c>
      <c r="D29">
        <f t="shared" si="6"/>
        <v>-7246.0452037816285</v>
      </c>
      <c r="E29">
        <f t="shared" si="7"/>
        <v>-5197.2160672219861</v>
      </c>
      <c r="F29">
        <f t="shared" ref="F29:F92" si="8">STDEV(D10,D11,D12,D13,D14,D15,D16,D17,D18,D19,D20,D21,D22,D23,D24,D25,D26,D27,D28,D29)</f>
        <v>30754.219762061213</v>
      </c>
      <c r="G29">
        <f t="shared" ref="G29:G92" si="9">F29*2</f>
        <v>61508.439524122427</v>
      </c>
      <c r="H29">
        <f t="shared" ref="H29:H92" si="10">E29+F29</f>
        <v>25557.003694839226</v>
      </c>
      <c r="I29">
        <f t="shared" ref="I29:I92" si="11">E29+G29</f>
        <v>56311.223456900443</v>
      </c>
      <c r="J29">
        <f t="shared" ref="J29:J92" si="12">E29-F29</f>
        <v>-35951.435829283197</v>
      </c>
      <c r="K29">
        <f t="shared" ref="K29:K92" si="13">E29-G29</f>
        <v>-66705.655591344417</v>
      </c>
    </row>
    <row r="30" spans="1:11">
      <c r="A30" t="s">
        <v>95</v>
      </c>
      <c r="B30">
        <v>19194.343251606322</v>
      </c>
      <c r="C30">
        <f t="shared" si="5"/>
        <v>66473.095904520422</v>
      </c>
      <c r="D30">
        <f t="shared" si="6"/>
        <v>50627.234969404191</v>
      </c>
      <c r="E30">
        <f t="shared" si="7"/>
        <v>-762.23004634227914</v>
      </c>
      <c r="F30">
        <f t="shared" si="8"/>
        <v>32128.707123275839</v>
      </c>
      <c r="G30">
        <f t="shared" si="9"/>
        <v>64257.414246551678</v>
      </c>
      <c r="H30">
        <f t="shared" si="10"/>
        <v>31366.477076933559</v>
      </c>
      <c r="I30">
        <f t="shared" si="11"/>
        <v>63495.184200209398</v>
      </c>
      <c r="J30">
        <f t="shared" si="12"/>
        <v>-32890.937169618119</v>
      </c>
      <c r="K30">
        <f t="shared" si="13"/>
        <v>-65019.644292893958</v>
      </c>
    </row>
    <row r="31" spans="1:11">
      <c r="A31" t="s">
        <v>96</v>
      </c>
      <c r="B31">
        <v>6351.0226417665453</v>
      </c>
      <c r="C31">
        <f t="shared" si="5"/>
        <v>59050.066196337466</v>
      </c>
      <c r="D31">
        <f t="shared" si="6"/>
        <v>48548.538990218687</v>
      </c>
      <c r="E31">
        <f t="shared" si="7"/>
        <v>3704.6753983230242</v>
      </c>
      <c r="F31">
        <f t="shared" si="8"/>
        <v>32479.24173407536</v>
      </c>
      <c r="G31">
        <f t="shared" si="9"/>
        <v>64958.48346815072</v>
      </c>
      <c r="H31">
        <f t="shared" si="10"/>
        <v>36183.917132398383</v>
      </c>
      <c r="I31">
        <f t="shared" si="11"/>
        <v>68663.15886647375</v>
      </c>
      <c r="J31">
        <f t="shared" si="12"/>
        <v>-28774.566335752337</v>
      </c>
      <c r="K31">
        <f t="shared" si="13"/>
        <v>-61253.808069827697</v>
      </c>
    </row>
    <row r="32" spans="1:11">
      <c r="A32" t="s">
        <v>97</v>
      </c>
      <c r="B32">
        <v>12260.983662653689</v>
      </c>
      <c r="C32">
        <f t="shared" si="5"/>
        <v>54594.116035086423</v>
      </c>
      <c r="D32">
        <f t="shared" si="6"/>
        <v>15984.550772194227</v>
      </c>
      <c r="E32">
        <f t="shared" si="7"/>
        <v>5270.4309391963598</v>
      </c>
      <c r="F32">
        <f t="shared" si="8"/>
        <v>32267.422932440481</v>
      </c>
      <c r="G32">
        <f t="shared" si="9"/>
        <v>64534.845864880961</v>
      </c>
      <c r="H32">
        <f t="shared" si="10"/>
        <v>37537.853871636842</v>
      </c>
      <c r="I32">
        <f t="shared" si="11"/>
        <v>69805.276804077323</v>
      </c>
      <c r="J32">
        <f t="shared" si="12"/>
        <v>-26996.991993244119</v>
      </c>
      <c r="K32">
        <f t="shared" si="13"/>
        <v>-59264.414925684599</v>
      </c>
    </row>
    <row r="33" spans="1:11">
      <c r="A33" t="s">
        <v>98</v>
      </c>
      <c r="B33">
        <v>13425.515608927719</v>
      </c>
      <c r="C33">
        <f t="shared" si="5"/>
        <v>51231.865164954273</v>
      </c>
      <c r="D33">
        <f t="shared" si="6"/>
        <v>7831.851537925002</v>
      </c>
      <c r="E33">
        <f t="shared" si="7"/>
        <v>4897.6524132755021</v>
      </c>
      <c r="F33">
        <f t="shared" si="8"/>
        <v>32188.578032370093</v>
      </c>
      <c r="G33">
        <f t="shared" si="9"/>
        <v>64377.156064740186</v>
      </c>
      <c r="H33">
        <f t="shared" si="10"/>
        <v>37086.230445645597</v>
      </c>
      <c r="I33">
        <f t="shared" si="11"/>
        <v>69274.808478015693</v>
      </c>
      <c r="J33">
        <f t="shared" si="12"/>
        <v>-27290.925619094589</v>
      </c>
      <c r="K33">
        <f t="shared" si="13"/>
        <v>-59479.503651464685</v>
      </c>
    </row>
    <row r="34" spans="1:11">
      <c r="A34" t="s">
        <v>99</v>
      </c>
      <c r="B34">
        <v>18460.608911871925</v>
      </c>
      <c r="C34">
        <f t="shared" si="5"/>
        <v>50498.13082521988</v>
      </c>
      <c r="D34">
        <f t="shared" si="6"/>
        <v>-15974.965079300542</v>
      </c>
      <c r="E34">
        <f t="shared" si="7"/>
        <v>2350.8163369056565</v>
      </c>
      <c r="F34">
        <f t="shared" si="8"/>
        <v>31695.985872986363</v>
      </c>
      <c r="G34">
        <f t="shared" si="9"/>
        <v>63391.971745972725</v>
      </c>
      <c r="H34">
        <f t="shared" si="10"/>
        <v>34046.802209892019</v>
      </c>
      <c r="I34">
        <f t="shared" si="11"/>
        <v>65742.788082878382</v>
      </c>
      <c r="J34">
        <f t="shared" si="12"/>
        <v>-29345.169536080706</v>
      </c>
      <c r="K34">
        <f t="shared" si="13"/>
        <v>-61041.155409067069</v>
      </c>
    </row>
    <row r="35" spans="1:11">
      <c r="A35" t="s">
        <v>100</v>
      </c>
      <c r="B35">
        <v>12882.075285987328</v>
      </c>
      <c r="C35">
        <f t="shared" si="5"/>
        <v>57029.183469440657</v>
      </c>
      <c r="D35">
        <f t="shared" si="6"/>
        <v>-2020.8827268968089</v>
      </c>
      <c r="E35">
        <f t="shared" si="7"/>
        <v>263.69232355054589</v>
      </c>
      <c r="F35">
        <f t="shared" si="8"/>
        <v>30455.739776002076</v>
      </c>
      <c r="G35">
        <f t="shared" si="9"/>
        <v>60911.479552004152</v>
      </c>
      <c r="H35">
        <f t="shared" si="10"/>
        <v>30719.432099552621</v>
      </c>
      <c r="I35">
        <f t="shared" si="11"/>
        <v>61175.171875554697</v>
      </c>
      <c r="J35">
        <f t="shared" si="12"/>
        <v>-30192.04745245153</v>
      </c>
      <c r="K35">
        <f t="shared" si="13"/>
        <v>-60647.787228453606</v>
      </c>
    </row>
    <row r="36" spans="1:11">
      <c r="A36" t="s">
        <v>101</v>
      </c>
      <c r="B36">
        <v>11395.803654740681</v>
      </c>
      <c r="C36">
        <f t="shared" si="5"/>
        <v>56164.003461527653</v>
      </c>
      <c r="D36">
        <f t="shared" si="6"/>
        <v>1569.8874264412298</v>
      </c>
      <c r="E36">
        <f t="shared" si="7"/>
        <v>-191.04246778595953</v>
      </c>
      <c r="F36">
        <f t="shared" si="8"/>
        <v>30360.016607438993</v>
      </c>
      <c r="G36">
        <f t="shared" si="9"/>
        <v>60720.033214877985</v>
      </c>
      <c r="H36">
        <f t="shared" si="10"/>
        <v>30168.974139653033</v>
      </c>
      <c r="I36">
        <f t="shared" si="11"/>
        <v>60528.990747092023</v>
      </c>
      <c r="J36">
        <f t="shared" si="12"/>
        <v>-30551.059075224952</v>
      </c>
      <c r="K36">
        <f t="shared" si="13"/>
        <v>-60911.075682663948</v>
      </c>
    </row>
    <row r="37" spans="1:11">
      <c r="A37" t="s">
        <v>102</v>
      </c>
      <c r="B37">
        <v>13334.476398804947</v>
      </c>
      <c r="C37">
        <f t="shared" si="5"/>
        <v>56072.964251404883</v>
      </c>
      <c r="D37">
        <f t="shared" si="6"/>
        <v>4841.0990864506093</v>
      </c>
      <c r="E37">
        <f t="shared" si="7"/>
        <v>-345.3931489391565</v>
      </c>
      <c r="F37">
        <f t="shared" si="8"/>
        <v>30324.392513417835</v>
      </c>
      <c r="G37">
        <f t="shared" si="9"/>
        <v>60648.785026835671</v>
      </c>
      <c r="H37">
        <f t="shared" si="10"/>
        <v>29978.999364478677</v>
      </c>
      <c r="I37">
        <f t="shared" si="11"/>
        <v>60303.391877896516</v>
      </c>
      <c r="J37">
        <f t="shared" si="12"/>
        <v>-30669.785662356993</v>
      </c>
      <c r="K37">
        <f t="shared" si="13"/>
        <v>-60994.178175774825</v>
      </c>
    </row>
    <row r="38" spans="1:11">
      <c r="A38" t="s">
        <v>103</v>
      </c>
      <c r="B38">
        <v>9913.6658319309481</v>
      </c>
      <c r="C38">
        <f t="shared" si="5"/>
        <v>47526.021171463908</v>
      </c>
      <c r="D38">
        <f t="shared" si="6"/>
        <v>-2972.1096537559715</v>
      </c>
      <c r="E38">
        <f t="shared" si="7"/>
        <v>-693.60369368924842</v>
      </c>
      <c r="F38">
        <f t="shared" si="8"/>
        <v>30311.946242530474</v>
      </c>
      <c r="G38">
        <f t="shared" si="9"/>
        <v>60623.892485060947</v>
      </c>
      <c r="H38">
        <f t="shared" si="10"/>
        <v>29618.342548841225</v>
      </c>
      <c r="I38">
        <f t="shared" si="11"/>
        <v>59930.288791371699</v>
      </c>
      <c r="J38">
        <f t="shared" si="12"/>
        <v>-31005.549936219722</v>
      </c>
      <c r="K38">
        <f t="shared" si="13"/>
        <v>-61317.496178750196</v>
      </c>
    </row>
    <row r="39" spans="1:11">
      <c r="A39" t="s">
        <v>104</v>
      </c>
      <c r="B39">
        <v>9515.1858523892079</v>
      </c>
      <c r="C39">
        <f t="shared" si="5"/>
        <v>44159.131737865784</v>
      </c>
      <c r="D39">
        <f t="shared" si="6"/>
        <v>-12870.051731574873</v>
      </c>
      <c r="E39">
        <f t="shared" si="7"/>
        <v>-1646.3107552520155</v>
      </c>
      <c r="F39">
        <f t="shared" si="8"/>
        <v>30383.754162766567</v>
      </c>
      <c r="G39">
        <f t="shared" si="9"/>
        <v>60767.508325533134</v>
      </c>
      <c r="H39">
        <f t="shared" si="10"/>
        <v>28737.443407514551</v>
      </c>
      <c r="I39">
        <f t="shared" si="11"/>
        <v>59121.197570281118</v>
      </c>
      <c r="J39">
        <f t="shared" si="12"/>
        <v>-32030.064918018583</v>
      </c>
      <c r="K39">
        <f t="shared" si="13"/>
        <v>-62413.81908078515</v>
      </c>
    </row>
    <row r="40" spans="1:11">
      <c r="A40" t="s">
        <v>105</v>
      </c>
      <c r="B40">
        <v>-2497.8869393470077</v>
      </c>
      <c r="C40">
        <f t="shared" si="5"/>
        <v>30265.441143778095</v>
      </c>
      <c r="D40">
        <f t="shared" si="6"/>
        <v>-25898.562317749558</v>
      </c>
      <c r="E40">
        <f t="shared" si="7"/>
        <v>-4306.952976833536</v>
      </c>
      <c r="F40">
        <f t="shared" si="8"/>
        <v>30042.209997670921</v>
      </c>
      <c r="G40">
        <f t="shared" si="9"/>
        <v>60084.419995341843</v>
      </c>
      <c r="H40">
        <f t="shared" si="10"/>
        <v>25735.257020837387</v>
      </c>
      <c r="I40">
        <f t="shared" si="11"/>
        <v>55777.467018508309</v>
      </c>
      <c r="J40">
        <f t="shared" si="12"/>
        <v>-34349.162974504456</v>
      </c>
      <c r="K40">
        <f t="shared" si="13"/>
        <v>-64391.372972175377</v>
      </c>
    </row>
    <row r="41" spans="1:11">
      <c r="A41" t="s">
        <v>106</v>
      </c>
      <c r="B41">
        <v>6108.8100883090792</v>
      </c>
      <c r="C41">
        <f t="shared" si="5"/>
        <v>23039.77483328223</v>
      </c>
      <c r="D41">
        <f t="shared" si="6"/>
        <v>-33033.189418122653</v>
      </c>
      <c r="E41">
        <f t="shared" si="7"/>
        <v>-6160.9610856998415</v>
      </c>
      <c r="F41">
        <f t="shared" si="8"/>
        <v>30637.794781902787</v>
      </c>
      <c r="G41">
        <f t="shared" si="9"/>
        <v>61275.589563805574</v>
      </c>
      <c r="H41">
        <f t="shared" si="10"/>
        <v>24476.833696202946</v>
      </c>
      <c r="I41">
        <f t="shared" si="11"/>
        <v>55114.628478105733</v>
      </c>
      <c r="J41">
        <f t="shared" si="12"/>
        <v>-36798.755867602631</v>
      </c>
      <c r="K41">
        <f t="shared" si="13"/>
        <v>-67436.550649505414</v>
      </c>
    </row>
    <row r="42" spans="1:11">
      <c r="A42" t="s">
        <v>107</v>
      </c>
      <c r="B42">
        <v>7520.2431768550878</v>
      </c>
      <c r="C42">
        <f t="shared" si="5"/>
        <v>20646.352178206369</v>
      </c>
      <c r="D42">
        <f t="shared" si="6"/>
        <v>-26879.668993257539</v>
      </c>
      <c r="E42">
        <f t="shared" si="7"/>
        <v>-8449.3855051503888</v>
      </c>
      <c r="F42">
        <f t="shared" si="8"/>
        <v>30376.454300537956</v>
      </c>
      <c r="G42">
        <f t="shared" si="9"/>
        <v>60752.908601075913</v>
      </c>
      <c r="H42">
        <f t="shared" si="10"/>
        <v>21927.068795387568</v>
      </c>
      <c r="I42">
        <f t="shared" si="11"/>
        <v>52303.523095925528</v>
      </c>
      <c r="J42">
        <f t="shared" si="12"/>
        <v>-38825.839805688345</v>
      </c>
      <c r="K42">
        <f t="shared" si="13"/>
        <v>-69202.294106226298</v>
      </c>
    </row>
    <row r="43" spans="1:11">
      <c r="A43" t="s">
        <v>108</v>
      </c>
      <c r="B43">
        <v>4378.2682127930693</v>
      </c>
      <c r="C43">
        <f t="shared" si="5"/>
        <v>15509.434538610229</v>
      </c>
      <c r="D43">
        <f t="shared" si="6"/>
        <v>-28649.697199255555</v>
      </c>
      <c r="E43">
        <f t="shared" si="7"/>
        <v>-10687.763758366258</v>
      </c>
      <c r="F43">
        <f t="shared" si="8"/>
        <v>30119.189941467856</v>
      </c>
      <c r="G43">
        <f t="shared" si="9"/>
        <v>60238.379882935711</v>
      </c>
      <c r="H43">
        <f t="shared" si="10"/>
        <v>19431.426183101597</v>
      </c>
      <c r="I43">
        <f t="shared" si="11"/>
        <v>49550.616124569453</v>
      </c>
      <c r="J43">
        <f t="shared" si="12"/>
        <v>-40806.953699834114</v>
      </c>
      <c r="K43">
        <f t="shared" si="13"/>
        <v>-70926.143641301969</v>
      </c>
    </row>
    <row r="44" spans="1:11">
      <c r="A44" t="s">
        <v>109</v>
      </c>
      <c r="B44">
        <v>-1894.420375837869</v>
      </c>
      <c r="C44">
        <f t="shared" si="5"/>
        <v>16112.901102119369</v>
      </c>
      <c r="D44">
        <f t="shared" si="6"/>
        <v>-14152.540041658725</v>
      </c>
      <c r="E44">
        <f t="shared" si="7"/>
        <v>-9940.9735748027633</v>
      </c>
      <c r="F44">
        <f t="shared" si="8"/>
        <v>29822.647586530813</v>
      </c>
      <c r="G44">
        <f t="shared" si="9"/>
        <v>59645.295173061626</v>
      </c>
      <c r="H44">
        <f t="shared" si="10"/>
        <v>19881.67401172805</v>
      </c>
      <c r="I44">
        <f t="shared" si="11"/>
        <v>49704.321598258859</v>
      </c>
      <c r="J44">
        <f t="shared" si="12"/>
        <v>-39763.621161333576</v>
      </c>
      <c r="K44">
        <f t="shared" si="13"/>
        <v>-69586.268747864393</v>
      </c>
    </row>
    <row r="45" spans="1:11">
      <c r="A45" t="s">
        <v>110</v>
      </c>
      <c r="B45">
        <v>13735.711567689405</v>
      </c>
      <c r="C45">
        <f t="shared" si="5"/>
        <v>23739.802581499694</v>
      </c>
      <c r="D45">
        <f t="shared" si="6"/>
        <v>700.02774821746425</v>
      </c>
      <c r="E45">
        <f t="shared" si="7"/>
        <v>-9267.2386805242531</v>
      </c>
      <c r="F45">
        <f t="shared" si="8"/>
        <v>29907.346898054097</v>
      </c>
      <c r="G45">
        <f t="shared" si="9"/>
        <v>59814.693796108193</v>
      </c>
      <c r="H45">
        <f t="shared" si="10"/>
        <v>20640.108217529843</v>
      </c>
      <c r="I45">
        <f t="shared" si="11"/>
        <v>50547.455115583944</v>
      </c>
      <c r="J45">
        <f t="shared" si="12"/>
        <v>-39174.58557857835</v>
      </c>
      <c r="K45">
        <f t="shared" si="13"/>
        <v>-69081.932476632443</v>
      </c>
    </row>
    <row r="46" spans="1:11">
      <c r="A46" t="s">
        <v>111</v>
      </c>
      <c r="B46">
        <v>9200.1703277234628</v>
      </c>
      <c r="C46">
        <f t="shared" si="5"/>
        <v>25419.729732368069</v>
      </c>
      <c r="D46">
        <f t="shared" si="6"/>
        <v>4773.3775541616997</v>
      </c>
      <c r="E46">
        <f t="shared" si="7"/>
        <v>-5794.4016740930938</v>
      </c>
      <c r="F46">
        <f t="shared" si="8"/>
        <v>27027.781760028782</v>
      </c>
      <c r="G46">
        <f t="shared" si="9"/>
        <v>54055.563520057563</v>
      </c>
      <c r="H46">
        <f t="shared" si="10"/>
        <v>21233.380085935689</v>
      </c>
      <c r="I46">
        <f t="shared" si="11"/>
        <v>48261.161845964467</v>
      </c>
      <c r="J46">
        <f t="shared" si="12"/>
        <v>-32822.183434121878</v>
      </c>
      <c r="K46">
        <f t="shared" si="13"/>
        <v>-59849.96519415066</v>
      </c>
    </row>
    <row r="47" spans="1:11">
      <c r="A47" t="s">
        <v>112</v>
      </c>
      <c r="B47">
        <v>-5160.4259755954135</v>
      </c>
      <c r="C47">
        <f t="shared" si="5"/>
        <v>15881.035543979584</v>
      </c>
      <c r="D47">
        <f t="shared" si="6"/>
        <v>371.60100536935533</v>
      </c>
      <c r="E47">
        <f t="shared" si="7"/>
        <v>-2173.0785549545476</v>
      </c>
      <c r="F47">
        <f t="shared" si="8"/>
        <v>22082.155449679471</v>
      </c>
      <c r="G47">
        <f t="shared" si="9"/>
        <v>44164.310899358941</v>
      </c>
      <c r="H47">
        <f t="shared" si="10"/>
        <v>19909.076894724923</v>
      </c>
      <c r="I47">
        <f t="shared" si="11"/>
        <v>41991.232344404394</v>
      </c>
      <c r="J47">
        <f t="shared" si="12"/>
        <v>-24255.234004634018</v>
      </c>
      <c r="K47">
        <f t="shared" si="13"/>
        <v>-46337.389454313488</v>
      </c>
    </row>
    <row r="48" spans="1:11">
      <c r="A48" t="s">
        <v>113</v>
      </c>
      <c r="B48">
        <v>171.4974797627674</v>
      </c>
      <c r="C48">
        <f t="shared" si="5"/>
        <v>17946.953399580219</v>
      </c>
      <c r="D48">
        <f t="shared" si="6"/>
        <v>1834.0522974608502</v>
      </c>
      <c r="E48">
        <f t="shared" si="7"/>
        <v>-1630.7745488755277</v>
      </c>
      <c r="F48">
        <f t="shared" si="8"/>
        <v>22038.500038072543</v>
      </c>
      <c r="G48">
        <f t="shared" si="9"/>
        <v>44077.000076145086</v>
      </c>
      <c r="H48">
        <f t="shared" si="10"/>
        <v>20407.725489197015</v>
      </c>
      <c r="I48">
        <f t="shared" si="11"/>
        <v>42446.225527269562</v>
      </c>
      <c r="J48">
        <f t="shared" si="12"/>
        <v>-23669.274586948071</v>
      </c>
      <c r="K48">
        <f t="shared" si="13"/>
        <v>-45707.774625020611</v>
      </c>
    </row>
    <row r="49" spans="1:11">
      <c r="A49" t="s">
        <v>114</v>
      </c>
      <c r="B49">
        <v>12269.455446408898</v>
      </c>
      <c r="C49">
        <f t="shared" si="5"/>
        <v>16480.697278299715</v>
      </c>
      <c r="D49">
        <f t="shared" si="6"/>
        <v>-7259.10530319998</v>
      </c>
      <c r="E49">
        <f t="shared" si="7"/>
        <v>-1631.4275538464451</v>
      </c>
      <c r="F49">
        <f t="shared" si="8"/>
        <v>22038.675369328466</v>
      </c>
      <c r="G49">
        <f t="shared" si="9"/>
        <v>44077.350738656933</v>
      </c>
      <c r="H49">
        <f t="shared" si="10"/>
        <v>20407.24781548202</v>
      </c>
      <c r="I49">
        <f t="shared" si="11"/>
        <v>42445.92318481049</v>
      </c>
      <c r="J49">
        <f t="shared" si="12"/>
        <v>-23670.102923174913</v>
      </c>
      <c r="K49">
        <f t="shared" si="13"/>
        <v>-45708.778292503375</v>
      </c>
    </row>
    <row r="50" spans="1:11">
      <c r="A50" t="s">
        <v>115</v>
      </c>
      <c r="B50">
        <v>11391.494455892593</v>
      </c>
      <c r="C50">
        <f t="shared" si="5"/>
        <v>18672.021406468844</v>
      </c>
      <c r="D50">
        <f>C50-C46</f>
        <v>-6747.7083258992243</v>
      </c>
      <c r="E50">
        <f t="shared" si="7"/>
        <v>-4500.1747186116145</v>
      </c>
      <c r="F50">
        <f t="shared" si="8"/>
        <v>18294.341004472815</v>
      </c>
      <c r="G50">
        <f t="shared" si="9"/>
        <v>36588.682008945631</v>
      </c>
      <c r="H50">
        <f t="shared" si="10"/>
        <v>13794.1662858612</v>
      </c>
      <c r="I50">
        <f t="shared" si="11"/>
        <v>32088.507290334015</v>
      </c>
      <c r="J50">
        <f t="shared" si="12"/>
        <v>-22794.515723084431</v>
      </c>
      <c r="K50">
        <f t="shared" si="13"/>
        <v>-41088.856727557242</v>
      </c>
    </row>
    <row r="51" spans="1:11">
      <c r="A51" t="s">
        <v>116</v>
      </c>
      <c r="B51">
        <v>5270.5716749947369</v>
      </c>
      <c r="C51">
        <f t="shared" si="5"/>
        <v>29103.019057058998</v>
      </c>
      <c r="D51">
        <f t="shared" si="6"/>
        <v>13221.983513079414</v>
      </c>
      <c r="E51">
        <f t="shared" si="7"/>
        <v>-6266.5024924685804</v>
      </c>
      <c r="F51">
        <f t="shared" si="8"/>
        <v>14135.595109890523</v>
      </c>
      <c r="G51">
        <f t="shared" si="9"/>
        <v>28271.190219781045</v>
      </c>
      <c r="H51">
        <f t="shared" si="10"/>
        <v>7869.0926174219421</v>
      </c>
      <c r="I51">
        <f t="shared" si="11"/>
        <v>22004.687727312463</v>
      </c>
      <c r="J51">
        <f t="shared" si="12"/>
        <v>-20402.097602359103</v>
      </c>
      <c r="K51">
        <f t="shared" si="13"/>
        <v>-34537.692712249627</v>
      </c>
    </row>
    <row r="52" spans="1:11">
      <c r="A52" t="s">
        <v>117</v>
      </c>
      <c r="B52">
        <v>-2641.5119291018627</v>
      </c>
      <c r="C52">
        <f t="shared" si="5"/>
        <v>26290.009648194362</v>
      </c>
      <c r="D52">
        <f t="shared" si="6"/>
        <v>8343.0562486141425</v>
      </c>
      <c r="E52">
        <f t="shared" si="7"/>
        <v>-6648.5772186475833</v>
      </c>
      <c r="F52">
        <f t="shared" si="8"/>
        <v>13595.463923094361</v>
      </c>
      <c r="G52">
        <f t="shared" si="9"/>
        <v>27190.927846188722</v>
      </c>
      <c r="H52">
        <f t="shared" si="10"/>
        <v>6946.8867044467779</v>
      </c>
      <c r="I52">
        <f t="shared" si="11"/>
        <v>20542.350627541138</v>
      </c>
      <c r="J52">
        <f t="shared" si="12"/>
        <v>-20244.041141741945</v>
      </c>
      <c r="K52">
        <f t="shared" si="13"/>
        <v>-33839.505064836303</v>
      </c>
    </row>
    <row r="53" spans="1:11">
      <c r="A53" t="s">
        <v>118</v>
      </c>
      <c r="B53">
        <v>19162.587051412156</v>
      </c>
      <c r="C53">
        <f t="shared" si="5"/>
        <v>33183.141253197624</v>
      </c>
      <c r="D53">
        <f t="shared" si="6"/>
        <v>16702.443974897909</v>
      </c>
      <c r="E53">
        <f t="shared" si="7"/>
        <v>-6205.0475967989387</v>
      </c>
      <c r="F53">
        <f t="shared" si="8"/>
        <v>14222.941345248379</v>
      </c>
      <c r="G53">
        <f t="shared" si="9"/>
        <v>28445.882690496757</v>
      </c>
      <c r="H53">
        <f t="shared" si="10"/>
        <v>8017.89374844944</v>
      </c>
      <c r="I53">
        <f t="shared" si="11"/>
        <v>22240.835093697817</v>
      </c>
      <c r="J53">
        <f t="shared" si="12"/>
        <v>-20427.988942047319</v>
      </c>
      <c r="K53">
        <f t="shared" si="13"/>
        <v>-34650.930287295698</v>
      </c>
    </row>
    <row r="54" spans="1:11">
      <c r="A54" t="s">
        <v>119</v>
      </c>
      <c r="B54">
        <v>1872.1324284820748</v>
      </c>
      <c r="C54">
        <f t="shared" si="5"/>
        <v>23663.779225787104</v>
      </c>
      <c r="D54">
        <f t="shared" si="6"/>
        <v>4991.7578193182599</v>
      </c>
      <c r="E54">
        <f t="shared" si="7"/>
        <v>-5156.711451868</v>
      </c>
      <c r="F54">
        <f t="shared" si="8"/>
        <v>14237.619072379057</v>
      </c>
      <c r="G54">
        <f t="shared" si="9"/>
        <v>28475.238144758114</v>
      </c>
      <c r="H54">
        <f t="shared" si="10"/>
        <v>9080.9076205110578</v>
      </c>
      <c r="I54">
        <f t="shared" si="11"/>
        <v>23318.526692890115</v>
      </c>
      <c r="J54">
        <f t="shared" si="12"/>
        <v>-19394.330524247056</v>
      </c>
      <c r="K54">
        <f t="shared" si="13"/>
        <v>-33631.949596626117</v>
      </c>
    </row>
    <row r="55" spans="1:11">
      <c r="A55" t="s">
        <v>120</v>
      </c>
      <c r="B55">
        <v>8938.069634754771</v>
      </c>
      <c r="C55">
        <f t="shared" si="5"/>
        <v>27331.277185547136</v>
      </c>
      <c r="D55">
        <f t="shared" si="6"/>
        <v>-1771.741871511862</v>
      </c>
      <c r="E55">
        <f t="shared" si="7"/>
        <v>-5144.2544090987521</v>
      </c>
      <c r="F55">
        <f t="shared" si="8"/>
        <v>14240.615809168687</v>
      </c>
      <c r="G55">
        <f t="shared" si="9"/>
        <v>28481.231618337373</v>
      </c>
      <c r="H55">
        <f t="shared" si="10"/>
        <v>9096.3614000699345</v>
      </c>
      <c r="I55">
        <f t="shared" si="11"/>
        <v>23336.977209238619</v>
      </c>
      <c r="J55">
        <f t="shared" si="12"/>
        <v>-19384.870218267439</v>
      </c>
      <c r="K55">
        <f t="shared" si="13"/>
        <v>-33625.486027436127</v>
      </c>
    </row>
    <row r="56" spans="1:11">
      <c r="A56" t="s">
        <v>121</v>
      </c>
      <c r="B56">
        <v>2058.4620683828298</v>
      </c>
      <c r="C56">
        <f t="shared" si="5"/>
        <v>32031.251183031829</v>
      </c>
      <c r="D56">
        <f t="shared" si="6"/>
        <v>5741.241534837467</v>
      </c>
      <c r="E56">
        <f t="shared" si="7"/>
        <v>-4935.6867036789408</v>
      </c>
      <c r="F56">
        <f t="shared" si="8"/>
        <v>14374.04815240479</v>
      </c>
      <c r="G56">
        <f t="shared" si="9"/>
        <v>28748.09630480958</v>
      </c>
      <c r="H56">
        <f t="shared" si="10"/>
        <v>9438.3614487258492</v>
      </c>
      <c r="I56">
        <f t="shared" si="11"/>
        <v>23812.409601130639</v>
      </c>
      <c r="J56">
        <f t="shared" si="12"/>
        <v>-19309.734856083731</v>
      </c>
      <c r="K56">
        <f t="shared" si="13"/>
        <v>-33683.783008488521</v>
      </c>
    </row>
    <row r="57" spans="1:11">
      <c r="A57" t="s">
        <v>122</v>
      </c>
      <c r="B57">
        <v>12626.427301648664</v>
      </c>
      <c r="C57">
        <f t="shared" si="5"/>
        <v>25495.091433268339</v>
      </c>
      <c r="D57">
        <f t="shared" si="6"/>
        <v>-7688.0498199292851</v>
      </c>
      <c r="E57">
        <f t="shared" si="7"/>
        <v>-5562.1441489979352</v>
      </c>
      <c r="F57">
        <f t="shared" si="8"/>
        <v>14197.466284678521</v>
      </c>
      <c r="G57">
        <f t="shared" si="9"/>
        <v>28394.932569357043</v>
      </c>
      <c r="H57">
        <f t="shared" si="10"/>
        <v>8635.3221356805861</v>
      </c>
      <c r="I57">
        <f t="shared" si="11"/>
        <v>22832.788420359109</v>
      </c>
      <c r="J57">
        <f t="shared" si="12"/>
        <v>-19759.610433676455</v>
      </c>
      <c r="K57">
        <f t="shared" si="13"/>
        <v>-33957.076718354976</v>
      </c>
    </row>
    <row r="58" spans="1:11">
      <c r="A58" t="s">
        <v>123</v>
      </c>
      <c r="B58">
        <v>24725.313632300014</v>
      </c>
      <c r="C58">
        <f t="shared" si="5"/>
        <v>48348.27263708628</v>
      </c>
      <c r="D58">
        <f t="shared" si="6"/>
        <v>24684.493411299176</v>
      </c>
      <c r="E58">
        <f t="shared" si="7"/>
        <v>-4179.3139957451776</v>
      </c>
      <c r="F58">
        <f t="shared" si="8"/>
        <v>15727.447260910354</v>
      </c>
      <c r="G58">
        <f t="shared" si="9"/>
        <v>31454.894521820708</v>
      </c>
      <c r="H58">
        <f t="shared" si="10"/>
        <v>11548.133265165176</v>
      </c>
      <c r="I58">
        <f t="shared" si="11"/>
        <v>27275.58052607553</v>
      </c>
      <c r="J58">
        <f t="shared" si="12"/>
        <v>-19906.761256655533</v>
      </c>
      <c r="K58">
        <f t="shared" si="13"/>
        <v>-35634.208517565887</v>
      </c>
    </row>
    <row r="59" spans="1:11">
      <c r="A59" t="s">
        <v>124</v>
      </c>
      <c r="B59">
        <v>42526.986921552743</v>
      </c>
      <c r="C59">
        <f t="shared" si="5"/>
        <v>81937.18992388426</v>
      </c>
      <c r="D59">
        <f t="shared" si="6"/>
        <v>54605.912738337123</v>
      </c>
      <c r="E59">
        <f t="shared" si="7"/>
        <v>-805.51577224957509</v>
      </c>
      <c r="F59">
        <f t="shared" si="8"/>
        <v>20329.163676945627</v>
      </c>
      <c r="G59">
        <f t="shared" si="9"/>
        <v>40658.327353891254</v>
      </c>
      <c r="H59">
        <f t="shared" si="10"/>
        <v>19523.647904696052</v>
      </c>
      <c r="I59">
        <f t="shared" si="11"/>
        <v>39852.811581641683</v>
      </c>
      <c r="J59">
        <f t="shared" si="12"/>
        <v>-21134.679449195202</v>
      </c>
      <c r="K59">
        <f t="shared" si="13"/>
        <v>-41463.843126140826</v>
      </c>
    </row>
    <row r="60" spans="1:11">
      <c r="A60" t="s">
        <v>125</v>
      </c>
      <c r="B60">
        <v>19724.242318004555</v>
      </c>
      <c r="C60">
        <f t="shared" si="5"/>
        <v>99602.970173505979</v>
      </c>
      <c r="D60">
        <f t="shared" si="6"/>
        <v>67571.718990474154</v>
      </c>
      <c r="E60">
        <f t="shared" si="7"/>
        <v>3867.9982931616096</v>
      </c>
      <c r="F60">
        <f t="shared" si="8"/>
        <v>24560.53059038868</v>
      </c>
      <c r="G60">
        <f t="shared" si="9"/>
        <v>49121.06118077736</v>
      </c>
      <c r="H60">
        <f t="shared" si="10"/>
        <v>28428.528883550291</v>
      </c>
      <c r="I60">
        <f t="shared" si="11"/>
        <v>52989.059473938971</v>
      </c>
      <c r="J60">
        <f t="shared" si="12"/>
        <v>-20692.53229722707</v>
      </c>
      <c r="K60">
        <f t="shared" si="13"/>
        <v>-45253.06288761575</v>
      </c>
    </row>
    <row r="61" spans="1:11">
      <c r="A61" t="s">
        <v>126</v>
      </c>
      <c r="B61">
        <v>32981.396015451319</v>
      </c>
      <c r="C61">
        <f t="shared" si="5"/>
        <v>119957.93888730863</v>
      </c>
      <c r="D61">
        <f t="shared" si="6"/>
        <v>94462.847454040282</v>
      </c>
      <c r="E61">
        <f t="shared" si="7"/>
        <v>10242.800136769756</v>
      </c>
      <c r="F61">
        <f t="shared" si="8"/>
        <v>30343.767819178873</v>
      </c>
      <c r="G61">
        <f t="shared" si="9"/>
        <v>60687.535638357745</v>
      </c>
      <c r="H61">
        <f t="shared" si="10"/>
        <v>40586.567955948631</v>
      </c>
      <c r="I61">
        <f t="shared" si="11"/>
        <v>70930.335775127503</v>
      </c>
      <c r="J61">
        <f t="shared" si="12"/>
        <v>-20100.967682409115</v>
      </c>
      <c r="K61">
        <f t="shared" si="13"/>
        <v>-50444.735501587988</v>
      </c>
    </row>
    <row r="62" spans="1:11">
      <c r="A62" t="s">
        <v>127</v>
      </c>
      <c r="B62">
        <v>29801.489444361367</v>
      </c>
      <c r="C62">
        <f t="shared" si="5"/>
        <v>125034.11469936999</v>
      </c>
      <c r="D62">
        <f t="shared" si="6"/>
        <v>76685.842062283715</v>
      </c>
      <c r="E62">
        <f t="shared" si="7"/>
        <v>15421.075689546818</v>
      </c>
      <c r="F62">
        <f t="shared" si="8"/>
        <v>32439.782282201842</v>
      </c>
      <c r="G62">
        <f t="shared" si="9"/>
        <v>64879.564564403685</v>
      </c>
      <c r="H62">
        <f t="shared" si="10"/>
        <v>47860.857971748657</v>
      </c>
      <c r="I62">
        <f t="shared" si="11"/>
        <v>80300.640253950507</v>
      </c>
      <c r="J62">
        <f t="shared" si="12"/>
        <v>-17018.706592655024</v>
      </c>
      <c r="K62">
        <f t="shared" si="13"/>
        <v>-49458.488874856863</v>
      </c>
    </row>
    <row r="63" spans="1:11">
      <c r="A63" t="s">
        <v>197</v>
      </c>
      <c r="B63">
        <v>32258.73678986204</v>
      </c>
      <c r="C63">
        <f t="shared" si="5"/>
        <v>114765.86456767929</v>
      </c>
      <c r="D63">
        <f t="shared" si="6"/>
        <v>32828.674643795035</v>
      </c>
      <c r="E63">
        <f t="shared" si="7"/>
        <v>18494.994281699346</v>
      </c>
      <c r="F63">
        <f t="shared" si="8"/>
        <v>30921.174812508423</v>
      </c>
      <c r="G63">
        <f t="shared" si="9"/>
        <v>61842.349625016846</v>
      </c>
      <c r="H63">
        <f t="shared" si="10"/>
        <v>49416.169094207769</v>
      </c>
      <c r="I63">
        <f t="shared" si="11"/>
        <v>80337.343906716196</v>
      </c>
      <c r="J63">
        <f t="shared" si="12"/>
        <v>-12426.180530809077</v>
      </c>
      <c r="K63">
        <f t="shared" si="13"/>
        <v>-43347.355343317497</v>
      </c>
    </row>
    <row r="64" spans="1:11">
      <c r="A64" t="s">
        <v>128</v>
      </c>
      <c r="B64">
        <v>41464.334466544438</v>
      </c>
      <c r="C64">
        <f t="shared" si="5"/>
        <v>136505.95671621917</v>
      </c>
      <c r="D64">
        <f t="shared" si="6"/>
        <v>36902.986542713188</v>
      </c>
      <c r="E64">
        <f t="shared" si="7"/>
        <v>21047.770610917945</v>
      </c>
      <c r="F64">
        <f t="shared" si="8"/>
        <v>30182.707951019976</v>
      </c>
      <c r="G64">
        <f t="shared" si="9"/>
        <v>60365.415902039953</v>
      </c>
      <c r="H64">
        <f t="shared" si="10"/>
        <v>51230.478561937925</v>
      </c>
      <c r="I64">
        <f t="shared" si="11"/>
        <v>81413.186512957895</v>
      </c>
      <c r="J64">
        <f t="shared" si="12"/>
        <v>-9134.9373401020312</v>
      </c>
      <c r="K64">
        <f t="shared" si="13"/>
        <v>-39317.645291122011</v>
      </c>
    </row>
    <row r="65" spans="1:11">
      <c r="A65" t="s">
        <v>129</v>
      </c>
      <c r="B65">
        <v>-13169.820215861479</v>
      </c>
      <c r="C65">
        <f t="shared" si="5"/>
        <v>90354.740484906375</v>
      </c>
      <c r="D65">
        <f t="shared" si="6"/>
        <v>-29603.198402402253</v>
      </c>
      <c r="E65">
        <f t="shared" si="7"/>
        <v>19532.609303386958</v>
      </c>
      <c r="F65">
        <f t="shared" si="8"/>
        <v>31965.851081970599</v>
      </c>
      <c r="G65">
        <f t="shared" si="9"/>
        <v>63931.702163941198</v>
      </c>
      <c r="H65">
        <f t="shared" si="10"/>
        <v>51498.460385357554</v>
      </c>
      <c r="I65">
        <f t="shared" si="11"/>
        <v>83464.311467328153</v>
      </c>
      <c r="J65">
        <f t="shared" si="12"/>
        <v>-12433.241778583641</v>
      </c>
      <c r="K65">
        <f t="shared" si="13"/>
        <v>-44399.092860554243</v>
      </c>
    </row>
    <row r="66" spans="1:11">
      <c r="A66" t="s">
        <v>130</v>
      </c>
      <c r="B66">
        <v>-6169.9996622417229</v>
      </c>
      <c r="C66">
        <f t="shared" si="5"/>
        <v>54383.25137830327</v>
      </c>
      <c r="D66">
        <f t="shared" si="6"/>
        <v>-70650.863321066718</v>
      </c>
      <c r="E66">
        <f t="shared" si="7"/>
        <v>15761.397259625537</v>
      </c>
      <c r="F66">
        <f t="shared" si="8"/>
        <v>37728.44806864312</v>
      </c>
      <c r="G66">
        <f t="shared" si="9"/>
        <v>75456.89613728624</v>
      </c>
      <c r="H66">
        <f t="shared" si="10"/>
        <v>53489.845328268653</v>
      </c>
      <c r="I66">
        <f t="shared" si="11"/>
        <v>91218.293396911773</v>
      </c>
      <c r="J66">
        <f t="shared" si="12"/>
        <v>-21967.050809017583</v>
      </c>
      <c r="K66">
        <f t="shared" si="13"/>
        <v>-59695.498877660706</v>
      </c>
    </row>
    <row r="67" spans="1:11">
      <c r="A67" t="s">
        <v>131</v>
      </c>
      <c r="B67">
        <v>11171.087275218555</v>
      </c>
      <c r="C67">
        <f t="shared" si="5"/>
        <v>33295.601863659787</v>
      </c>
      <c r="D67">
        <f t="shared" si="6"/>
        <v>-81470.262704019508</v>
      </c>
      <c r="E67">
        <f t="shared" si="7"/>
        <v>11669.304074156094</v>
      </c>
      <c r="F67">
        <f t="shared" si="8"/>
        <v>43484.73744192189</v>
      </c>
      <c r="G67">
        <f t="shared" si="9"/>
        <v>86969.474883843781</v>
      </c>
      <c r="H67">
        <f t="shared" si="10"/>
        <v>55154.041516077981</v>
      </c>
      <c r="I67">
        <f t="shared" si="11"/>
        <v>98638.778957999879</v>
      </c>
      <c r="J67">
        <f t="shared" si="12"/>
        <v>-31815.433367765796</v>
      </c>
      <c r="K67">
        <f t="shared" si="13"/>
        <v>-75300.170809687683</v>
      </c>
    </row>
    <row r="68" spans="1:11">
      <c r="A68" t="s">
        <v>132</v>
      </c>
      <c r="B68">
        <v>44775.658910288097</v>
      </c>
      <c r="C68">
        <f t="shared" si="5"/>
        <v>36606.926307403453</v>
      </c>
      <c r="D68">
        <f t="shared" si="6"/>
        <v>-99899.030408815714</v>
      </c>
      <c r="E68">
        <f t="shared" si="7"/>
        <v>6582.6499388422671</v>
      </c>
      <c r="F68">
        <f t="shared" si="8"/>
        <v>50137.07814498587</v>
      </c>
      <c r="G68">
        <f t="shared" si="9"/>
        <v>100274.15628997174</v>
      </c>
      <c r="H68">
        <f t="shared" si="10"/>
        <v>56719.728083828137</v>
      </c>
      <c r="I68">
        <f t="shared" si="11"/>
        <v>106856.80622881401</v>
      </c>
      <c r="J68">
        <f t="shared" si="12"/>
        <v>-43554.428206143602</v>
      </c>
      <c r="K68">
        <f t="shared" si="13"/>
        <v>-93691.506351129472</v>
      </c>
    </row>
    <row r="69" spans="1:11">
      <c r="A69" t="s">
        <v>133</v>
      </c>
      <c r="B69">
        <v>43408.901781507047</v>
      </c>
      <c r="C69">
        <f t="shared" si="5"/>
        <v>93185.648304771981</v>
      </c>
      <c r="D69">
        <f t="shared" si="6"/>
        <v>2830.9078198656061</v>
      </c>
      <c r="E69">
        <f t="shared" si="7"/>
        <v>7087.1505949955463</v>
      </c>
      <c r="F69">
        <f t="shared" si="8"/>
        <v>50041.139105170514</v>
      </c>
      <c r="G69">
        <f t="shared" si="9"/>
        <v>100082.27821034103</v>
      </c>
      <c r="H69">
        <f t="shared" si="10"/>
        <v>57128.28970016606</v>
      </c>
      <c r="I69">
        <f t="shared" si="11"/>
        <v>107169.42880533657</v>
      </c>
      <c r="J69">
        <f t="shared" si="12"/>
        <v>-42953.988510174968</v>
      </c>
      <c r="K69">
        <f t="shared" si="13"/>
        <v>-92995.127615345482</v>
      </c>
    </row>
    <row r="70" spans="1:11">
      <c r="A70" t="s">
        <v>134</v>
      </c>
      <c r="B70">
        <v>25749.568357310553</v>
      </c>
      <c r="C70">
        <f t="shared" si="5"/>
        <v>125105.21632432425</v>
      </c>
      <c r="D70">
        <f t="shared" si="6"/>
        <v>70721.964946020977</v>
      </c>
      <c r="E70">
        <f t="shared" si="7"/>
        <v>10960.634258591555</v>
      </c>
      <c r="F70">
        <f t="shared" si="8"/>
        <v>51878.453705298401</v>
      </c>
      <c r="G70">
        <f t="shared" si="9"/>
        <v>103756.9074105968</v>
      </c>
      <c r="H70">
        <f t="shared" si="10"/>
        <v>62839.087963889957</v>
      </c>
      <c r="I70">
        <f t="shared" si="11"/>
        <v>114717.54166918836</v>
      </c>
      <c r="J70">
        <f t="shared" si="12"/>
        <v>-40917.819446706846</v>
      </c>
      <c r="K70">
        <f t="shared" si="13"/>
        <v>-92796.273152005248</v>
      </c>
    </row>
    <row r="71" spans="1:11">
      <c r="A71" t="s">
        <v>135</v>
      </c>
      <c r="B71">
        <v>35073.483219955699</v>
      </c>
      <c r="C71">
        <f t="shared" si="5"/>
        <v>149007.61226906138</v>
      </c>
      <c r="D71">
        <f t="shared" si="6"/>
        <v>115712.0104054016</v>
      </c>
      <c r="E71">
        <f t="shared" si="7"/>
        <v>16085.135603207667</v>
      </c>
      <c r="F71">
        <f t="shared" si="8"/>
        <v>56929.611221033876</v>
      </c>
      <c r="G71">
        <f t="shared" si="9"/>
        <v>113859.22244206775</v>
      </c>
      <c r="H71">
        <f t="shared" si="10"/>
        <v>73014.746824241549</v>
      </c>
      <c r="I71">
        <f t="shared" si="11"/>
        <v>129944.35804527542</v>
      </c>
      <c r="J71">
        <f t="shared" si="12"/>
        <v>-40844.475617826211</v>
      </c>
      <c r="K71">
        <f t="shared" si="13"/>
        <v>-97774.086838860079</v>
      </c>
    </row>
    <row r="72" spans="1:11">
      <c r="A72" t="s">
        <v>136</v>
      </c>
      <c r="B72">
        <v>53288.054783778462</v>
      </c>
      <c r="C72">
        <f t="shared" si="5"/>
        <v>157520.00814255176</v>
      </c>
      <c r="D72">
        <f t="shared" si="6"/>
        <v>120913.0818351483</v>
      </c>
      <c r="E72">
        <f t="shared" si="7"/>
        <v>21713.636882534374</v>
      </c>
      <c r="F72">
        <f t="shared" si="8"/>
        <v>61504.809408537287</v>
      </c>
      <c r="G72">
        <f t="shared" si="9"/>
        <v>123009.61881707457</v>
      </c>
      <c r="H72">
        <f t="shared" si="10"/>
        <v>83218.446291071654</v>
      </c>
      <c r="I72">
        <f t="shared" si="11"/>
        <v>144723.25569960894</v>
      </c>
      <c r="J72">
        <f t="shared" si="12"/>
        <v>-39791.172526002912</v>
      </c>
      <c r="K72">
        <f t="shared" si="13"/>
        <v>-101295.98193454021</v>
      </c>
    </row>
    <row r="73" spans="1:11">
      <c r="A73" t="s">
        <v>137</v>
      </c>
      <c r="B73">
        <v>52803.202054237205</v>
      </c>
      <c r="C73">
        <f t="shared" si="5"/>
        <v>166914.30841528194</v>
      </c>
      <c r="D73">
        <f t="shared" si="6"/>
        <v>73728.660110509954</v>
      </c>
      <c r="E73">
        <f t="shared" si="7"/>
        <v>24564.947689314973</v>
      </c>
      <c r="F73">
        <f t="shared" si="8"/>
        <v>62572.83804030285</v>
      </c>
      <c r="G73">
        <f t="shared" si="9"/>
        <v>125145.6760806057</v>
      </c>
      <c r="H73">
        <f t="shared" si="10"/>
        <v>87137.785729617826</v>
      </c>
      <c r="I73">
        <f t="shared" si="11"/>
        <v>149710.62376992067</v>
      </c>
      <c r="J73">
        <f t="shared" si="12"/>
        <v>-38007.890350987873</v>
      </c>
      <c r="K73">
        <f t="shared" si="13"/>
        <v>-100580.72839129073</v>
      </c>
    </row>
    <row r="74" spans="1:11">
      <c r="A74" t="s">
        <v>138</v>
      </c>
      <c r="B74">
        <v>68761.620403291425</v>
      </c>
      <c r="C74">
        <f t="shared" si="5"/>
        <v>209926.36046126281</v>
      </c>
      <c r="D74">
        <f t="shared" si="6"/>
        <v>84821.144136938557</v>
      </c>
      <c r="E74">
        <f t="shared" si="7"/>
        <v>28556.417005195992</v>
      </c>
      <c r="F74">
        <f t="shared" si="8"/>
        <v>63792.799482550385</v>
      </c>
      <c r="G74">
        <f t="shared" si="9"/>
        <v>127585.59896510077</v>
      </c>
      <c r="H74">
        <f t="shared" si="10"/>
        <v>92349.21648774638</v>
      </c>
      <c r="I74">
        <f t="shared" si="11"/>
        <v>156142.01597029675</v>
      </c>
      <c r="J74">
        <f t="shared" si="12"/>
        <v>-35236.382477354389</v>
      </c>
      <c r="K74">
        <f t="shared" si="13"/>
        <v>-99029.181959904774</v>
      </c>
    </row>
    <row r="75" spans="1:11">
      <c r="A75" t="s">
        <v>139</v>
      </c>
      <c r="B75">
        <v>50028.548155549492</v>
      </c>
      <c r="C75">
        <f t="shared" ref="C75:C93" si="14">SUM(B72,B73,B74,B75)</f>
        <v>224881.42539685656</v>
      </c>
      <c r="D75">
        <f t="shared" si="6"/>
        <v>75873.813127795176</v>
      </c>
      <c r="E75">
        <f t="shared" si="7"/>
        <v>32438.694755161345</v>
      </c>
      <c r="F75">
        <f t="shared" si="8"/>
        <v>64211.247250163644</v>
      </c>
      <c r="G75">
        <f t="shared" si="9"/>
        <v>128422.49450032729</v>
      </c>
      <c r="H75">
        <f t="shared" si="10"/>
        <v>96649.942005324992</v>
      </c>
      <c r="I75">
        <f t="shared" si="11"/>
        <v>160861.18925548863</v>
      </c>
      <c r="J75">
        <f t="shared" si="12"/>
        <v>-31772.552495002299</v>
      </c>
      <c r="K75">
        <f t="shared" si="13"/>
        <v>-95983.799745165947</v>
      </c>
    </row>
    <row r="76" spans="1:11">
      <c r="A76" t="s">
        <v>140</v>
      </c>
      <c r="B76">
        <v>44562.75684687779</v>
      </c>
      <c r="C76">
        <f t="shared" si="14"/>
        <v>216156.12745995593</v>
      </c>
      <c r="D76">
        <f t="shared" si="6"/>
        <v>58636.119317404169</v>
      </c>
      <c r="E76">
        <f t="shared" si="7"/>
        <v>35083.438644289679</v>
      </c>
      <c r="F76">
        <f t="shared" si="8"/>
        <v>64143.038690050387</v>
      </c>
      <c r="G76">
        <f t="shared" si="9"/>
        <v>128286.07738010077</v>
      </c>
      <c r="H76">
        <f t="shared" si="10"/>
        <v>99226.477334340074</v>
      </c>
      <c r="I76">
        <f t="shared" si="11"/>
        <v>163369.51602439047</v>
      </c>
      <c r="J76">
        <f t="shared" si="12"/>
        <v>-29059.600045760708</v>
      </c>
      <c r="K76">
        <f t="shared" si="13"/>
        <v>-93202.638735811095</v>
      </c>
    </row>
    <row r="77" spans="1:11">
      <c r="A77" t="s">
        <v>141</v>
      </c>
      <c r="B77">
        <v>40343.90677292335</v>
      </c>
      <c r="C77">
        <f t="shared" si="14"/>
        <v>203696.83217864204</v>
      </c>
      <c r="D77">
        <f t="shared" ref="D77:D93" si="15">C77-C73</f>
        <v>36782.523763360106</v>
      </c>
      <c r="E77">
        <f t="shared" si="7"/>
        <v>37306.967323454148</v>
      </c>
      <c r="F77">
        <f t="shared" si="8"/>
        <v>63348.187322767517</v>
      </c>
      <c r="G77">
        <f t="shared" si="9"/>
        <v>126696.37464553503</v>
      </c>
      <c r="H77">
        <f t="shared" si="10"/>
        <v>100655.15464622166</v>
      </c>
      <c r="I77">
        <f t="shared" si="11"/>
        <v>164003.34196898917</v>
      </c>
      <c r="J77">
        <f t="shared" si="12"/>
        <v>-26041.219999313369</v>
      </c>
      <c r="K77">
        <f t="shared" si="13"/>
        <v>-89389.407322080893</v>
      </c>
    </row>
    <row r="78" spans="1:11">
      <c r="A78" t="s">
        <v>142</v>
      </c>
      <c r="B78">
        <v>54077.564851544928</v>
      </c>
      <c r="C78">
        <f t="shared" si="14"/>
        <v>189012.77662689553</v>
      </c>
      <c r="D78">
        <f t="shared" si="15"/>
        <v>-20913.58383436728</v>
      </c>
      <c r="E78">
        <f t="shared" si="7"/>
        <v>35027.063461170837</v>
      </c>
      <c r="F78">
        <f t="shared" si="8"/>
        <v>64633.871844071284</v>
      </c>
      <c r="G78">
        <f t="shared" si="9"/>
        <v>129267.74368814257</v>
      </c>
      <c r="H78">
        <f t="shared" si="10"/>
        <v>99660.935305242121</v>
      </c>
      <c r="I78">
        <f t="shared" si="11"/>
        <v>164294.80714931339</v>
      </c>
      <c r="J78">
        <f t="shared" si="12"/>
        <v>-29606.808382900446</v>
      </c>
      <c r="K78">
        <f t="shared" si="13"/>
        <v>-94240.68022697173</v>
      </c>
    </row>
    <row r="79" spans="1:11">
      <c r="A79" t="s">
        <v>143</v>
      </c>
      <c r="B79">
        <v>25437.837919647507</v>
      </c>
      <c r="C79">
        <f t="shared" si="14"/>
        <v>164422.0663909936</v>
      </c>
      <c r="D79">
        <f t="shared" si="15"/>
        <v>-60459.359005862963</v>
      </c>
      <c r="E79">
        <f t="shared" si="7"/>
        <v>29273.799873960827</v>
      </c>
      <c r="F79">
        <f t="shared" si="8"/>
        <v>67840.965383840448</v>
      </c>
      <c r="G79">
        <f t="shared" si="9"/>
        <v>135681.9307676809</v>
      </c>
      <c r="H79">
        <f t="shared" si="10"/>
        <v>97114.765257801278</v>
      </c>
      <c r="I79">
        <f t="shared" si="11"/>
        <v>164955.73064164171</v>
      </c>
      <c r="J79">
        <f t="shared" si="12"/>
        <v>-38567.165509879618</v>
      </c>
      <c r="K79">
        <f t="shared" si="13"/>
        <v>-106408.13089372007</v>
      </c>
    </row>
    <row r="80" spans="1:11">
      <c r="A80" t="s">
        <v>144</v>
      </c>
      <c r="B80">
        <v>44127.717537607001</v>
      </c>
      <c r="C80">
        <f t="shared" si="14"/>
        <v>163987.0270817228</v>
      </c>
      <c r="D80">
        <f t="shared" si="15"/>
        <v>-52169.100378233125</v>
      </c>
      <c r="E80">
        <f t="shared" si="7"/>
        <v>23286.758905525458</v>
      </c>
      <c r="F80">
        <f t="shared" si="8"/>
        <v>69545.463093802202</v>
      </c>
      <c r="G80">
        <f t="shared" si="9"/>
        <v>139090.9261876044</v>
      </c>
      <c r="H80">
        <f t="shared" si="10"/>
        <v>92832.221999327652</v>
      </c>
      <c r="I80">
        <f t="shared" si="11"/>
        <v>162377.68509312987</v>
      </c>
      <c r="J80">
        <f t="shared" si="12"/>
        <v>-46258.704188276744</v>
      </c>
      <c r="K80">
        <f t="shared" si="13"/>
        <v>-115804.16728207894</v>
      </c>
    </row>
    <row r="81" spans="1:11">
      <c r="A81" t="s">
        <v>145</v>
      </c>
      <c r="B81">
        <v>48139.673243964848</v>
      </c>
      <c r="C81">
        <f t="shared" si="14"/>
        <v>171782.79355276428</v>
      </c>
      <c r="D81">
        <f t="shared" si="15"/>
        <v>-31914.038625877758</v>
      </c>
      <c r="E81">
        <f t="shared" si="7"/>
        <v>16967.914601529556</v>
      </c>
      <c r="F81">
        <f t="shared" si="8"/>
        <v>68471.04416888507</v>
      </c>
      <c r="G81">
        <f t="shared" si="9"/>
        <v>136942.08833777014</v>
      </c>
      <c r="H81">
        <f t="shared" si="10"/>
        <v>85438.958770414625</v>
      </c>
      <c r="I81">
        <f t="shared" si="11"/>
        <v>153910.00293929968</v>
      </c>
      <c r="J81">
        <f t="shared" si="12"/>
        <v>-51503.129567355514</v>
      </c>
      <c r="K81">
        <f t="shared" si="13"/>
        <v>-119974.17373624058</v>
      </c>
    </row>
    <row r="82" spans="1:11">
      <c r="A82" t="s">
        <v>146</v>
      </c>
      <c r="B82">
        <v>58888.035474145545</v>
      </c>
      <c r="C82">
        <f t="shared" si="14"/>
        <v>176593.26417536489</v>
      </c>
      <c r="D82">
        <f t="shared" si="15"/>
        <v>-12419.512451530638</v>
      </c>
      <c r="E82">
        <f t="shared" si="7"/>
        <v>12512.646875838838</v>
      </c>
      <c r="F82">
        <f t="shared" si="8"/>
        <v>67269.213925293137</v>
      </c>
      <c r="G82">
        <f t="shared" si="9"/>
        <v>134538.42785058627</v>
      </c>
      <c r="H82">
        <f t="shared" si="10"/>
        <v>79781.860801131974</v>
      </c>
      <c r="I82">
        <f t="shared" si="11"/>
        <v>147051.07472642511</v>
      </c>
      <c r="J82">
        <f t="shared" si="12"/>
        <v>-54756.567049454301</v>
      </c>
      <c r="K82">
        <f t="shared" si="13"/>
        <v>-122025.78097474744</v>
      </c>
    </row>
    <row r="83" spans="1:11">
      <c r="A83" t="s">
        <v>147</v>
      </c>
      <c r="B83">
        <v>37666.838371205857</v>
      </c>
      <c r="C83">
        <f t="shared" si="14"/>
        <v>188822.26462692325</v>
      </c>
      <c r="D83">
        <f t="shared" si="15"/>
        <v>24400.198235929653</v>
      </c>
      <c r="E83">
        <f t="shared" si="7"/>
        <v>12091.223055445567</v>
      </c>
      <c r="F83">
        <f t="shared" si="8"/>
        <v>67161.555667052293</v>
      </c>
      <c r="G83">
        <f t="shared" si="9"/>
        <v>134323.11133410459</v>
      </c>
      <c r="H83">
        <f t="shared" si="10"/>
        <v>79252.778722497867</v>
      </c>
      <c r="I83">
        <f t="shared" si="11"/>
        <v>146414.33438955015</v>
      </c>
      <c r="J83">
        <f t="shared" si="12"/>
        <v>-55070.332611606726</v>
      </c>
      <c r="K83">
        <f t="shared" si="13"/>
        <v>-122231.88827865903</v>
      </c>
    </row>
    <row r="84" spans="1:11">
      <c r="A84" t="s">
        <v>148</v>
      </c>
      <c r="B84">
        <v>41815.372297646827</v>
      </c>
      <c r="C84">
        <f t="shared" si="14"/>
        <v>186509.91938696307</v>
      </c>
      <c r="D84">
        <f t="shared" si="15"/>
        <v>22522.892305240268</v>
      </c>
      <c r="E84">
        <f t="shared" si="7"/>
        <v>11372.218343571922</v>
      </c>
      <c r="F84">
        <f t="shared" si="8"/>
        <v>66958.617775312625</v>
      </c>
      <c r="G84">
        <f t="shared" si="9"/>
        <v>133917.23555062525</v>
      </c>
      <c r="H84">
        <f t="shared" si="10"/>
        <v>78330.836118884545</v>
      </c>
      <c r="I84">
        <f t="shared" si="11"/>
        <v>145289.45389419718</v>
      </c>
      <c r="J84">
        <f t="shared" si="12"/>
        <v>-55586.399431740705</v>
      </c>
      <c r="K84">
        <f t="shared" si="13"/>
        <v>-122545.01720705333</v>
      </c>
    </row>
    <row r="85" spans="1:11">
      <c r="A85" t="s">
        <v>149</v>
      </c>
      <c r="B85">
        <v>44332.573586750397</v>
      </c>
      <c r="C85">
        <f t="shared" si="14"/>
        <v>182702.81972974862</v>
      </c>
      <c r="D85">
        <f t="shared" si="15"/>
        <v>10920.026176984335</v>
      </c>
      <c r="E85">
        <f t="shared" si="7"/>
        <v>13398.379572541253</v>
      </c>
      <c r="F85">
        <f t="shared" si="8"/>
        <v>66262.947694835457</v>
      </c>
      <c r="G85">
        <f t="shared" si="9"/>
        <v>132525.89538967091</v>
      </c>
      <c r="H85">
        <f t="shared" si="10"/>
        <v>79661.327267376706</v>
      </c>
      <c r="I85">
        <f t="shared" si="11"/>
        <v>145924.27496221216</v>
      </c>
      <c r="J85">
        <f t="shared" si="12"/>
        <v>-52864.568122294208</v>
      </c>
      <c r="K85">
        <f t="shared" si="13"/>
        <v>-119127.51581712966</v>
      </c>
    </row>
    <row r="86" spans="1:11">
      <c r="A86" t="s">
        <v>150</v>
      </c>
      <c r="B86">
        <v>47581.166046260914</v>
      </c>
      <c r="C86">
        <f t="shared" si="14"/>
        <v>171395.95030186401</v>
      </c>
      <c r="D86">
        <f t="shared" si="15"/>
        <v>-5197.3138735008833</v>
      </c>
      <c r="E86">
        <f t="shared" si="7"/>
        <v>16671.057044919544</v>
      </c>
      <c r="F86">
        <f t="shared" si="8"/>
        <v>63449.981433346256</v>
      </c>
      <c r="G86">
        <f t="shared" si="9"/>
        <v>126899.96286669251</v>
      </c>
      <c r="H86">
        <f t="shared" si="10"/>
        <v>80121.038478265807</v>
      </c>
      <c r="I86">
        <f t="shared" si="11"/>
        <v>143571.01991161206</v>
      </c>
      <c r="J86">
        <f t="shared" si="12"/>
        <v>-46778.924388426713</v>
      </c>
      <c r="K86">
        <f t="shared" si="13"/>
        <v>-110228.90582177296</v>
      </c>
    </row>
    <row r="87" spans="1:11">
      <c r="A87" t="s">
        <v>151</v>
      </c>
      <c r="B87">
        <v>57501.6052627483</v>
      </c>
      <c r="C87">
        <f t="shared" si="14"/>
        <v>191230.71719340642</v>
      </c>
      <c r="D87">
        <f t="shared" si="15"/>
        <v>2408.4525664831745</v>
      </c>
      <c r="E87">
        <f t="shared" si="7"/>
        <v>20864.992808444669</v>
      </c>
      <c r="F87">
        <f t="shared" si="8"/>
        <v>59255.034889171206</v>
      </c>
      <c r="G87">
        <f t="shared" si="9"/>
        <v>118510.06977834241</v>
      </c>
      <c r="H87">
        <f t="shared" si="10"/>
        <v>80120.027697615878</v>
      </c>
      <c r="I87">
        <f t="shared" si="11"/>
        <v>139375.06258678707</v>
      </c>
      <c r="J87">
        <f t="shared" si="12"/>
        <v>-38390.042080726533</v>
      </c>
      <c r="K87">
        <f t="shared" si="13"/>
        <v>-97645.076969897738</v>
      </c>
    </row>
    <row r="88" spans="1:11">
      <c r="A88" t="s">
        <v>152</v>
      </c>
      <c r="B88">
        <v>41698.715568189815</v>
      </c>
      <c r="C88">
        <f t="shared" si="14"/>
        <v>191114.0604639494</v>
      </c>
      <c r="D88">
        <f t="shared" si="15"/>
        <v>4604.1410769863287</v>
      </c>
      <c r="E88">
        <f t="shared" si="7"/>
        <v>26090.151382734784</v>
      </c>
      <c r="F88">
        <f t="shared" si="8"/>
        <v>52237.536608470662</v>
      </c>
      <c r="G88">
        <f t="shared" si="9"/>
        <v>104475.07321694132</v>
      </c>
      <c r="H88">
        <f t="shared" si="10"/>
        <v>78327.687991205443</v>
      </c>
      <c r="I88">
        <f t="shared" si="11"/>
        <v>130565.2245996761</v>
      </c>
      <c r="J88">
        <f t="shared" si="12"/>
        <v>-26147.385225735878</v>
      </c>
      <c r="K88">
        <f t="shared" si="13"/>
        <v>-78384.921834206543</v>
      </c>
    </row>
    <row r="89" spans="1:11">
      <c r="A89" t="s">
        <v>153</v>
      </c>
      <c r="B89">
        <v>54665.185298965203</v>
      </c>
      <c r="C89">
        <f t="shared" si="14"/>
        <v>201446.67217616423</v>
      </c>
      <c r="D89">
        <f t="shared" si="15"/>
        <v>18743.852446415607</v>
      </c>
      <c r="E89">
        <f t="shared" si="7"/>
        <v>26885.798614062274</v>
      </c>
      <c r="F89">
        <f t="shared" si="8"/>
        <v>51985.199813892097</v>
      </c>
      <c r="G89">
        <f t="shared" si="9"/>
        <v>103970.39962778419</v>
      </c>
      <c r="H89">
        <f t="shared" si="10"/>
        <v>78870.998427954371</v>
      </c>
      <c r="I89">
        <f t="shared" si="11"/>
        <v>130856.19824184646</v>
      </c>
      <c r="J89">
        <f t="shared" si="12"/>
        <v>-25099.401199829823</v>
      </c>
      <c r="K89">
        <f t="shared" si="13"/>
        <v>-77084.601013721927</v>
      </c>
    </row>
    <row r="90" spans="1:11">
      <c r="A90" t="s">
        <v>154</v>
      </c>
      <c r="B90">
        <v>37574.940724534768</v>
      </c>
      <c r="C90">
        <f t="shared" si="14"/>
        <v>191440.44685443808</v>
      </c>
      <c r="D90">
        <f t="shared" si="15"/>
        <v>20044.49655257407</v>
      </c>
      <c r="E90">
        <f t="shared" si="7"/>
        <v>24351.925194389936</v>
      </c>
      <c r="F90">
        <f t="shared" si="8"/>
        <v>50961.049439325601</v>
      </c>
      <c r="G90">
        <f t="shared" si="9"/>
        <v>101922.0988786512</v>
      </c>
      <c r="H90">
        <f t="shared" si="10"/>
        <v>75312.974633715537</v>
      </c>
      <c r="I90">
        <f t="shared" si="11"/>
        <v>126274.02407304113</v>
      </c>
      <c r="J90">
        <f t="shared" si="12"/>
        <v>-26609.124244935665</v>
      </c>
      <c r="K90">
        <f t="shared" si="13"/>
        <v>-77570.173684261274</v>
      </c>
    </row>
    <row r="91" spans="1:11">
      <c r="A91" t="s">
        <v>155</v>
      </c>
      <c r="B91">
        <v>39449.444837370218</v>
      </c>
      <c r="C91">
        <f t="shared" si="14"/>
        <v>173388.28642906001</v>
      </c>
      <c r="D91">
        <f t="shared" si="15"/>
        <v>-17842.430764346413</v>
      </c>
      <c r="E91">
        <f t="shared" si="7"/>
        <v>17674.203135902535</v>
      </c>
      <c r="F91">
        <f t="shared" si="8"/>
        <v>46952.048162483617</v>
      </c>
      <c r="G91">
        <f t="shared" si="9"/>
        <v>93904.096324967235</v>
      </c>
      <c r="H91">
        <f t="shared" si="10"/>
        <v>64626.251298386152</v>
      </c>
      <c r="I91">
        <f t="shared" si="11"/>
        <v>111578.29946086978</v>
      </c>
      <c r="J91">
        <f t="shared" si="12"/>
        <v>-29277.845026581082</v>
      </c>
      <c r="K91">
        <f t="shared" si="13"/>
        <v>-76229.893189064693</v>
      </c>
    </row>
    <row r="92" spans="1:11">
      <c r="A92" t="s">
        <v>195</v>
      </c>
      <c r="B92">
        <v>20682.293660886568</v>
      </c>
      <c r="C92">
        <f t="shared" si="14"/>
        <v>152371.86452175674</v>
      </c>
      <c r="D92">
        <f t="shared" si="15"/>
        <v>-38742.195942192659</v>
      </c>
      <c r="E92">
        <f t="shared" ref="E92:E93" si="16">AVERAGE(D73:D92)</f>
        <v>9691.4392470354833</v>
      </c>
      <c r="F92">
        <f t="shared" si="8"/>
        <v>41760.882811136944</v>
      </c>
      <c r="G92">
        <f t="shared" si="9"/>
        <v>83521.765622273888</v>
      </c>
      <c r="H92">
        <f t="shared" si="10"/>
        <v>51452.322058172431</v>
      </c>
      <c r="I92">
        <f t="shared" si="11"/>
        <v>93213.204869309367</v>
      </c>
      <c r="J92">
        <f t="shared" si="12"/>
        <v>-32069.443564101461</v>
      </c>
      <c r="K92">
        <f t="shared" si="13"/>
        <v>-73830.326375238408</v>
      </c>
    </row>
    <row r="93" spans="1:11">
      <c r="A93" t="s">
        <v>196</v>
      </c>
      <c r="B93">
        <v>27173.862091358373</v>
      </c>
      <c r="C93">
        <f t="shared" si="14"/>
        <v>124880.54131414993</v>
      </c>
      <c r="D93">
        <f t="shared" si="15"/>
        <v>-76566.130862014295</v>
      </c>
      <c r="E93">
        <f t="shared" si="16"/>
        <v>2176.6996984092716</v>
      </c>
      <c r="F93">
        <f t="shared" ref="F93" si="17">STDEV(D74,D75,D76,D77,D78,D79,D80,D81,D82,D83,D84,D85,D86,D87,D88,D89,D90,D91,D92,D93)</f>
        <v>43131.153636121271</v>
      </c>
      <c r="G93">
        <f t="shared" ref="G93" si="18">F93*2</f>
        <v>86262.307272242542</v>
      </c>
      <c r="H93">
        <f t="shared" ref="H93" si="19">E93+F93</f>
        <v>45307.85333453054</v>
      </c>
      <c r="I93">
        <f t="shared" ref="I93" si="20">E93+G93</f>
        <v>88439.006970651812</v>
      </c>
      <c r="J93">
        <f t="shared" ref="J93" si="21">E93-F93</f>
        <v>-40954.453937712002</v>
      </c>
      <c r="K93">
        <f t="shared" ref="K93" si="22">E93-G93</f>
        <v>-84085.607573833273</v>
      </c>
    </row>
  </sheetData>
  <conditionalFormatting sqref="O7:CB8">
    <cfRule type="containsText" dxfId="5" priority="1" operator="containsText" text="Upper Limit">
      <formula>NOT(ISERROR(SEARCH("Upper Limit",O7)))</formula>
    </cfRule>
    <cfRule type="containsText" dxfId="4" priority="2" operator="containsText" text="Lower Limit">
      <formula>NOT(ISERROR(SEARCH("Lower Limit",O7)))</formula>
    </cfRule>
    <cfRule type="containsText" dxfId="3" priority="3" operator="containsText" text="No">
      <formula>NOT(ISERROR(SEARCH("No",O7)))</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dimension ref="A1:J2"/>
  <sheetViews>
    <sheetView workbookViewId="0">
      <selection activeCell="G13" sqref="G13"/>
    </sheetView>
  </sheetViews>
  <sheetFormatPr defaultRowHeight="15"/>
  <cols>
    <col min="1" max="1" width="16.140625" customWidth="1"/>
    <col min="2" max="2" width="15.7109375" customWidth="1"/>
    <col min="5" max="5" width="13.7109375" customWidth="1"/>
    <col min="6" max="6" width="15.7109375" customWidth="1"/>
    <col min="9" max="9" width="15" customWidth="1"/>
    <col min="10" max="10" width="17" customWidth="1"/>
  </cols>
  <sheetData>
    <row r="1" spans="1:10">
      <c r="A1" s="5" t="s">
        <v>157</v>
      </c>
      <c r="B1" s="6" t="s">
        <v>158</v>
      </c>
      <c r="D1" s="6" t="s">
        <v>160</v>
      </c>
      <c r="E1" s="5" t="s">
        <v>157</v>
      </c>
      <c r="F1" s="6" t="s">
        <v>158</v>
      </c>
      <c r="H1" s="14" t="s">
        <v>160</v>
      </c>
      <c r="I1" s="5" t="s">
        <v>164</v>
      </c>
      <c r="J1" s="6" t="s">
        <v>165</v>
      </c>
    </row>
    <row r="2" spans="1:10" ht="60">
      <c r="A2" s="12"/>
      <c r="B2" s="13"/>
      <c r="D2" s="9" t="s">
        <v>161</v>
      </c>
      <c r="E2" s="12"/>
      <c r="F2" s="13"/>
      <c r="H2" s="15" t="s">
        <v>178</v>
      </c>
      <c r="I2" s="12"/>
      <c r="J2"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2"/>
  <sheetViews>
    <sheetView topLeftCell="B1" workbookViewId="0">
      <selection activeCell="F8" sqref="F8"/>
    </sheetView>
  </sheetViews>
  <sheetFormatPr defaultRowHeight="15"/>
  <cols>
    <col min="1" max="1" width="16.5703125" customWidth="1"/>
    <col min="2" max="2" width="15.28515625" customWidth="1"/>
    <col min="3" max="3" width="16.28515625" customWidth="1"/>
    <col min="6" max="6" width="14.7109375" customWidth="1"/>
    <col min="7" max="7" width="15.5703125" customWidth="1"/>
    <col min="8" max="8" width="18.140625" customWidth="1"/>
    <col min="10" max="10" width="15" customWidth="1"/>
    <col min="11" max="11" width="16.140625" customWidth="1"/>
  </cols>
  <sheetData>
    <row r="1" spans="1:11">
      <c r="A1" s="6" t="s">
        <v>160</v>
      </c>
      <c r="B1" s="5" t="s">
        <v>157</v>
      </c>
      <c r="C1" s="6" t="s">
        <v>158</v>
      </c>
      <c r="F1" s="6" t="s">
        <v>160</v>
      </c>
      <c r="G1" s="5" t="s">
        <v>198</v>
      </c>
      <c r="H1" s="6" t="s">
        <v>199</v>
      </c>
      <c r="J1" s="5" t="s">
        <v>164</v>
      </c>
      <c r="K1" s="6" t="s">
        <v>165</v>
      </c>
    </row>
    <row r="2" spans="1:11" ht="84">
      <c r="A2" s="9" t="s">
        <v>162</v>
      </c>
      <c r="B2" s="20" t="s">
        <v>168</v>
      </c>
      <c r="C2" s="21" t="s">
        <v>169</v>
      </c>
      <c r="F2" s="9" t="s">
        <v>161</v>
      </c>
      <c r="G2" s="7" t="s">
        <v>159</v>
      </c>
      <c r="H2" s="8" t="s">
        <v>163</v>
      </c>
      <c r="J2" s="10" t="s">
        <v>166</v>
      </c>
      <c r="K2" s="11" t="s">
        <v>167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CK102"/>
  <sheetViews>
    <sheetView topLeftCell="AY1" workbookViewId="0">
      <selection activeCell="BE1" sqref="BE1:BI7"/>
    </sheetView>
  </sheetViews>
  <sheetFormatPr defaultRowHeight="15"/>
  <sheetData>
    <row r="1" spans="1:89" ht="75">
      <c r="A1" s="1" t="s">
        <v>0</v>
      </c>
      <c r="B1" s="2" t="s">
        <v>10</v>
      </c>
      <c r="C1" s="2" t="s">
        <v>1</v>
      </c>
      <c r="D1" s="2" t="s">
        <v>2</v>
      </c>
      <c r="E1" s="2" t="s">
        <v>3</v>
      </c>
      <c r="F1" s="2" t="s">
        <v>4</v>
      </c>
      <c r="G1" s="2" t="s">
        <v>5</v>
      </c>
      <c r="H1" s="2" t="s">
        <v>6</v>
      </c>
      <c r="I1" s="2" t="s">
        <v>7</v>
      </c>
      <c r="J1" s="2" t="s">
        <v>8</v>
      </c>
      <c r="K1" s="2" t="s">
        <v>9</v>
      </c>
      <c r="O1" t="s">
        <v>85</v>
      </c>
      <c r="P1" t="s">
        <v>86</v>
      </c>
      <c r="Q1" t="s">
        <v>87</v>
      </c>
      <c r="R1" t="s">
        <v>88</v>
      </c>
      <c r="S1" t="s">
        <v>89</v>
      </c>
      <c r="T1" t="s">
        <v>90</v>
      </c>
      <c r="U1" t="s">
        <v>91</v>
      </c>
      <c r="V1" t="s">
        <v>92</v>
      </c>
      <c r="W1" t="s">
        <v>93</v>
      </c>
      <c r="X1" t="s">
        <v>94</v>
      </c>
      <c r="Y1" t="s">
        <v>95</v>
      </c>
      <c r="Z1" t="s">
        <v>96</v>
      </c>
      <c r="AA1" t="s">
        <v>97</v>
      </c>
      <c r="AB1" t="s">
        <v>98</v>
      </c>
      <c r="AC1" t="s">
        <v>99</v>
      </c>
      <c r="AD1" t="s">
        <v>100</v>
      </c>
      <c r="AE1" t="s">
        <v>101</v>
      </c>
      <c r="AF1" t="s">
        <v>102</v>
      </c>
      <c r="AG1" t="s">
        <v>103</v>
      </c>
      <c r="AH1" t="s">
        <v>104</v>
      </c>
      <c r="AI1" t="s">
        <v>105</v>
      </c>
      <c r="AJ1" t="s">
        <v>106</v>
      </c>
      <c r="AK1" t="s">
        <v>107</v>
      </c>
      <c r="AL1" t="s">
        <v>108</v>
      </c>
      <c r="AM1" t="s">
        <v>109</v>
      </c>
      <c r="AN1" s="3" t="s">
        <v>110</v>
      </c>
      <c r="AO1" s="3" t="s">
        <v>111</v>
      </c>
      <c r="AP1" s="4" t="s">
        <v>112</v>
      </c>
      <c r="AQ1" s="4" t="s">
        <v>113</v>
      </c>
      <c r="AR1" s="4" t="s">
        <v>114</v>
      </c>
      <c r="AS1" s="4" t="s">
        <v>115</v>
      </c>
      <c r="AT1" s="4" t="s">
        <v>116</v>
      </c>
      <c r="AU1" s="4" t="s">
        <v>117</v>
      </c>
      <c r="AV1" s="4" t="s">
        <v>118</v>
      </c>
      <c r="AW1" s="3" t="s">
        <v>119</v>
      </c>
      <c r="AX1" s="3" t="s">
        <v>120</v>
      </c>
      <c r="AY1" s="3" t="s">
        <v>121</v>
      </c>
      <c r="AZ1" s="3" t="s">
        <v>122</v>
      </c>
      <c r="BA1" s="3" t="s">
        <v>123</v>
      </c>
      <c r="BB1" t="s">
        <v>124</v>
      </c>
      <c r="BC1" t="s">
        <v>125</v>
      </c>
      <c r="BD1" t="s">
        <v>126</v>
      </c>
      <c r="BE1" t="s">
        <v>127</v>
      </c>
      <c r="BF1" t="s">
        <v>197</v>
      </c>
      <c r="BG1" t="s">
        <v>128</v>
      </c>
      <c r="BH1" t="s">
        <v>129</v>
      </c>
      <c r="BI1" t="s">
        <v>130</v>
      </c>
      <c r="BJ1" t="s">
        <v>131</v>
      </c>
      <c r="BK1" t="s">
        <v>132</v>
      </c>
      <c r="BL1" t="s">
        <v>133</v>
      </c>
      <c r="BM1" t="s">
        <v>134</v>
      </c>
      <c r="BN1" t="s">
        <v>135</v>
      </c>
      <c r="BO1" t="s">
        <v>136</v>
      </c>
      <c r="BP1" t="s">
        <v>137</v>
      </c>
      <c r="BQ1" t="s">
        <v>138</v>
      </c>
      <c r="BR1" t="s">
        <v>139</v>
      </c>
      <c r="BS1" t="s">
        <v>140</v>
      </c>
      <c r="BT1" t="s">
        <v>141</v>
      </c>
      <c r="BU1" t="s">
        <v>142</v>
      </c>
      <c r="BV1" t="s">
        <v>143</v>
      </c>
      <c r="BW1" t="s">
        <v>144</v>
      </c>
      <c r="BX1" t="s">
        <v>145</v>
      </c>
      <c r="BY1" t="s">
        <v>146</v>
      </c>
      <c r="BZ1" t="s">
        <v>147</v>
      </c>
      <c r="CA1" t="s">
        <v>148</v>
      </c>
      <c r="CB1" t="s">
        <v>149</v>
      </c>
      <c r="CC1" t="s">
        <v>150</v>
      </c>
      <c r="CD1" t="s">
        <v>151</v>
      </c>
      <c r="CE1" t="s">
        <v>152</v>
      </c>
      <c r="CF1" t="s">
        <v>153</v>
      </c>
      <c r="CG1" t="s">
        <v>154</v>
      </c>
      <c r="CH1" t="s">
        <v>155</v>
      </c>
      <c r="CI1" t="s">
        <v>195</v>
      </c>
      <c r="CJ1" t="s">
        <v>196</v>
      </c>
      <c r="CK1" t="s">
        <v>200</v>
      </c>
    </row>
    <row r="2" spans="1:89">
      <c r="A2" t="s">
        <v>59</v>
      </c>
      <c r="B2">
        <v>601.96</v>
      </c>
      <c r="N2" s="2" t="s">
        <v>2</v>
      </c>
      <c r="O2">
        <v>-4139.09109546324</v>
      </c>
      <c r="P2">
        <v>-5151.4437806573442</v>
      </c>
      <c r="Q2">
        <v>919.72711903334221</v>
      </c>
      <c r="R2">
        <v>3572.041037291955</v>
      </c>
      <c r="S2">
        <v>3247.3943541938297</v>
      </c>
      <c r="T2">
        <v>2183.0645108602666</v>
      </c>
      <c r="U2">
        <v>-2033.2212749623532</v>
      </c>
      <c r="V2">
        <v>-4756.2858660402853</v>
      </c>
      <c r="W2">
        <v>-2631.8281034947836</v>
      </c>
      <c r="X2">
        <v>-2122.5813816441505</v>
      </c>
      <c r="Y2">
        <v>772.77211686809187</v>
      </c>
      <c r="Z2">
        <v>2063.1342514916878</v>
      </c>
      <c r="AA2">
        <v>-1015.8634301422252</v>
      </c>
      <c r="AB2">
        <v>-1439.4744301894411</v>
      </c>
      <c r="AC2">
        <v>-2279.3177220207058</v>
      </c>
      <c r="AD2">
        <v>-2350.0443575462814</v>
      </c>
      <c r="AE2">
        <v>-629.72349236355114</v>
      </c>
      <c r="AF2">
        <v>1510.1059220724205</v>
      </c>
      <c r="AG2">
        <v>1002.9688476141238</v>
      </c>
      <c r="AH2">
        <v>1868.2032048670526</v>
      </c>
      <c r="AI2">
        <v>1304.6996581982905</v>
      </c>
      <c r="AJ2">
        <v>272.45958473023506</v>
      </c>
      <c r="AK2">
        <v>1316.6824778343766</v>
      </c>
      <c r="AL2">
        <v>-2236.2462063334924</v>
      </c>
      <c r="AM2">
        <v>-910.14334132833574</v>
      </c>
      <c r="AN2" s="3">
        <v>-290.45171724801185</v>
      </c>
      <c r="AO2" s="3">
        <v>-3286.843243201497</v>
      </c>
      <c r="AP2" s="4">
        <v>-37.769002631128615</v>
      </c>
      <c r="AQ2" s="4">
        <v>-806.26184035114647</v>
      </c>
      <c r="AR2" s="4">
        <v>-3537.210876681188</v>
      </c>
      <c r="AS2" s="4">
        <v>-785.49969270778706</v>
      </c>
      <c r="AT2" s="4">
        <v>1081.1490370202432</v>
      </c>
      <c r="AU2" s="4">
        <v>-350.60962446266137</v>
      </c>
      <c r="AV2" s="4">
        <v>3348.0180126186224</v>
      </c>
      <c r="AW2" s="3">
        <v>1964.2726827594972</v>
      </c>
      <c r="AX2" s="3">
        <v>-3020.9600673161958</v>
      </c>
      <c r="AY2" s="3">
        <v>-2661.1491017205299</v>
      </c>
      <c r="AZ2" s="3">
        <v>-5643.8126274958267</v>
      </c>
      <c r="BA2" s="3">
        <v>-9589.4008567406017</v>
      </c>
      <c r="BB2">
        <v>-5784.0908082567203</v>
      </c>
      <c r="BC2">
        <v>-6740.9149571762446</v>
      </c>
      <c r="BD2">
        <v>-6284.0154147432568</v>
      </c>
      <c r="BE2">
        <v>4572.1398257963501</v>
      </c>
      <c r="BF2">
        <v>4517.4746496264916</v>
      </c>
      <c r="BG2">
        <v>17837.933483639965</v>
      </c>
      <c r="BH2">
        <v>21741.998379188291</v>
      </c>
      <c r="BI2">
        <v>16144.384958607798</v>
      </c>
      <c r="BJ2">
        <v>9753.2365988707425</v>
      </c>
      <c r="BK2">
        <v>-7583.1369034852269</v>
      </c>
      <c r="BL2">
        <v>-13499.309700529973</v>
      </c>
      <c r="BM2">
        <v>-20398.056835290794</v>
      </c>
      <c r="BN2">
        <v>-12145.258558680516</v>
      </c>
      <c r="BO2">
        <v>-7299.2650157905919</v>
      </c>
      <c r="BP2">
        <v>-3412.3345503881169</v>
      </c>
      <c r="BQ2">
        <v>10746.47006119324</v>
      </c>
      <c r="BR2">
        <v>11354.712976949055</v>
      </c>
      <c r="BS2">
        <v>19802.809839692807</v>
      </c>
      <c r="BT2">
        <v>23770.746770971557</v>
      </c>
      <c r="BU2">
        <v>13304.621015465284</v>
      </c>
      <c r="BV2">
        <v>10346.698161244361</v>
      </c>
      <c r="BW2">
        <v>-1945.8579269380807</v>
      </c>
      <c r="BX2">
        <v>-8673.3426635254236</v>
      </c>
      <c r="BY2">
        <v>-4670.5129863771926</v>
      </c>
      <c r="BZ2">
        <v>-5291.8527790324006</v>
      </c>
      <c r="CA2">
        <v>2988.4249428644016</v>
      </c>
      <c r="CB2">
        <v>3077.1322822797847</v>
      </c>
      <c r="CC2">
        <v>1089.9338498324814</v>
      </c>
      <c r="CD2">
        <v>-4360.6778031640388</v>
      </c>
      <c r="CE2">
        <v>-11349.85673127386</v>
      </c>
      <c r="CF2">
        <v>-7331.164270477253</v>
      </c>
      <c r="CG2">
        <v>-7991.275378380742</v>
      </c>
      <c r="CH2">
        <v>-1438.6788994041417</v>
      </c>
      <c r="CI2">
        <v>3618.4917750040458</v>
      </c>
      <c r="CJ2">
        <v>51.500581656413488</v>
      </c>
      <c r="CK2">
        <v>3813.9530466130796</v>
      </c>
    </row>
    <row r="3" spans="1:89" ht="45">
      <c r="A3" t="s">
        <v>60</v>
      </c>
      <c r="B3">
        <v>-699</v>
      </c>
      <c r="N3" s="2" t="s">
        <v>6</v>
      </c>
      <c r="O3">
        <v>2285.3732486706904</v>
      </c>
      <c r="P3">
        <v>2224.7142395730857</v>
      </c>
      <c r="Q3">
        <v>2050.3866909875237</v>
      </c>
      <c r="R3">
        <v>2320.1941064168477</v>
      </c>
      <c r="S3">
        <v>2586.8613744140766</v>
      </c>
      <c r="T3">
        <v>2746.7048854863719</v>
      </c>
      <c r="U3">
        <v>2707.8465938126383</v>
      </c>
      <c r="V3">
        <v>2688.3839551774327</v>
      </c>
      <c r="W3">
        <v>2575.4387368692142</v>
      </c>
      <c r="X3">
        <v>2314.1137892699703</v>
      </c>
      <c r="Y3">
        <v>2296.46455501335</v>
      </c>
      <c r="Z3">
        <v>2403.621020841053</v>
      </c>
      <c r="AA3">
        <v>2370.3854742289714</v>
      </c>
      <c r="AB3">
        <v>2395.9501412125146</v>
      </c>
      <c r="AC3">
        <v>2287.7546063573964</v>
      </c>
      <c r="AD3">
        <v>2222.8900177207397</v>
      </c>
      <c r="AE3">
        <v>2011.8172036900971</v>
      </c>
      <c r="AF3">
        <v>1646.8478848379855</v>
      </c>
      <c r="AG3">
        <v>1809.6065085513624</v>
      </c>
      <c r="AH3">
        <v>2046.4188092367667</v>
      </c>
      <c r="AI3">
        <v>2208.6944758978557</v>
      </c>
      <c r="AJ3">
        <v>2205.6287105822053</v>
      </c>
      <c r="AK3">
        <v>2236.07540637178</v>
      </c>
      <c r="AL3">
        <v>1830.9381677619581</v>
      </c>
      <c r="AM3">
        <v>1455.0101929781767</v>
      </c>
      <c r="AN3">
        <v>1228.1046551693858</v>
      </c>
      <c r="AO3">
        <v>1235.1455790120069</v>
      </c>
      <c r="AP3">
        <v>1219.7316949663741</v>
      </c>
      <c r="AQ3">
        <v>1234.209459675471</v>
      </c>
      <c r="AR3">
        <v>1272.8832393412672</v>
      </c>
      <c r="AS3">
        <v>1172.3511035190108</v>
      </c>
      <c r="AT3">
        <v>1057.2665417723233</v>
      </c>
      <c r="AU3">
        <v>1087.55545281847</v>
      </c>
      <c r="AV3">
        <v>1527.0866235790534</v>
      </c>
      <c r="AW3">
        <v>1742.4815083979345</v>
      </c>
      <c r="AX3">
        <v>1758.5299058290516</v>
      </c>
      <c r="AY3">
        <v>1739.9495071428378</v>
      </c>
      <c r="AZ3">
        <v>1682.2423636693168</v>
      </c>
      <c r="BA3">
        <v>1888.2858126546143</v>
      </c>
      <c r="BB3">
        <v>1594.19987497431</v>
      </c>
      <c r="BC3">
        <v>1331.1174760610204</v>
      </c>
      <c r="BD3">
        <v>1104.3817137977267</v>
      </c>
      <c r="BE3">
        <v>1519.7183419874541</v>
      </c>
      <c r="BF3">
        <v>2146.587338080164</v>
      </c>
      <c r="BG3">
        <v>5060.2186173046721</v>
      </c>
      <c r="BH3">
        <v>8036.6892362420558</v>
      </c>
      <c r="BI3">
        <v>9720.3417671742591</v>
      </c>
      <c r="BJ3">
        <v>10410.320434634179</v>
      </c>
      <c r="BK3">
        <v>10308.679075417247</v>
      </c>
      <c r="BL3">
        <v>10368.156503006843</v>
      </c>
      <c r="BM3">
        <v>10529.724700710583</v>
      </c>
      <c r="BN3">
        <v>10204.00930807346</v>
      </c>
      <c r="BO3">
        <v>9955.4921782210713</v>
      </c>
      <c r="BP3">
        <v>9579.3697607933609</v>
      </c>
      <c r="BQ3">
        <v>10330.963152815586</v>
      </c>
      <c r="BR3">
        <v>11363.96138441863</v>
      </c>
      <c r="BS3">
        <v>13298.608485802519</v>
      </c>
      <c r="BT3">
        <v>15664.294833994127</v>
      </c>
      <c r="BU3">
        <v>16709.788136572075</v>
      </c>
      <c r="BV3">
        <v>17410.211535693699</v>
      </c>
      <c r="BW3">
        <v>17479.30431449227</v>
      </c>
      <c r="BX3">
        <v>17476.034189351143</v>
      </c>
      <c r="BY3">
        <v>17172.175595781413</v>
      </c>
      <c r="BZ3">
        <v>16842.287284671482</v>
      </c>
      <c r="CA3">
        <v>15665.905729645914</v>
      </c>
      <c r="CB3">
        <v>13938.065675099164</v>
      </c>
      <c r="CC3">
        <v>12706.8159211068</v>
      </c>
      <c r="CD3">
        <v>11873.86399811764</v>
      </c>
      <c r="CE3">
        <v>11851.902556004314</v>
      </c>
      <c r="CF3">
        <v>11857.851497029966</v>
      </c>
      <c r="CG3">
        <v>11582.950023295834</v>
      </c>
      <c r="CH3">
        <v>11670.03072628822</v>
      </c>
      <c r="CI3">
        <v>11998.871080330529</v>
      </c>
      <c r="CJ3">
        <v>12098.457770238323</v>
      </c>
      <c r="CK3">
        <v>11558.994557555485</v>
      </c>
    </row>
    <row r="4" spans="1:89" ht="45">
      <c r="A4" t="s">
        <v>61</v>
      </c>
      <c r="B4">
        <v>-68.999999999999915</v>
      </c>
      <c r="N4" s="2" t="s">
        <v>7</v>
      </c>
      <c r="O4">
        <v>4287.404920083135</v>
      </c>
      <c r="P4">
        <v>4522.3010909207933</v>
      </c>
      <c r="Q4">
        <v>4264.9063602925016</v>
      </c>
      <c r="R4">
        <v>4676.0069613356518</v>
      </c>
      <c r="S4">
        <v>5054.6646298725182</v>
      </c>
      <c r="T4">
        <v>5255.5463891511954</v>
      </c>
      <c r="U4">
        <v>5265.965255690945</v>
      </c>
      <c r="V4">
        <v>5471.8474437564491</v>
      </c>
      <c r="W4">
        <v>5409.2267709706884</v>
      </c>
      <c r="X4">
        <v>5108.8535843324798</v>
      </c>
      <c r="Y4">
        <v>5085.1770750663372</v>
      </c>
      <c r="Z4">
        <v>5236.8479214927902</v>
      </c>
      <c r="AA4">
        <v>5206.3953100121144</v>
      </c>
      <c r="AB4">
        <v>5174.3747768057792</v>
      </c>
      <c r="AC4">
        <v>5091.2032495613976</v>
      </c>
      <c r="AD4">
        <v>5056.056402365668</v>
      </c>
      <c r="AE4">
        <v>4771.3395433711275</v>
      </c>
      <c r="AF4">
        <v>4187.1170611890102</v>
      </c>
      <c r="AG4">
        <v>4375.8081490392642</v>
      </c>
      <c r="AH4">
        <v>4663.3107969851126</v>
      </c>
      <c r="AI4">
        <v>4715.6725926242143</v>
      </c>
      <c r="AJ4">
        <v>4438.3458937235346</v>
      </c>
      <c r="AK4">
        <v>4479.3915173626328</v>
      </c>
      <c r="AL4">
        <v>3959.5314023242609</v>
      </c>
      <c r="AM4">
        <v>3415.5523375328066</v>
      </c>
      <c r="AN4">
        <v>3085.4170733206383</v>
      </c>
      <c r="AO4">
        <v>3162.1800194178381</v>
      </c>
      <c r="AP4">
        <v>2895.4264081561146</v>
      </c>
      <c r="AQ4">
        <v>2833.103624417126</v>
      </c>
      <c r="AR4">
        <v>2981.1826585005706</v>
      </c>
      <c r="AS4">
        <v>2858.0319773348515</v>
      </c>
      <c r="AT4">
        <v>2676.962114565049</v>
      </c>
      <c r="AU4">
        <v>2704.2772463733645</v>
      </c>
      <c r="AV4">
        <v>3343.9649657541281</v>
      </c>
      <c r="AW4">
        <v>3562.57521515288</v>
      </c>
      <c r="AX4">
        <v>3628.2177955036095</v>
      </c>
      <c r="AY4">
        <v>3692.6282785990311</v>
      </c>
      <c r="AZ4">
        <v>3934.9099191304012</v>
      </c>
      <c r="BA4">
        <v>4876.6153023187326</v>
      </c>
      <c r="BB4">
        <v>4671.058127614313</v>
      </c>
      <c r="BC4">
        <v>4547.1740605564601</v>
      </c>
      <c r="BD4">
        <v>4421.5262860035473</v>
      </c>
      <c r="BE4">
        <v>5089.426674984903</v>
      </c>
      <c r="BF4">
        <v>6005.4786243723247</v>
      </c>
      <c r="BG4">
        <v>10895.337341572926</v>
      </c>
      <c r="BH4">
        <v>15746.656074625876</v>
      </c>
      <c r="BI4">
        <v>18142.399726399817</v>
      </c>
      <c r="BJ4">
        <v>19032.806781244566</v>
      </c>
      <c r="BK4">
        <v>19168.367815967405</v>
      </c>
      <c r="BL4">
        <v>19785.427612339037</v>
      </c>
      <c r="BM4">
        <v>21089.191864875665</v>
      </c>
      <c r="BN4">
        <v>21099.08145938646</v>
      </c>
      <c r="BO4">
        <v>20949.479969248077</v>
      </c>
      <c r="BP4">
        <v>20535.252762542998</v>
      </c>
      <c r="BQ4">
        <v>21599.329677665755</v>
      </c>
      <c r="BR4">
        <v>22946.542488658582</v>
      </c>
      <c r="BS4">
        <v>25692.638744355696</v>
      </c>
      <c r="BT4">
        <v>28953.283470815542</v>
      </c>
      <c r="BU4">
        <v>29899.568982361143</v>
      </c>
      <c r="BV4">
        <v>30493.876332129341</v>
      </c>
      <c r="BW4">
        <v>30392.309038214567</v>
      </c>
      <c r="BX4">
        <v>30505.235150371424</v>
      </c>
      <c r="BY4">
        <v>30359.650603840641</v>
      </c>
      <c r="BZ4">
        <v>30190.340353053722</v>
      </c>
      <c r="CA4">
        <v>28580.052670041365</v>
      </c>
      <c r="CB4">
        <v>26057.615865793294</v>
      </c>
      <c r="CC4">
        <v>24347.838913247328</v>
      </c>
      <c r="CD4">
        <v>23387.630787370748</v>
      </c>
      <c r="CE4">
        <v>23532.04389453353</v>
      </c>
      <c r="CF4">
        <v>23235.534505082196</v>
      </c>
      <c r="CG4">
        <v>22065.392484768432</v>
      </c>
      <c r="CH4">
        <v>21704.224907789383</v>
      </c>
      <c r="CI4">
        <v>21816.017776334269</v>
      </c>
      <c r="CJ4">
        <v>21841.999399547632</v>
      </c>
      <c r="CK4">
        <v>21109.698824910964</v>
      </c>
    </row>
    <row r="5" spans="1:89" ht="45">
      <c r="A5" t="s">
        <v>62</v>
      </c>
      <c r="B5">
        <v>1123.5</v>
      </c>
      <c r="C5">
        <f>SUM(B2,B3,B4,B5)</f>
        <v>957.46000000000015</v>
      </c>
      <c r="N5" s="2" t="s">
        <v>8</v>
      </c>
      <c r="O5">
        <v>-1718.6900941541983</v>
      </c>
      <c r="P5">
        <v>-2370.4594631223285</v>
      </c>
      <c r="Q5">
        <v>-2378.6526476224321</v>
      </c>
      <c r="R5">
        <v>-2391.4316034207604</v>
      </c>
      <c r="S5">
        <v>-2348.7451365028064</v>
      </c>
      <c r="T5">
        <v>-2270.9781218432749</v>
      </c>
      <c r="U5">
        <v>-2408.3907299439761</v>
      </c>
      <c r="V5">
        <v>-2878.5430219805994</v>
      </c>
      <c r="W5">
        <v>-3092.1373313337344</v>
      </c>
      <c r="X5">
        <v>-3275.3658008550487</v>
      </c>
      <c r="Y5">
        <v>-3280.9604850926244</v>
      </c>
      <c r="Z5">
        <v>-3262.8327804624223</v>
      </c>
      <c r="AA5">
        <v>-3301.6341973373146</v>
      </c>
      <c r="AB5">
        <v>-3160.8991299740155</v>
      </c>
      <c r="AC5">
        <v>-3319.1426800506069</v>
      </c>
      <c r="AD5">
        <v>-3443.4427515691168</v>
      </c>
      <c r="AE5">
        <v>-3507.2274756719644</v>
      </c>
      <c r="AF5">
        <v>-3433.6904678640649</v>
      </c>
      <c r="AG5">
        <v>-3322.7967724244413</v>
      </c>
      <c r="AH5">
        <v>-3187.3651662599259</v>
      </c>
      <c r="AI5">
        <v>-2805.2617575548616</v>
      </c>
      <c r="AJ5">
        <v>-2259.8056557004534</v>
      </c>
      <c r="AK5">
        <v>-2250.5568156099248</v>
      </c>
      <c r="AL5">
        <v>-2426.2483013626475</v>
      </c>
      <c r="AM5">
        <v>-2466.074096131083</v>
      </c>
      <c r="AN5">
        <v>-2486.5201811331199</v>
      </c>
      <c r="AO5">
        <v>-2618.9233017996557</v>
      </c>
      <c r="AP5">
        <v>-2131.6577314131068</v>
      </c>
      <c r="AQ5">
        <v>-1963.5788698078395</v>
      </c>
      <c r="AR5">
        <v>-2143.7155989773396</v>
      </c>
      <c r="AS5">
        <v>-2199.0106441126709</v>
      </c>
      <c r="AT5">
        <v>-2182.1246038131285</v>
      </c>
      <c r="AU5">
        <v>-2145.8881342913182</v>
      </c>
      <c r="AV5">
        <v>-2106.6700607710955</v>
      </c>
      <c r="AW5">
        <v>-1897.7059051119566</v>
      </c>
      <c r="AX5">
        <v>-1980.8458735200647</v>
      </c>
      <c r="AY5">
        <v>-2165.4080357695489</v>
      </c>
      <c r="AZ5">
        <v>-2823.0927472528529</v>
      </c>
      <c r="BA5">
        <v>-4088.373166673623</v>
      </c>
      <c r="BB5">
        <v>-4559.5166303056958</v>
      </c>
      <c r="BC5">
        <v>-5100.9956929298596</v>
      </c>
      <c r="BD5">
        <v>-5529.9074306139146</v>
      </c>
      <c r="BE5">
        <v>-5619.6983240074442</v>
      </c>
      <c r="BF5">
        <v>-5571.1952345041564</v>
      </c>
      <c r="BG5">
        <v>-6610.0188312318351</v>
      </c>
      <c r="BH5">
        <v>-7383.2444405255874</v>
      </c>
      <c r="BI5">
        <v>-7123.7741512768607</v>
      </c>
      <c r="BJ5">
        <v>-6834.6522585865951</v>
      </c>
      <c r="BK5">
        <v>-7410.6984056830697</v>
      </c>
      <c r="BL5">
        <v>-8466.385715657545</v>
      </c>
      <c r="BM5">
        <v>-10589.209627619584</v>
      </c>
      <c r="BN5">
        <v>-11586.134994552538</v>
      </c>
      <c r="BO5">
        <v>-12032.483403832941</v>
      </c>
      <c r="BP5">
        <v>-12332.396242705909</v>
      </c>
      <c r="BQ5">
        <v>-12205.769896884756</v>
      </c>
      <c r="BR5">
        <v>-11801.200824061276</v>
      </c>
      <c r="BS5">
        <v>-11489.452031303832</v>
      </c>
      <c r="BT5">
        <v>-10913.682439648701</v>
      </c>
      <c r="BU5">
        <v>-9669.7735550060606</v>
      </c>
      <c r="BV5">
        <v>-8757.1180571775785</v>
      </c>
      <c r="BW5">
        <v>-8346.7051329523292</v>
      </c>
      <c r="BX5">
        <v>-8582.3677326894194</v>
      </c>
      <c r="BY5">
        <v>-9202.7744203370439</v>
      </c>
      <c r="BZ5">
        <v>-9853.8188520930016</v>
      </c>
      <c r="CA5">
        <v>-10162.388151144991</v>
      </c>
      <c r="CB5">
        <v>-10301.034706289092</v>
      </c>
      <c r="CC5">
        <v>-10575.230063174256</v>
      </c>
      <c r="CD5">
        <v>-11153.669580388576</v>
      </c>
      <c r="CE5">
        <v>-11508.380121054115</v>
      </c>
      <c r="CF5">
        <v>-10897.514519074495</v>
      </c>
      <c r="CG5">
        <v>-9381.9348996493609</v>
      </c>
      <c r="CH5">
        <v>-8398.3576367141068</v>
      </c>
      <c r="CI5">
        <v>-7635.4223116769535</v>
      </c>
      <c r="CJ5">
        <v>-7388.6254883802958</v>
      </c>
      <c r="CK5">
        <v>-7542.4139771554728</v>
      </c>
    </row>
    <row r="6" spans="1:89" ht="45">
      <c r="A6" t="s">
        <v>63</v>
      </c>
      <c r="B6">
        <v>195.8</v>
      </c>
      <c r="C6">
        <f>SUM(B3,B4,B5,B6)</f>
        <v>551.30000000000018</v>
      </c>
      <c r="N6" s="2" t="s">
        <v>9</v>
      </c>
      <c r="O6">
        <v>-3720.7217655666427</v>
      </c>
      <c r="P6">
        <v>-4668.0463144700352</v>
      </c>
      <c r="Q6">
        <v>-4593.1723169274101</v>
      </c>
      <c r="R6">
        <v>-4747.2444583395645</v>
      </c>
      <c r="S6">
        <v>-4816.5483919612479</v>
      </c>
      <c r="T6">
        <v>-4779.8196255080984</v>
      </c>
      <c r="U6">
        <v>-4966.5093918222838</v>
      </c>
      <c r="V6">
        <v>-5662.006510559615</v>
      </c>
      <c r="W6">
        <v>-5925.9253654352087</v>
      </c>
      <c r="X6">
        <v>-6070.1055959175583</v>
      </c>
      <c r="Y6">
        <v>-6069.6730051456116</v>
      </c>
      <c r="Z6">
        <v>-6096.0596811141604</v>
      </c>
      <c r="AA6">
        <v>-6137.6440331204576</v>
      </c>
      <c r="AB6">
        <v>-5939.323765567281</v>
      </c>
      <c r="AC6">
        <v>-6122.5913232546091</v>
      </c>
      <c r="AD6">
        <v>-6276.6091362140451</v>
      </c>
      <c r="AE6">
        <v>-6266.749815352995</v>
      </c>
      <c r="AF6">
        <v>-5973.9596442150905</v>
      </c>
      <c r="AG6">
        <v>-5888.9984129123432</v>
      </c>
      <c r="AH6">
        <v>-5804.2571540082727</v>
      </c>
      <c r="AI6">
        <v>-5312.2398742812202</v>
      </c>
      <c r="AJ6">
        <v>-4492.5228388417827</v>
      </c>
      <c r="AK6">
        <v>-4493.8729266007767</v>
      </c>
      <c r="AL6">
        <v>-4554.8415359249502</v>
      </c>
      <c r="AM6">
        <v>-4426.6162406857129</v>
      </c>
      <c r="AN6">
        <v>-4343.8325992843729</v>
      </c>
      <c r="AO6">
        <v>-4545.9577422054863</v>
      </c>
      <c r="AP6">
        <v>-3807.3524446028473</v>
      </c>
      <c r="AQ6">
        <v>-3562.473034549495</v>
      </c>
      <c r="AR6">
        <v>-3852.015018136643</v>
      </c>
      <c r="AS6">
        <v>-3884.691517928512</v>
      </c>
      <c r="AT6">
        <v>-3801.8201766058546</v>
      </c>
      <c r="AU6">
        <v>-3762.6099278462125</v>
      </c>
      <c r="AV6">
        <v>-3923.54840294617</v>
      </c>
      <c r="AW6">
        <v>-3717.7996118669021</v>
      </c>
      <c r="AX6">
        <v>-3850.5337631946231</v>
      </c>
      <c r="AY6">
        <v>-4118.0868072257426</v>
      </c>
      <c r="AZ6">
        <v>-5075.7603027139376</v>
      </c>
      <c r="BA6">
        <v>-7076.7026563377422</v>
      </c>
      <c r="BB6">
        <v>-7636.3748829456981</v>
      </c>
      <c r="BC6">
        <v>-8317.0522774252986</v>
      </c>
      <c r="BD6">
        <v>-8847.0520028197352</v>
      </c>
      <c r="BE6">
        <v>-9189.4066570048944</v>
      </c>
      <c r="BF6">
        <v>-9430.0865207963161</v>
      </c>
      <c r="BG6">
        <v>-12445.137555500089</v>
      </c>
      <c r="BH6">
        <v>-15093.21127890941</v>
      </c>
      <c r="BI6">
        <v>-15545.832110502421</v>
      </c>
      <c r="BJ6">
        <v>-15457.138605196982</v>
      </c>
      <c r="BK6">
        <v>-16270.387146233228</v>
      </c>
      <c r="BL6">
        <v>-17883.656824989739</v>
      </c>
      <c r="BM6">
        <v>-21148.67679178467</v>
      </c>
      <c r="BN6">
        <v>-22481.207145865537</v>
      </c>
      <c r="BO6">
        <v>-23026.471194859947</v>
      </c>
      <c r="BP6">
        <v>-23288.279244455542</v>
      </c>
      <c r="BQ6">
        <v>-23474.136421734929</v>
      </c>
      <c r="BR6">
        <v>-23383.781928301229</v>
      </c>
      <c r="BS6">
        <v>-23883.482289857006</v>
      </c>
      <c r="BT6">
        <v>-24202.671076470113</v>
      </c>
      <c r="BU6">
        <v>-22859.554400795128</v>
      </c>
      <c r="BV6">
        <v>-21840.782853613218</v>
      </c>
      <c r="BW6">
        <v>-21259.709856674628</v>
      </c>
      <c r="BX6">
        <v>-21611.568693709698</v>
      </c>
      <c r="BY6">
        <v>-22390.24942839627</v>
      </c>
      <c r="BZ6">
        <v>-23201.871920475245</v>
      </c>
      <c r="CA6">
        <v>-23076.535091540445</v>
      </c>
      <c r="CB6">
        <v>-22420.584896983219</v>
      </c>
      <c r="CC6">
        <v>-22216.253055314784</v>
      </c>
      <c r="CD6">
        <v>-22667.436369641684</v>
      </c>
      <c r="CE6">
        <v>-23188.521459583328</v>
      </c>
      <c r="CF6">
        <v>-22275.197527126726</v>
      </c>
      <c r="CG6">
        <v>-19864.377361121959</v>
      </c>
      <c r="CH6">
        <v>-18432.55181821527</v>
      </c>
      <c r="CI6">
        <v>-17452.569007680697</v>
      </c>
      <c r="CJ6">
        <v>-17132.167117689605</v>
      </c>
      <c r="CK6">
        <v>-17093.118244510952</v>
      </c>
    </row>
    <row r="7" spans="1:89">
      <c r="A7" t="s">
        <v>64</v>
      </c>
      <c r="B7">
        <v>806.00000000000011</v>
      </c>
      <c r="C7">
        <f t="shared" ref="C7:C8" si="0">SUM(B4,B5,B6,B7)</f>
        <v>2056.3000000000002</v>
      </c>
      <c r="N7" s="2" t="s">
        <v>157</v>
      </c>
      <c r="O7" t="str">
        <f>IF(O2&gt;O4, "Upper Limit", IF(O2&gt;O3, "Lower Limit", "No"))</f>
        <v>No</v>
      </c>
      <c r="P7" t="str">
        <f t="shared" ref="P7:BZ7" si="1">IF(P2&gt;P4, "Upper Limit", IF(P2&gt;P3, "Lower Limit", "No"))</f>
        <v>No</v>
      </c>
      <c r="Q7" t="str">
        <f t="shared" si="1"/>
        <v>No</v>
      </c>
      <c r="R7" t="str">
        <f t="shared" si="1"/>
        <v>Lower Limit</v>
      </c>
      <c r="S7" t="str">
        <f t="shared" si="1"/>
        <v>Lower Limit</v>
      </c>
      <c r="T7" t="str">
        <f t="shared" si="1"/>
        <v>No</v>
      </c>
      <c r="U7" t="str">
        <f t="shared" si="1"/>
        <v>No</v>
      </c>
      <c r="V7" t="str">
        <f t="shared" si="1"/>
        <v>No</v>
      </c>
      <c r="W7" t="str">
        <f t="shared" si="1"/>
        <v>No</v>
      </c>
      <c r="X7" t="str">
        <f t="shared" si="1"/>
        <v>No</v>
      </c>
      <c r="Y7" t="str">
        <f t="shared" si="1"/>
        <v>No</v>
      </c>
      <c r="Z7" t="str">
        <f t="shared" si="1"/>
        <v>No</v>
      </c>
      <c r="AA7" t="str">
        <f t="shared" si="1"/>
        <v>No</v>
      </c>
      <c r="AB7" t="str">
        <f t="shared" si="1"/>
        <v>No</v>
      </c>
      <c r="AC7" t="str">
        <f t="shared" si="1"/>
        <v>No</v>
      </c>
      <c r="AD7" t="str">
        <f t="shared" si="1"/>
        <v>No</v>
      </c>
      <c r="AE7" t="str">
        <f t="shared" si="1"/>
        <v>No</v>
      </c>
      <c r="AF7" t="str">
        <f t="shared" si="1"/>
        <v>No</v>
      </c>
      <c r="AG7" t="str">
        <f t="shared" si="1"/>
        <v>No</v>
      </c>
      <c r="AH7" t="str">
        <f t="shared" si="1"/>
        <v>No</v>
      </c>
      <c r="AI7" t="str">
        <f t="shared" si="1"/>
        <v>No</v>
      </c>
      <c r="AJ7" t="str">
        <f t="shared" si="1"/>
        <v>No</v>
      </c>
      <c r="AK7" t="str">
        <f t="shared" si="1"/>
        <v>No</v>
      </c>
      <c r="AL7" t="str">
        <f t="shared" si="1"/>
        <v>No</v>
      </c>
      <c r="AM7" t="str">
        <f t="shared" si="1"/>
        <v>No</v>
      </c>
      <c r="AN7" t="str">
        <f t="shared" si="1"/>
        <v>No</v>
      </c>
      <c r="AO7" t="str">
        <f t="shared" si="1"/>
        <v>No</v>
      </c>
      <c r="AP7" t="str">
        <f t="shared" si="1"/>
        <v>No</v>
      </c>
      <c r="AQ7" t="str">
        <f t="shared" si="1"/>
        <v>No</v>
      </c>
      <c r="AR7" t="str">
        <f t="shared" si="1"/>
        <v>No</v>
      </c>
      <c r="AS7" t="str">
        <f t="shared" si="1"/>
        <v>No</v>
      </c>
      <c r="AT7" t="str">
        <f t="shared" si="1"/>
        <v>Lower Limit</v>
      </c>
      <c r="AU7" t="str">
        <f t="shared" si="1"/>
        <v>No</v>
      </c>
      <c r="AV7" t="str">
        <f t="shared" si="1"/>
        <v>Upper Limit</v>
      </c>
      <c r="AW7" t="str">
        <f t="shared" si="1"/>
        <v>Lower Limit</v>
      </c>
      <c r="AX7" t="str">
        <f t="shared" si="1"/>
        <v>No</v>
      </c>
      <c r="AY7" t="str">
        <f t="shared" si="1"/>
        <v>No</v>
      </c>
      <c r="AZ7" t="str">
        <f t="shared" si="1"/>
        <v>No</v>
      </c>
      <c r="BA7" t="str">
        <f t="shared" si="1"/>
        <v>No</v>
      </c>
      <c r="BB7" t="str">
        <f t="shared" si="1"/>
        <v>No</v>
      </c>
      <c r="BC7" t="str">
        <f t="shared" si="1"/>
        <v>No</v>
      </c>
      <c r="BD7" t="str">
        <f t="shared" si="1"/>
        <v>No</v>
      </c>
      <c r="BE7" t="str">
        <f t="shared" si="1"/>
        <v>Lower Limit</v>
      </c>
      <c r="BF7" t="str">
        <f t="shared" si="1"/>
        <v>Lower Limit</v>
      </c>
      <c r="BG7" t="str">
        <f t="shared" si="1"/>
        <v>Upper Limit</v>
      </c>
      <c r="BH7" t="str">
        <f t="shared" si="1"/>
        <v>Upper Limit</v>
      </c>
      <c r="BI7" t="str">
        <f t="shared" si="1"/>
        <v>Lower Limit</v>
      </c>
      <c r="BJ7" t="str">
        <f t="shared" si="1"/>
        <v>No</v>
      </c>
      <c r="BK7" t="str">
        <f t="shared" si="1"/>
        <v>No</v>
      </c>
      <c r="BL7" t="str">
        <f t="shared" si="1"/>
        <v>No</v>
      </c>
      <c r="BM7" t="str">
        <f t="shared" si="1"/>
        <v>No</v>
      </c>
      <c r="BN7" t="str">
        <f t="shared" si="1"/>
        <v>No</v>
      </c>
      <c r="BO7" t="str">
        <f t="shared" si="1"/>
        <v>No</v>
      </c>
      <c r="BP7" t="str">
        <f t="shared" si="1"/>
        <v>No</v>
      </c>
      <c r="BQ7" t="str">
        <f t="shared" si="1"/>
        <v>Lower Limit</v>
      </c>
      <c r="BR7" t="str">
        <f t="shared" si="1"/>
        <v>No</v>
      </c>
      <c r="BS7" t="str">
        <f t="shared" si="1"/>
        <v>Lower Limit</v>
      </c>
      <c r="BT7" t="str">
        <f t="shared" si="1"/>
        <v>Lower Limit</v>
      </c>
      <c r="BU7" t="str">
        <f t="shared" si="1"/>
        <v>No</v>
      </c>
      <c r="BV7" t="str">
        <f t="shared" si="1"/>
        <v>No</v>
      </c>
      <c r="BW7" t="str">
        <f t="shared" si="1"/>
        <v>No</v>
      </c>
      <c r="BX7" t="str">
        <f t="shared" si="1"/>
        <v>No</v>
      </c>
      <c r="BY7" t="str">
        <f t="shared" si="1"/>
        <v>No</v>
      </c>
      <c r="BZ7" t="str">
        <f t="shared" si="1"/>
        <v>No</v>
      </c>
      <c r="CA7" t="str">
        <f t="shared" ref="CA7:CJ7" si="2">IF(CA2&gt;CA4, "Upper Limit", IF(CA2&gt;CA3, "Lower Limit", "No"))</f>
        <v>No</v>
      </c>
      <c r="CB7" t="str">
        <f t="shared" si="2"/>
        <v>No</v>
      </c>
      <c r="CC7" t="str">
        <f t="shared" si="2"/>
        <v>No</v>
      </c>
      <c r="CD7" t="str">
        <f t="shared" si="2"/>
        <v>No</v>
      </c>
      <c r="CE7" t="str">
        <f t="shared" si="2"/>
        <v>No</v>
      </c>
      <c r="CF7" t="str">
        <f t="shared" si="2"/>
        <v>No</v>
      </c>
      <c r="CG7" t="str">
        <f t="shared" si="2"/>
        <v>No</v>
      </c>
      <c r="CH7" t="str">
        <f t="shared" si="2"/>
        <v>No</v>
      </c>
      <c r="CI7" t="str">
        <f t="shared" si="2"/>
        <v>No</v>
      </c>
      <c r="CJ7" t="str">
        <f t="shared" si="2"/>
        <v>No</v>
      </c>
      <c r="CK7" t="str">
        <f t="shared" ref="CK7" si="3">IF(CK2&gt;CK4, "Upper Limit", IF(CK2&gt;CK3, "Lower Limit", "No"))</f>
        <v>No</v>
      </c>
    </row>
    <row r="8" spans="1:89">
      <c r="A8" t="s">
        <v>65</v>
      </c>
      <c r="B8">
        <v>678.4</v>
      </c>
      <c r="C8">
        <f t="shared" si="0"/>
        <v>2803.7000000000003</v>
      </c>
      <c r="N8" s="2" t="s">
        <v>194</v>
      </c>
      <c r="O8" t="str">
        <f>IF(O2&lt;O6, "Upper Limit", IF(O2&lt;O5, "Lower Limit", "No"))</f>
        <v>Upper Limit</v>
      </c>
      <c r="P8" t="str">
        <f t="shared" ref="P8:BZ8" si="4">IF(P2&lt;P6, "Upper Limit", IF(P2&lt;P5, "Lower Limit", "No"))</f>
        <v>Upper Limit</v>
      </c>
      <c r="Q8" t="str">
        <f t="shared" si="4"/>
        <v>No</v>
      </c>
      <c r="R8" t="str">
        <f t="shared" si="4"/>
        <v>No</v>
      </c>
      <c r="S8" t="str">
        <f t="shared" si="4"/>
        <v>No</v>
      </c>
      <c r="T8" t="str">
        <f t="shared" si="4"/>
        <v>No</v>
      </c>
      <c r="U8" t="str">
        <f t="shared" si="4"/>
        <v>No</v>
      </c>
      <c r="V8" t="str">
        <f t="shared" si="4"/>
        <v>Lower Limit</v>
      </c>
      <c r="W8" t="str">
        <f t="shared" si="4"/>
        <v>No</v>
      </c>
      <c r="X8" t="str">
        <f t="shared" si="4"/>
        <v>No</v>
      </c>
      <c r="Y8" t="str">
        <f t="shared" si="4"/>
        <v>No</v>
      </c>
      <c r="Z8" t="str">
        <f t="shared" si="4"/>
        <v>No</v>
      </c>
      <c r="AA8" t="str">
        <f t="shared" si="4"/>
        <v>No</v>
      </c>
      <c r="AB8" t="str">
        <f t="shared" si="4"/>
        <v>No</v>
      </c>
      <c r="AC8" t="str">
        <f t="shared" si="4"/>
        <v>No</v>
      </c>
      <c r="AD8" t="str">
        <f t="shared" si="4"/>
        <v>No</v>
      </c>
      <c r="AE8" t="str">
        <f t="shared" si="4"/>
        <v>No</v>
      </c>
      <c r="AF8" t="str">
        <f t="shared" si="4"/>
        <v>No</v>
      </c>
      <c r="AG8" t="str">
        <f t="shared" si="4"/>
        <v>No</v>
      </c>
      <c r="AH8" t="str">
        <f t="shared" si="4"/>
        <v>No</v>
      </c>
      <c r="AI8" t="str">
        <f t="shared" si="4"/>
        <v>No</v>
      </c>
      <c r="AJ8" t="str">
        <f t="shared" si="4"/>
        <v>No</v>
      </c>
      <c r="AK8" t="str">
        <f t="shared" si="4"/>
        <v>No</v>
      </c>
      <c r="AL8" t="str">
        <f t="shared" si="4"/>
        <v>No</v>
      </c>
      <c r="AM8" t="str">
        <f t="shared" si="4"/>
        <v>No</v>
      </c>
      <c r="AN8" t="str">
        <f t="shared" si="4"/>
        <v>No</v>
      </c>
      <c r="AO8" t="str">
        <f t="shared" si="4"/>
        <v>Lower Limit</v>
      </c>
      <c r="AP8" t="str">
        <f t="shared" si="4"/>
        <v>No</v>
      </c>
      <c r="AQ8" t="str">
        <f t="shared" si="4"/>
        <v>No</v>
      </c>
      <c r="AR8" t="str">
        <f t="shared" si="4"/>
        <v>Lower Limit</v>
      </c>
      <c r="AS8" t="str">
        <f t="shared" si="4"/>
        <v>No</v>
      </c>
      <c r="AT8" t="str">
        <f t="shared" si="4"/>
        <v>No</v>
      </c>
      <c r="AU8" t="str">
        <f t="shared" si="4"/>
        <v>No</v>
      </c>
      <c r="AV8" t="str">
        <f t="shared" si="4"/>
        <v>No</v>
      </c>
      <c r="AW8" t="str">
        <f t="shared" si="4"/>
        <v>No</v>
      </c>
      <c r="AX8" t="str">
        <f t="shared" si="4"/>
        <v>Lower Limit</v>
      </c>
      <c r="AY8" t="str">
        <f t="shared" si="4"/>
        <v>Lower Limit</v>
      </c>
      <c r="AZ8" t="str">
        <f t="shared" si="4"/>
        <v>Upper Limit</v>
      </c>
      <c r="BA8" t="str">
        <f t="shared" si="4"/>
        <v>Upper Limit</v>
      </c>
      <c r="BB8" t="str">
        <f t="shared" si="4"/>
        <v>Lower Limit</v>
      </c>
      <c r="BC8" t="str">
        <f t="shared" si="4"/>
        <v>Lower Limit</v>
      </c>
      <c r="BD8" t="str">
        <f t="shared" si="4"/>
        <v>Lower Limit</v>
      </c>
      <c r="BE8" t="str">
        <f t="shared" si="4"/>
        <v>No</v>
      </c>
      <c r="BF8" t="str">
        <f t="shared" si="4"/>
        <v>No</v>
      </c>
      <c r="BG8" t="str">
        <f t="shared" si="4"/>
        <v>No</v>
      </c>
      <c r="BH8" t="str">
        <f t="shared" si="4"/>
        <v>No</v>
      </c>
      <c r="BI8" t="str">
        <f t="shared" si="4"/>
        <v>No</v>
      </c>
      <c r="BJ8" t="str">
        <f t="shared" si="4"/>
        <v>No</v>
      </c>
      <c r="BK8" t="str">
        <f t="shared" si="4"/>
        <v>Lower Limit</v>
      </c>
      <c r="BL8" t="str">
        <f t="shared" si="4"/>
        <v>Lower Limit</v>
      </c>
      <c r="BM8" t="str">
        <f t="shared" si="4"/>
        <v>Lower Limit</v>
      </c>
      <c r="BN8" t="str">
        <f t="shared" si="4"/>
        <v>Lower Limit</v>
      </c>
      <c r="BO8" t="str">
        <f t="shared" si="4"/>
        <v>No</v>
      </c>
      <c r="BP8" t="str">
        <f t="shared" si="4"/>
        <v>No</v>
      </c>
      <c r="BQ8" t="str">
        <f t="shared" si="4"/>
        <v>No</v>
      </c>
      <c r="BR8" t="str">
        <f t="shared" si="4"/>
        <v>No</v>
      </c>
      <c r="BS8" t="str">
        <f t="shared" si="4"/>
        <v>No</v>
      </c>
      <c r="BT8" t="str">
        <f t="shared" si="4"/>
        <v>No</v>
      </c>
      <c r="BU8" t="str">
        <f t="shared" si="4"/>
        <v>No</v>
      </c>
      <c r="BV8" t="str">
        <f t="shared" si="4"/>
        <v>No</v>
      </c>
      <c r="BW8" t="str">
        <f t="shared" si="4"/>
        <v>No</v>
      </c>
      <c r="BX8" t="str">
        <f t="shared" si="4"/>
        <v>Lower Limit</v>
      </c>
      <c r="BY8" t="str">
        <f t="shared" si="4"/>
        <v>No</v>
      </c>
      <c r="BZ8" t="str">
        <f t="shared" si="4"/>
        <v>No</v>
      </c>
      <c r="CA8" t="str">
        <f t="shared" ref="CA8:CJ8" si="5">IF(CA2&lt;CA6, "Upper Limit", IF(CA2&lt;CA5, "Lower Limit", "No"))</f>
        <v>No</v>
      </c>
      <c r="CB8" t="str">
        <f t="shared" si="5"/>
        <v>No</v>
      </c>
      <c r="CC8" t="str">
        <f t="shared" si="5"/>
        <v>No</v>
      </c>
      <c r="CD8" t="str">
        <f t="shared" si="5"/>
        <v>No</v>
      </c>
      <c r="CE8" t="str">
        <f t="shared" si="5"/>
        <v>No</v>
      </c>
      <c r="CF8" t="str">
        <f t="shared" si="5"/>
        <v>No</v>
      </c>
      <c r="CG8" t="str">
        <f t="shared" si="5"/>
        <v>No</v>
      </c>
      <c r="CH8" t="str">
        <f t="shared" si="5"/>
        <v>No</v>
      </c>
      <c r="CI8" t="str">
        <f t="shared" si="5"/>
        <v>No</v>
      </c>
      <c r="CJ8" t="str">
        <f t="shared" si="5"/>
        <v>No</v>
      </c>
      <c r="CK8" t="str">
        <f t="shared" ref="CK8" si="6">IF(CK2&lt;CK6, "Upper Limit", IF(CK2&lt;CK5, "Lower Limit", "No"))</f>
        <v>No</v>
      </c>
    </row>
    <row r="9" spans="1:89">
      <c r="A9" t="s">
        <v>66</v>
      </c>
      <c r="B9">
        <v>1250.0999999999999</v>
      </c>
      <c r="C9">
        <f>SUM(B6,B7,B8,B9)</f>
        <v>2930.3</v>
      </c>
      <c r="D9">
        <f>C9-C5</f>
        <v>1972.8400000000001</v>
      </c>
      <c r="E9" t="e">
        <v>#N/A</v>
      </c>
    </row>
    <row r="10" spans="1:89">
      <c r="A10" t="s">
        <v>67</v>
      </c>
      <c r="B10">
        <v>561.73444988999995</v>
      </c>
      <c r="C10">
        <f t="shared" ref="C10:C73" si="7">SUM(B7,B8,B9,B10)</f>
        <v>3296.2344498900002</v>
      </c>
      <c r="D10">
        <f t="shared" ref="D10:D73" si="8">C10-C6</f>
        <v>2744.93444989</v>
      </c>
      <c r="E10" t="e">
        <v>#N/A</v>
      </c>
    </row>
    <row r="11" spans="1:89">
      <c r="A11" t="s">
        <v>68</v>
      </c>
      <c r="B11">
        <v>567.82199109199996</v>
      </c>
      <c r="C11">
        <f t="shared" si="7"/>
        <v>3058.0564409819999</v>
      </c>
      <c r="D11">
        <f t="shared" si="8"/>
        <v>1001.7564409819997</v>
      </c>
      <c r="E11" t="e">
        <v>#N/A</v>
      </c>
    </row>
    <row r="12" spans="1:89">
      <c r="A12" t="s">
        <v>69</v>
      </c>
      <c r="B12">
        <v>577.90056405999997</v>
      </c>
      <c r="C12">
        <f t="shared" si="7"/>
        <v>2957.5570050419997</v>
      </c>
      <c r="D12">
        <f t="shared" si="8"/>
        <v>153.8570050419994</v>
      </c>
      <c r="E12" t="e">
        <v>#N/A</v>
      </c>
    </row>
    <row r="13" spans="1:89">
      <c r="A13" t="s">
        <v>70</v>
      </c>
      <c r="B13">
        <v>1029.8022485000001</v>
      </c>
      <c r="C13">
        <f t="shared" si="7"/>
        <v>2737.2592535419999</v>
      </c>
      <c r="D13">
        <f t="shared" si="8"/>
        <v>-193.04074645800029</v>
      </c>
      <c r="E13" t="e">
        <v>#N/A</v>
      </c>
    </row>
    <row r="14" spans="1:89">
      <c r="A14" t="s">
        <v>71</v>
      </c>
      <c r="B14">
        <v>850.19736902</v>
      </c>
      <c r="C14">
        <f t="shared" si="7"/>
        <v>3025.7221726719999</v>
      </c>
      <c r="D14">
        <f t="shared" si="8"/>
        <v>-270.51227721800024</v>
      </c>
      <c r="E14" t="e">
        <v>#N/A</v>
      </c>
    </row>
    <row r="15" spans="1:89">
      <c r="A15" t="s">
        <v>72</v>
      </c>
      <c r="B15">
        <v>740.01970007999864</v>
      </c>
      <c r="C15">
        <f t="shared" si="7"/>
        <v>3197.9198816599987</v>
      </c>
      <c r="D15">
        <f t="shared" si="8"/>
        <v>139.86344067799882</v>
      </c>
      <c r="E15" t="e">
        <v>#N/A</v>
      </c>
    </row>
    <row r="16" spans="1:89">
      <c r="A16" t="s">
        <v>73</v>
      </c>
      <c r="B16">
        <v>971.10486056075388</v>
      </c>
      <c r="C16">
        <f t="shared" si="7"/>
        <v>3591.1241781607528</v>
      </c>
      <c r="D16">
        <f t="shared" si="8"/>
        <v>633.56717311875309</v>
      </c>
      <c r="E16" t="e">
        <v>#N/A</v>
      </c>
    </row>
    <row r="17" spans="1:11">
      <c r="A17" t="s">
        <v>74</v>
      </c>
      <c r="B17">
        <v>2498.8901134426796</v>
      </c>
      <c r="C17">
        <f t="shared" si="7"/>
        <v>5060.2120431034327</v>
      </c>
      <c r="D17">
        <f t="shared" si="8"/>
        <v>2322.9527895614328</v>
      </c>
      <c r="E17" t="e">
        <v>#N/A</v>
      </c>
    </row>
    <row r="18" spans="1:11">
      <c r="A18" t="s">
        <v>75</v>
      </c>
      <c r="B18">
        <v>-179.08119960138004</v>
      </c>
      <c r="C18">
        <f t="shared" si="7"/>
        <v>4030.9334744820517</v>
      </c>
      <c r="D18">
        <f t="shared" si="8"/>
        <v>1005.2113018100517</v>
      </c>
      <c r="E18" t="e">
        <v>#N/A</v>
      </c>
    </row>
    <row r="19" spans="1:11">
      <c r="A19" t="s">
        <v>76</v>
      </c>
      <c r="B19">
        <v>717.29865417057999</v>
      </c>
      <c r="C19">
        <f t="shared" si="7"/>
        <v>4008.2124285726336</v>
      </c>
      <c r="D19">
        <f t="shared" si="8"/>
        <v>810.29254691263486</v>
      </c>
      <c r="E19" t="e">
        <v>#N/A</v>
      </c>
    </row>
    <row r="20" spans="1:11">
      <c r="A20" t="s">
        <v>77</v>
      </c>
      <c r="B20">
        <v>258.52281487637998</v>
      </c>
      <c r="C20">
        <f t="shared" si="7"/>
        <v>3295.6303828882596</v>
      </c>
      <c r="D20">
        <f t="shared" si="8"/>
        <v>-295.49379527249312</v>
      </c>
      <c r="E20" t="e">
        <v>#N/A</v>
      </c>
    </row>
    <row r="21" spans="1:11">
      <c r="A21" t="s">
        <v>78</v>
      </c>
      <c r="B21">
        <v>1161</v>
      </c>
      <c r="C21">
        <f t="shared" si="7"/>
        <v>1957.74026944558</v>
      </c>
      <c r="D21">
        <f t="shared" si="8"/>
        <v>-3102.4717736578527</v>
      </c>
      <c r="E21" t="e">
        <v>#N/A</v>
      </c>
    </row>
    <row r="22" spans="1:11">
      <c r="A22" t="s">
        <v>79</v>
      </c>
      <c r="B22">
        <v>2279.1851327314853</v>
      </c>
      <c r="C22">
        <f t="shared" si="7"/>
        <v>4416.0066017784447</v>
      </c>
      <c r="D22">
        <f t="shared" si="8"/>
        <v>385.07312729639307</v>
      </c>
      <c r="E22" t="e">
        <v>#N/A</v>
      </c>
    </row>
    <row r="23" spans="1:11">
      <c r="A23" t="s">
        <v>80</v>
      </c>
      <c r="B23">
        <v>-148.89327502984838</v>
      </c>
      <c r="C23">
        <f t="shared" si="7"/>
        <v>3549.8146725780171</v>
      </c>
      <c r="D23">
        <f t="shared" si="8"/>
        <v>-458.39775599461655</v>
      </c>
      <c r="E23" t="e">
        <v>#N/A</v>
      </c>
    </row>
    <row r="24" spans="1:11">
      <c r="A24" t="s">
        <v>81</v>
      </c>
      <c r="B24">
        <v>2123.1904141579662</v>
      </c>
      <c r="C24">
        <f t="shared" si="7"/>
        <v>5414.4822718596033</v>
      </c>
      <c r="D24">
        <f t="shared" si="8"/>
        <v>2118.8518889713437</v>
      </c>
      <c r="E24" t="e">
        <v>#N/A</v>
      </c>
    </row>
    <row r="25" spans="1:11">
      <c r="A25" t="s">
        <v>82</v>
      </c>
      <c r="B25">
        <v>2128.6870301005169</v>
      </c>
      <c r="C25">
        <f t="shared" si="7"/>
        <v>6382.1693019601207</v>
      </c>
      <c r="D25">
        <f t="shared" si="8"/>
        <v>4424.4290325145412</v>
      </c>
      <c r="E25" t="e">
        <v>#N/A</v>
      </c>
    </row>
    <row r="26" spans="1:11">
      <c r="A26" t="s">
        <v>83</v>
      </c>
      <c r="B26">
        <v>-1420.5319113660698</v>
      </c>
      <c r="C26">
        <f t="shared" si="7"/>
        <v>2682.4522578625647</v>
      </c>
      <c r="D26">
        <f t="shared" si="8"/>
        <v>-1733.5543439158801</v>
      </c>
      <c r="E26" t="e">
        <v>#N/A</v>
      </c>
    </row>
    <row r="27" spans="1:11">
      <c r="A27" t="s">
        <v>84</v>
      </c>
      <c r="B27">
        <v>-1135.7667239465411</v>
      </c>
      <c r="C27">
        <f t="shared" si="7"/>
        <v>1695.5788089458727</v>
      </c>
      <c r="D27">
        <f t="shared" si="8"/>
        <v>-1854.2358636321444</v>
      </c>
      <c r="E27" t="e">
        <v>#N/A</v>
      </c>
    </row>
    <row r="28" spans="1:11">
      <c r="A28" t="s">
        <v>85</v>
      </c>
      <c r="B28">
        <v>1703.0027816084571</v>
      </c>
      <c r="C28">
        <f t="shared" si="7"/>
        <v>1275.3911763963631</v>
      </c>
      <c r="D28">
        <f t="shared" si="8"/>
        <v>-4139.09109546324</v>
      </c>
      <c r="E28">
        <f t="shared" ref="E28:E59" si="9">AVERAGE(D9:D28)</f>
        <v>283.34157725824616</v>
      </c>
      <c r="F28">
        <f>STDEV(D9,D10,D11,D12,D13,D14,D15,D16,D17,D18,D19,D20,D21,D22,D23,D24,D25,D26,D27,D28)</f>
        <v>2002.0316714124444</v>
      </c>
      <c r="G28">
        <f>F28*2</f>
        <v>4004.0633428248889</v>
      </c>
      <c r="H28">
        <f>E28+F28</f>
        <v>2285.3732486706904</v>
      </c>
      <c r="I28">
        <f>E28+G28</f>
        <v>4287.404920083135</v>
      </c>
      <c r="J28">
        <f>E28-F28</f>
        <v>-1718.6900941541983</v>
      </c>
      <c r="K28">
        <f>E28-G28</f>
        <v>-3720.7217655666427</v>
      </c>
    </row>
    <row r="29" spans="1:11">
      <c r="A29" t="s">
        <v>86</v>
      </c>
      <c r="B29">
        <v>2084.0213750069302</v>
      </c>
      <c r="C29">
        <f t="shared" si="7"/>
        <v>1230.7255213027765</v>
      </c>
      <c r="D29">
        <f t="shared" si="8"/>
        <v>-5151.4437806573442</v>
      </c>
      <c r="E29">
        <f t="shared" si="9"/>
        <v>-72.872611774621234</v>
      </c>
      <c r="F29">
        <f t="shared" ref="F29:F91" si="10">STDEV(D10,D11,D12,D13,D14,D15,D16,D17,D18,D19,D20,D21,D22,D23,D24,D25,D26,D27,D28,D29)</f>
        <v>2297.5868513477071</v>
      </c>
      <c r="G29">
        <f t="shared" ref="G29:G91" si="11">F29*2</f>
        <v>4595.1737026954142</v>
      </c>
      <c r="H29">
        <f t="shared" ref="H29:H91" si="12">E29+F29</f>
        <v>2224.7142395730857</v>
      </c>
      <c r="I29">
        <f t="shared" ref="I29:I91" si="13">E29+G29</f>
        <v>4522.3010909207933</v>
      </c>
      <c r="J29">
        <f t="shared" ref="J29:J91" si="14">E29-F29</f>
        <v>-2370.4594631223285</v>
      </c>
      <c r="K29">
        <f t="shared" ref="K29:K91" si="15">E29-G29</f>
        <v>-4668.0463144700352</v>
      </c>
    </row>
    <row r="30" spans="1:11">
      <c r="A30" t="s">
        <v>87</v>
      </c>
      <c r="B30">
        <v>950.92194422706029</v>
      </c>
      <c r="C30">
        <f t="shared" si="7"/>
        <v>3602.1793768959069</v>
      </c>
      <c r="D30">
        <f t="shared" si="8"/>
        <v>919.72711903334221</v>
      </c>
      <c r="E30">
        <f t="shared" si="9"/>
        <v>-164.13297831745405</v>
      </c>
      <c r="F30">
        <f t="shared" si="10"/>
        <v>2214.5196693049779</v>
      </c>
      <c r="G30">
        <f t="shared" si="11"/>
        <v>4429.0393386099558</v>
      </c>
      <c r="H30">
        <f t="shared" si="12"/>
        <v>2050.3866909875237</v>
      </c>
      <c r="I30">
        <f t="shared" si="13"/>
        <v>4264.9063602925016</v>
      </c>
      <c r="J30">
        <f t="shared" si="14"/>
        <v>-2378.6526476224321</v>
      </c>
      <c r="K30">
        <f t="shared" si="15"/>
        <v>-4593.1723169274101</v>
      </c>
    </row>
    <row r="31" spans="1:11">
      <c r="A31" t="s">
        <v>88</v>
      </c>
      <c r="B31">
        <v>529.67374539538037</v>
      </c>
      <c r="C31">
        <f t="shared" si="7"/>
        <v>5267.6198462378279</v>
      </c>
      <c r="D31">
        <f t="shared" si="8"/>
        <v>3572.041037291955</v>
      </c>
      <c r="E31">
        <f t="shared" si="9"/>
        <v>-35.618748501956226</v>
      </c>
      <c r="F31">
        <f t="shared" si="10"/>
        <v>2355.8128549188041</v>
      </c>
      <c r="G31">
        <f t="shared" si="11"/>
        <v>4711.6257098376082</v>
      </c>
      <c r="H31">
        <f t="shared" si="12"/>
        <v>2320.1941064168477</v>
      </c>
      <c r="I31">
        <f t="shared" si="13"/>
        <v>4676.0069613356518</v>
      </c>
      <c r="J31">
        <f t="shared" si="14"/>
        <v>-2391.4316034207604</v>
      </c>
      <c r="K31">
        <f t="shared" si="15"/>
        <v>-4747.2444583395645</v>
      </c>
    </row>
    <row r="32" spans="1:11">
      <c r="A32" t="s">
        <v>89</v>
      </c>
      <c r="B32">
        <v>958.16846596082269</v>
      </c>
      <c r="C32">
        <f t="shared" si="7"/>
        <v>4522.785530590193</v>
      </c>
      <c r="D32">
        <f t="shared" si="8"/>
        <v>3247.3943541938297</v>
      </c>
      <c r="E32">
        <f t="shared" si="9"/>
        <v>119.05811895563525</v>
      </c>
      <c r="F32">
        <f t="shared" si="10"/>
        <v>2467.8032554584415</v>
      </c>
      <c r="G32">
        <f t="shared" si="11"/>
        <v>4935.6065109168831</v>
      </c>
      <c r="H32">
        <f t="shared" si="12"/>
        <v>2586.8613744140766</v>
      </c>
      <c r="I32">
        <f t="shared" si="13"/>
        <v>5054.6646298725182</v>
      </c>
      <c r="J32">
        <f t="shared" si="14"/>
        <v>-2348.7451365028064</v>
      </c>
      <c r="K32">
        <f t="shared" si="15"/>
        <v>-4816.5483919612479</v>
      </c>
    </row>
    <row r="33" spans="1:11">
      <c r="A33" t="s">
        <v>90</v>
      </c>
      <c r="B33">
        <v>975.02587657977995</v>
      </c>
      <c r="C33">
        <f t="shared" si="7"/>
        <v>3413.7900321630432</v>
      </c>
      <c r="D33">
        <f t="shared" si="8"/>
        <v>2183.0645108602666</v>
      </c>
      <c r="E33">
        <f t="shared" si="9"/>
        <v>237.86338182154859</v>
      </c>
      <c r="F33">
        <f t="shared" si="10"/>
        <v>2508.8415036648234</v>
      </c>
      <c r="G33">
        <f t="shared" si="11"/>
        <v>5017.6830073296469</v>
      </c>
      <c r="H33">
        <f t="shared" si="12"/>
        <v>2746.7048854863719</v>
      </c>
      <c r="I33">
        <f t="shared" si="13"/>
        <v>5255.5463891511954</v>
      </c>
      <c r="J33">
        <f t="shared" si="14"/>
        <v>-2270.9781218432749</v>
      </c>
      <c r="K33">
        <f t="shared" si="15"/>
        <v>-4779.8196255080984</v>
      </c>
    </row>
    <row r="34" spans="1:11">
      <c r="A34" t="s">
        <v>91</v>
      </c>
      <c r="B34">
        <v>-893.90998600242926</v>
      </c>
      <c r="C34">
        <f t="shared" si="7"/>
        <v>1568.9581019335537</v>
      </c>
      <c r="D34">
        <f t="shared" si="8"/>
        <v>-2033.2212749623532</v>
      </c>
      <c r="E34">
        <f t="shared" si="9"/>
        <v>149.72793193433094</v>
      </c>
      <c r="F34">
        <f t="shared" si="10"/>
        <v>2558.1186618783072</v>
      </c>
      <c r="G34">
        <f t="shared" si="11"/>
        <v>5116.2373237566144</v>
      </c>
      <c r="H34">
        <f t="shared" si="12"/>
        <v>2707.8465938126383</v>
      </c>
      <c r="I34">
        <f t="shared" si="13"/>
        <v>5265.965255690945</v>
      </c>
      <c r="J34">
        <f t="shared" si="14"/>
        <v>-2408.3907299439761</v>
      </c>
      <c r="K34">
        <f t="shared" si="15"/>
        <v>-4966.5093918222838</v>
      </c>
    </row>
    <row r="35" spans="1:11">
      <c r="A35" t="s">
        <v>92</v>
      </c>
      <c r="B35">
        <v>-527.95037634063078</v>
      </c>
      <c r="C35">
        <f t="shared" si="7"/>
        <v>511.33398019754236</v>
      </c>
      <c r="D35">
        <f t="shared" si="8"/>
        <v>-4756.2858660402853</v>
      </c>
      <c r="E35">
        <f t="shared" si="9"/>
        <v>-95.079533401583234</v>
      </c>
      <c r="F35">
        <f t="shared" si="10"/>
        <v>2783.463488579016</v>
      </c>
      <c r="G35">
        <f t="shared" si="11"/>
        <v>5566.9269771580321</v>
      </c>
      <c r="H35">
        <f t="shared" si="12"/>
        <v>2688.3839551774327</v>
      </c>
      <c r="I35">
        <f t="shared" si="13"/>
        <v>5471.8474437564491</v>
      </c>
      <c r="J35">
        <f t="shared" si="14"/>
        <v>-2878.5430219805994</v>
      </c>
      <c r="K35">
        <f t="shared" si="15"/>
        <v>-5662.006510559615</v>
      </c>
    </row>
    <row r="36" spans="1:11">
      <c r="A36" t="s">
        <v>93</v>
      </c>
      <c r="B36">
        <v>2337.7919128586896</v>
      </c>
      <c r="C36">
        <f t="shared" si="7"/>
        <v>1890.9574270954095</v>
      </c>
      <c r="D36">
        <f t="shared" si="8"/>
        <v>-2631.8281034947836</v>
      </c>
      <c r="E36">
        <f t="shared" si="9"/>
        <v>-258.34929723226014</v>
      </c>
      <c r="F36">
        <f t="shared" si="10"/>
        <v>2833.7880341014743</v>
      </c>
      <c r="G36">
        <f t="shared" si="11"/>
        <v>5667.5760682029486</v>
      </c>
      <c r="H36">
        <f t="shared" si="12"/>
        <v>2575.4387368692142</v>
      </c>
      <c r="I36">
        <f t="shared" si="13"/>
        <v>5409.2267709706884</v>
      </c>
      <c r="J36">
        <f t="shared" si="14"/>
        <v>-3092.1373313337344</v>
      </c>
      <c r="K36">
        <f t="shared" si="15"/>
        <v>-5925.9253654352087</v>
      </c>
    </row>
    <row r="37" spans="1:11">
      <c r="A37" t="s">
        <v>94</v>
      </c>
      <c r="B37">
        <v>375.27710000326289</v>
      </c>
      <c r="C37">
        <f t="shared" si="7"/>
        <v>1291.2086505188925</v>
      </c>
      <c r="D37">
        <f t="shared" si="8"/>
        <v>-2122.5813816441505</v>
      </c>
      <c r="E37">
        <f t="shared" si="9"/>
        <v>-480.62600579253922</v>
      </c>
      <c r="F37">
        <f t="shared" si="10"/>
        <v>2794.7397950625095</v>
      </c>
      <c r="G37">
        <f t="shared" si="11"/>
        <v>5589.4795901250191</v>
      </c>
      <c r="H37">
        <f t="shared" si="12"/>
        <v>2314.1137892699703</v>
      </c>
      <c r="I37">
        <f t="shared" si="13"/>
        <v>5108.8535843324798</v>
      </c>
      <c r="J37">
        <f t="shared" si="14"/>
        <v>-3275.3658008550487</v>
      </c>
      <c r="K37">
        <f t="shared" si="15"/>
        <v>-6070.1055959175583</v>
      </c>
    </row>
    <row r="38" spans="1:11">
      <c r="A38" t="s">
        <v>95</v>
      </c>
      <c r="B38">
        <v>156.61158228032377</v>
      </c>
      <c r="C38">
        <f t="shared" si="7"/>
        <v>2341.7302188016456</v>
      </c>
      <c r="D38">
        <f t="shared" si="8"/>
        <v>772.77211686809187</v>
      </c>
      <c r="E38">
        <f t="shared" si="9"/>
        <v>-492.24796503963734</v>
      </c>
      <c r="F38">
        <f t="shared" si="10"/>
        <v>2788.7125200529872</v>
      </c>
      <c r="G38">
        <f t="shared" si="11"/>
        <v>5577.4250401059744</v>
      </c>
      <c r="H38">
        <f t="shared" si="12"/>
        <v>2296.46455501335</v>
      </c>
      <c r="I38">
        <f t="shared" si="13"/>
        <v>5085.1770750663372</v>
      </c>
      <c r="J38">
        <f t="shared" si="14"/>
        <v>-3280.9604850926244</v>
      </c>
      <c r="K38">
        <f t="shared" si="15"/>
        <v>-6069.6730051456116</v>
      </c>
    </row>
    <row r="39" spans="1:11">
      <c r="A39" t="s">
        <v>96</v>
      </c>
      <c r="B39">
        <v>-295.21236345304624</v>
      </c>
      <c r="C39">
        <f t="shared" si="7"/>
        <v>2574.4682316892304</v>
      </c>
      <c r="D39">
        <f t="shared" si="8"/>
        <v>2063.1342514916878</v>
      </c>
      <c r="E39">
        <f t="shared" si="9"/>
        <v>-429.60587981068477</v>
      </c>
      <c r="F39">
        <f t="shared" si="10"/>
        <v>2833.2269006517377</v>
      </c>
      <c r="G39">
        <f t="shared" si="11"/>
        <v>5666.4538013034753</v>
      </c>
      <c r="H39">
        <f t="shared" si="12"/>
        <v>2403.621020841053</v>
      </c>
      <c r="I39">
        <f t="shared" si="13"/>
        <v>5236.8479214927902</v>
      </c>
      <c r="J39">
        <f t="shared" si="14"/>
        <v>-3262.8327804624223</v>
      </c>
      <c r="K39">
        <f t="shared" si="15"/>
        <v>-6096.0596811141604</v>
      </c>
    </row>
    <row r="40" spans="1:11">
      <c r="A40" t="s">
        <v>97</v>
      </c>
      <c r="B40">
        <v>638.41767812264391</v>
      </c>
      <c r="C40">
        <f t="shared" si="7"/>
        <v>875.09399695318427</v>
      </c>
      <c r="D40">
        <f t="shared" si="8"/>
        <v>-1015.8634301422252</v>
      </c>
      <c r="E40">
        <f t="shared" si="9"/>
        <v>-465.62436155417146</v>
      </c>
      <c r="F40">
        <f t="shared" si="10"/>
        <v>2836.009835783143</v>
      </c>
      <c r="G40">
        <f t="shared" si="11"/>
        <v>5672.019671566286</v>
      </c>
      <c r="H40">
        <f t="shared" si="12"/>
        <v>2370.3854742289714</v>
      </c>
      <c r="I40">
        <f t="shared" si="13"/>
        <v>5206.3953100121144</v>
      </c>
      <c r="J40">
        <f t="shared" si="14"/>
        <v>-3301.6341973373146</v>
      </c>
      <c r="K40">
        <f t="shared" si="15"/>
        <v>-6137.6440331204576</v>
      </c>
    </row>
    <row r="41" spans="1:11">
      <c r="A41" t="s">
        <v>98</v>
      </c>
      <c r="B41">
        <v>-648.08267662047001</v>
      </c>
      <c r="C41">
        <f t="shared" si="7"/>
        <v>-148.26577967054857</v>
      </c>
      <c r="D41">
        <f t="shared" si="8"/>
        <v>-1439.4744301894411</v>
      </c>
      <c r="E41">
        <f t="shared" si="9"/>
        <v>-382.47449438075063</v>
      </c>
      <c r="F41">
        <f t="shared" si="10"/>
        <v>2778.4246355932651</v>
      </c>
      <c r="G41">
        <f t="shared" si="11"/>
        <v>5556.8492711865301</v>
      </c>
      <c r="H41">
        <f t="shared" si="12"/>
        <v>2395.9501412125146</v>
      </c>
      <c r="I41">
        <f t="shared" si="13"/>
        <v>5174.3747768057792</v>
      </c>
      <c r="J41">
        <f t="shared" si="14"/>
        <v>-3160.8991299740155</v>
      </c>
      <c r="K41">
        <f t="shared" si="15"/>
        <v>-5939.323765567281</v>
      </c>
    </row>
    <row r="42" spans="1:11">
      <c r="A42" t="s">
        <v>99</v>
      </c>
      <c r="B42">
        <v>367.28985873181205</v>
      </c>
      <c r="C42">
        <f t="shared" si="7"/>
        <v>62.412496780939705</v>
      </c>
      <c r="D42">
        <f t="shared" si="8"/>
        <v>-2279.3177220207058</v>
      </c>
      <c r="E42">
        <f t="shared" si="9"/>
        <v>-515.69403684660551</v>
      </c>
      <c r="F42">
        <f t="shared" si="10"/>
        <v>2803.4486432040017</v>
      </c>
      <c r="G42">
        <f t="shared" si="11"/>
        <v>5606.8972864080033</v>
      </c>
      <c r="H42">
        <f t="shared" si="12"/>
        <v>2287.7546063573964</v>
      </c>
      <c r="I42">
        <f t="shared" si="13"/>
        <v>5091.2032495613976</v>
      </c>
      <c r="J42">
        <f t="shared" si="14"/>
        <v>-3319.1426800506069</v>
      </c>
      <c r="K42">
        <f t="shared" si="15"/>
        <v>-6122.5913232546091</v>
      </c>
    </row>
    <row r="43" spans="1:11">
      <c r="A43" t="s">
        <v>100</v>
      </c>
      <c r="B43">
        <v>-133.20098609103707</v>
      </c>
      <c r="C43">
        <f t="shared" si="7"/>
        <v>224.42387414294888</v>
      </c>
      <c r="D43">
        <f t="shared" si="8"/>
        <v>-2350.0443575462814</v>
      </c>
      <c r="E43">
        <f t="shared" si="9"/>
        <v>-610.27636692418878</v>
      </c>
      <c r="F43">
        <f t="shared" si="10"/>
        <v>2833.1663846449283</v>
      </c>
      <c r="G43">
        <f t="shared" si="11"/>
        <v>5666.3327692898565</v>
      </c>
      <c r="H43">
        <f t="shared" si="12"/>
        <v>2222.8900177207397</v>
      </c>
      <c r="I43">
        <f t="shared" si="13"/>
        <v>5056.056402365668</v>
      </c>
      <c r="J43">
        <f t="shared" si="14"/>
        <v>-3443.4427515691168</v>
      </c>
      <c r="K43">
        <f t="shared" si="15"/>
        <v>-6276.6091362140451</v>
      </c>
    </row>
    <row r="44" spans="1:11">
      <c r="A44" t="s">
        <v>101</v>
      </c>
      <c r="B44">
        <v>659.36430856932816</v>
      </c>
      <c r="C44">
        <f t="shared" si="7"/>
        <v>245.37050458963313</v>
      </c>
      <c r="D44">
        <f t="shared" si="8"/>
        <v>-629.72349236355114</v>
      </c>
      <c r="E44">
        <f t="shared" si="9"/>
        <v>-747.70513599093351</v>
      </c>
      <c r="F44">
        <f t="shared" si="10"/>
        <v>2759.5223396810306</v>
      </c>
      <c r="G44">
        <f t="shared" si="11"/>
        <v>5519.0446793620613</v>
      </c>
      <c r="H44">
        <f t="shared" si="12"/>
        <v>2011.8172036900971</v>
      </c>
      <c r="I44">
        <f t="shared" si="13"/>
        <v>4771.3395433711275</v>
      </c>
      <c r="J44">
        <f t="shared" si="14"/>
        <v>-3507.2274756719644</v>
      </c>
      <c r="K44">
        <f t="shared" si="15"/>
        <v>-6266.749815352995</v>
      </c>
    </row>
    <row r="45" spans="1:11">
      <c r="A45" t="s">
        <v>102</v>
      </c>
      <c r="B45">
        <v>468.38696119176876</v>
      </c>
      <c r="C45">
        <f t="shared" si="7"/>
        <v>1361.8401424018718</v>
      </c>
      <c r="D45">
        <f t="shared" si="8"/>
        <v>1510.1059220724205</v>
      </c>
      <c r="E45">
        <f t="shared" si="9"/>
        <v>-893.42129151303982</v>
      </c>
      <c r="F45">
        <f t="shared" si="10"/>
        <v>2540.2691763510252</v>
      </c>
      <c r="G45">
        <f t="shared" si="11"/>
        <v>5080.5383527020504</v>
      </c>
      <c r="H45">
        <f t="shared" si="12"/>
        <v>1646.8478848379855</v>
      </c>
      <c r="I45">
        <f t="shared" si="13"/>
        <v>4187.1170611890102</v>
      </c>
      <c r="J45">
        <f t="shared" si="14"/>
        <v>-3433.6904678640649</v>
      </c>
      <c r="K45">
        <f t="shared" si="15"/>
        <v>-5973.9596442150905</v>
      </c>
    </row>
    <row r="46" spans="1:11">
      <c r="A46" t="s">
        <v>103</v>
      </c>
      <c r="B46">
        <v>70.831060725003795</v>
      </c>
      <c r="C46">
        <f t="shared" si="7"/>
        <v>1065.3813443950635</v>
      </c>
      <c r="D46">
        <f t="shared" si="8"/>
        <v>1002.9688476141238</v>
      </c>
      <c r="E46">
        <f t="shared" si="9"/>
        <v>-756.59513193653947</v>
      </c>
      <c r="F46">
        <f t="shared" si="10"/>
        <v>2566.2016404879018</v>
      </c>
      <c r="G46">
        <f t="shared" si="11"/>
        <v>5132.4032809758037</v>
      </c>
      <c r="H46">
        <f t="shared" si="12"/>
        <v>1809.6065085513624</v>
      </c>
      <c r="I46">
        <f t="shared" si="13"/>
        <v>4375.8081490392642</v>
      </c>
      <c r="J46">
        <f t="shared" si="14"/>
        <v>-3322.7967724244413</v>
      </c>
      <c r="K46">
        <f t="shared" si="15"/>
        <v>-5888.9984129123432</v>
      </c>
    </row>
    <row r="47" spans="1:11">
      <c r="A47" t="s">
        <v>104</v>
      </c>
      <c r="B47">
        <v>894.04474852390103</v>
      </c>
      <c r="C47">
        <f t="shared" si="7"/>
        <v>2092.6270790100016</v>
      </c>
      <c r="D47">
        <f t="shared" si="8"/>
        <v>1868.2032048670526</v>
      </c>
      <c r="E47">
        <f t="shared" si="9"/>
        <v>-570.4731785115797</v>
      </c>
      <c r="F47">
        <f t="shared" si="10"/>
        <v>2616.8919877483463</v>
      </c>
      <c r="G47">
        <f t="shared" si="11"/>
        <v>5233.7839754966926</v>
      </c>
      <c r="H47">
        <f t="shared" si="12"/>
        <v>2046.4188092367667</v>
      </c>
      <c r="I47">
        <f t="shared" si="13"/>
        <v>4663.3107969851126</v>
      </c>
      <c r="J47">
        <f t="shared" si="14"/>
        <v>-3187.3651662599259</v>
      </c>
      <c r="K47">
        <f t="shared" si="15"/>
        <v>-5804.2571540082727</v>
      </c>
    </row>
    <row r="48" spans="1:11">
      <c r="A48" t="s">
        <v>105</v>
      </c>
      <c r="B48">
        <v>116.80739234725002</v>
      </c>
      <c r="C48">
        <f t="shared" si="7"/>
        <v>1550.0701627879237</v>
      </c>
      <c r="D48">
        <f t="shared" si="8"/>
        <v>1304.6996581982905</v>
      </c>
      <c r="E48">
        <f t="shared" si="9"/>
        <v>-298.28364082850305</v>
      </c>
      <c r="F48">
        <f t="shared" si="10"/>
        <v>2506.9781167263586</v>
      </c>
      <c r="G48">
        <f t="shared" si="11"/>
        <v>5013.9562334527172</v>
      </c>
      <c r="H48">
        <f t="shared" si="12"/>
        <v>2208.6944758978557</v>
      </c>
      <c r="I48">
        <f t="shared" si="13"/>
        <v>4715.6725926242143</v>
      </c>
      <c r="J48">
        <f t="shared" si="14"/>
        <v>-2805.2617575548616</v>
      </c>
      <c r="K48">
        <f t="shared" si="15"/>
        <v>-5312.2398742812202</v>
      </c>
    </row>
    <row r="49" spans="1:11">
      <c r="A49" t="s">
        <v>106</v>
      </c>
      <c r="B49">
        <v>552.61652553595195</v>
      </c>
      <c r="C49">
        <f t="shared" si="7"/>
        <v>1634.2997271321069</v>
      </c>
      <c r="D49">
        <f t="shared" si="8"/>
        <v>272.45958473023506</v>
      </c>
      <c r="E49">
        <f t="shared" si="9"/>
        <v>-27.088472559124149</v>
      </c>
      <c r="F49">
        <f t="shared" si="10"/>
        <v>2232.7171831413293</v>
      </c>
      <c r="G49">
        <f t="shared" si="11"/>
        <v>4465.4343662826586</v>
      </c>
      <c r="H49">
        <f t="shared" si="12"/>
        <v>2205.6287105822053</v>
      </c>
      <c r="I49">
        <f t="shared" si="13"/>
        <v>4438.3458937235346</v>
      </c>
      <c r="J49">
        <f t="shared" si="14"/>
        <v>-2259.8056557004534</v>
      </c>
      <c r="K49">
        <f t="shared" si="15"/>
        <v>-4492.5228388417827</v>
      </c>
    </row>
    <row r="50" spans="1:11">
      <c r="A50" t="s">
        <v>107</v>
      </c>
      <c r="B50">
        <v>818.59515582233701</v>
      </c>
      <c r="C50">
        <f t="shared" si="7"/>
        <v>2382.0638222294401</v>
      </c>
      <c r="D50">
        <f t="shared" si="8"/>
        <v>1316.6824778343766</v>
      </c>
      <c r="E50">
        <f t="shared" si="9"/>
        <v>-7.2407046190723801</v>
      </c>
      <c r="F50">
        <f t="shared" si="10"/>
        <v>2243.3161109908524</v>
      </c>
      <c r="G50">
        <f t="shared" si="11"/>
        <v>4486.6322219817048</v>
      </c>
      <c r="H50">
        <f t="shared" si="12"/>
        <v>2236.07540637178</v>
      </c>
      <c r="I50">
        <f t="shared" si="13"/>
        <v>4479.3915173626328</v>
      </c>
      <c r="J50">
        <f t="shared" si="14"/>
        <v>-2250.5568156099248</v>
      </c>
      <c r="K50">
        <f t="shared" si="15"/>
        <v>-4493.8729266007767</v>
      </c>
    </row>
    <row r="51" spans="1:11">
      <c r="A51" t="s">
        <v>108</v>
      </c>
      <c r="B51">
        <v>-1631.6382010290299</v>
      </c>
      <c r="C51">
        <f t="shared" si="7"/>
        <v>-143.61912732349083</v>
      </c>
      <c r="D51">
        <f t="shared" si="8"/>
        <v>-2236.2462063334924</v>
      </c>
      <c r="E51">
        <f t="shared" si="9"/>
        <v>-297.6550668003448</v>
      </c>
      <c r="F51">
        <f t="shared" si="10"/>
        <v>2128.5932345623028</v>
      </c>
      <c r="G51">
        <f t="shared" si="11"/>
        <v>4257.1864691246055</v>
      </c>
      <c r="H51">
        <f t="shared" si="12"/>
        <v>1830.9381677619581</v>
      </c>
      <c r="I51">
        <f t="shared" si="13"/>
        <v>3959.5314023242609</v>
      </c>
      <c r="J51">
        <f t="shared" si="14"/>
        <v>-2426.2483013626475</v>
      </c>
      <c r="K51">
        <f t="shared" si="15"/>
        <v>-4554.8415359249502</v>
      </c>
    </row>
    <row r="52" spans="1:11">
      <c r="A52" t="s">
        <v>109</v>
      </c>
      <c r="B52">
        <v>900.353341130329</v>
      </c>
      <c r="C52">
        <f t="shared" si="7"/>
        <v>639.92682145958793</v>
      </c>
      <c r="D52">
        <f t="shared" si="8"/>
        <v>-910.14334132833574</v>
      </c>
      <c r="E52">
        <f t="shared" si="9"/>
        <v>-505.53195157645303</v>
      </c>
      <c r="F52">
        <f t="shared" si="10"/>
        <v>1960.5421445546299</v>
      </c>
      <c r="G52">
        <f t="shared" si="11"/>
        <v>3921.0842891092598</v>
      </c>
      <c r="H52">
        <f t="shared" si="12"/>
        <v>1455.0101929781767</v>
      </c>
      <c r="I52">
        <f t="shared" si="13"/>
        <v>3415.5523375328066</v>
      </c>
      <c r="J52">
        <f t="shared" si="14"/>
        <v>-2466.074096131083</v>
      </c>
      <c r="K52">
        <f t="shared" si="15"/>
        <v>-4426.6162406857129</v>
      </c>
    </row>
    <row r="53" spans="1:11">
      <c r="A53" t="s">
        <v>110</v>
      </c>
      <c r="B53">
        <v>1256.5377139604591</v>
      </c>
      <c r="C53">
        <f t="shared" si="7"/>
        <v>1343.8480098840951</v>
      </c>
      <c r="D53">
        <f t="shared" si="8"/>
        <v>-290.45171724801185</v>
      </c>
      <c r="E53">
        <f t="shared" si="9"/>
        <v>-629.20776298186706</v>
      </c>
      <c r="F53">
        <f t="shared" si="10"/>
        <v>1857.3124181512528</v>
      </c>
      <c r="G53">
        <f t="shared" si="11"/>
        <v>3714.6248363025056</v>
      </c>
      <c r="H53">
        <f t="shared" si="12"/>
        <v>1228.1046551693858</v>
      </c>
      <c r="I53">
        <f t="shared" si="13"/>
        <v>3085.4170733206383</v>
      </c>
      <c r="J53">
        <f t="shared" si="14"/>
        <v>-2486.5201811331199</v>
      </c>
      <c r="K53">
        <f t="shared" si="15"/>
        <v>-4343.8325992843729</v>
      </c>
    </row>
    <row r="54" spans="1:11">
      <c r="A54" t="s">
        <v>111</v>
      </c>
      <c r="B54">
        <v>-1430.032275033815</v>
      </c>
      <c r="C54">
        <f t="shared" si="7"/>
        <v>-904.77942097205687</v>
      </c>
      <c r="D54">
        <f t="shared" si="8"/>
        <v>-3286.843243201497</v>
      </c>
      <c r="E54">
        <f t="shared" si="9"/>
        <v>-691.8888613938243</v>
      </c>
      <c r="F54">
        <f t="shared" si="10"/>
        <v>1927.0344404058312</v>
      </c>
      <c r="G54">
        <f t="shared" si="11"/>
        <v>3854.0688808116624</v>
      </c>
      <c r="H54">
        <f t="shared" si="12"/>
        <v>1235.1455790120069</v>
      </c>
      <c r="I54">
        <f t="shared" si="13"/>
        <v>3162.1800194178381</v>
      </c>
      <c r="J54">
        <f t="shared" si="14"/>
        <v>-2618.9233017996557</v>
      </c>
      <c r="K54">
        <f t="shared" si="15"/>
        <v>-4545.9577422054863</v>
      </c>
    </row>
    <row r="55" spans="1:11">
      <c r="A55" t="s">
        <v>112</v>
      </c>
      <c r="B55">
        <v>-908.24691001159249</v>
      </c>
      <c r="C55">
        <f t="shared" si="7"/>
        <v>-181.38812995461944</v>
      </c>
      <c r="D55">
        <f t="shared" si="8"/>
        <v>-37.769002631128615</v>
      </c>
      <c r="E55">
        <f t="shared" si="9"/>
        <v>-455.96301822336625</v>
      </c>
      <c r="F55">
        <f t="shared" si="10"/>
        <v>1675.6947131897405</v>
      </c>
      <c r="G55">
        <f t="shared" si="11"/>
        <v>3351.3894263794809</v>
      </c>
      <c r="H55">
        <f t="shared" si="12"/>
        <v>1219.7316949663741</v>
      </c>
      <c r="I55">
        <f t="shared" si="13"/>
        <v>2895.4264081561146</v>
      </c>
      <c r="J55">
        <f t="shared" si="14"/>
        <v>-2131.6577314131068</v>
      </c>
      <c r="K55">
        <f t="shared" si="15"/>
        <v>-3807.3524446028473</v>
      </c>
    </row>
    <row r="56" spans="1:11">
      <c r="A56" t="s">
        <v>113</v>
      </c>
      <c r="B56">
        <v>915.4064521933899</v>
      </c>
      <c r="C56">
        <f t="shared" si="7"/>
        <v>-166.33501889155855</v>
      </c>
      <c r="D56">
        <f t="shared" si="8"/>
        <v>-806.26184035114647</v>
      </c>
      <c r="E56">
        <f t="shared" si="9"/>
        <v>-364.68470506618439</v>
      </c>
      <c r="F56">
        <f t="shared" si="10"/>
        <v>1598.8941647416552</v>
      </c>
      <c r="G56">
        <f t="shared" si="11"/>
        <v>3197.7883294833105</v>
      </c>
      <c r="H56">
        <f t="shared" si="12"/>
        <v>1234.209459675471</v>
      </c>
      <c r="I56">
        <f t="shared" si="13"/>
        <v>2833.103624417126</v>
      </c>
      <c r="J56">
        <f t="shared" si="14"/>
        <v>-1963.5788698078395</v>
      </c>
      <c r="K56">
        <f t="shared" si="15"/>
        <v>-3562.473034549495</v>
      </c>
    </row>
    <row r="57" spans="1:11">
      <c r="A57" t="s">
        <v>114</v>
      </c>
      <c r="B57">
        <v>-770.49013394507506</v>
      </c>
      <c r="C57">
        <f t="shared" si="7"/>
        <v>-2193.3628667970929</v>
      </c>
      <c r="D57">
        <f t="shared" si="8"/>
        <v>-3537.210876681188</v>
      </c>
      <c r="E57">
        <f t="shared" si="9"/>
        <v>-435.41617981803631</v>
      </c>
      <c r="F57">
        <f t="shared" si="10"/>
        <v>1708.2994191593034</v>
      </c>
      <c r="G57">
        <f t="shared" si="11"/>
        <v>3416.5988383186068</v>
      </c>
      <c r="H57">
        <f t="shared" si="12"/>
        <v>1272.8832393412672</v>
      </c>
      <c r="I57">
        <f t="shared" si="13"/>
        <v>2981.1826585005706</v>
      </c>
      <c r="J57">
        <f t="shared" si="14"/>
        <v>-2143.7155989773396</v>
      </c>
      <c r="K57">
        <f t="shared" si="15"/>
        <v>-3852.015018136643</v>
      </c>
    </row>
    <row r="58" spans="1:11">
      <c r="A58" t="s">
        <v>115</v>
      </c>
      <c r="B58">
        <v>-926.94852191656628</v>
      </c>
      <c r="C58">
        <f t="shared" si="7"/>
        <v>-1690.2791136798439</v>
      </c>
      <c r="D58">
        <f t="shared" si="8"/>
        <v>-785.49969270778706</v>
      </c>
      <c r="E58">
        <f t="shared" si="9"/>
        <v>-513.32977029683013</v>
      </c>
      <c r="F58">
        <f t="shared" si="10"/>
        <v>1685.6808738158409</v>
      </c>
      <c r="G58">
        <f t="shared" si="11"/>
        <v>3371.3617476316817</v>
      </c>
      <c r="H58">
        <f t="shared" si="12"/>
        <v>1172.3511035190108</v>
      </c>
      <c r="I58">
        <f t="shared" si="13"/>
        <v>2858.0319773348515</v>
      </c>
      <c r="J58">
        <f t="shared" si="14"/>
        <v>-2199.0106441126709</v>
      </c>
      <c r="K58">
        <f t="shared" si="15"/>
        <v>-3884.691517928512</v>
      </c>
    </row>
    <row r="59" spans="1:11">
      <c r="A59" t="s">
        <v>116</v>
      </c>
      <c r="B59">
        <v>1681.7931107338752</v>
      </c>
      <c r="C59">
        <f t="shared" si="7"/>
        <v>899.76090706562377</v>
      </c>
      <c r="D59">
        <f t="shared" si="8"/>
        <v>1081.1490370202432</v>
      </c>
      <c r="E59">
        <f t="shared" si="9"/>
        <v>-562.42903102040259</v>
      </c>
      <c r="F59">
        <f t="shared" si="10"/>
        <v>1619.6955727927259</v>
      </c>
      <c r="G59">
        <f t="shared" si="11"/>
        <v>3239.3911455854518</v>
      </c>
      <c r="H59">
        <f t="shared" si="12"/>
        <v>1057.2665417723233</v>
      </c>
      <c r="I59">
        <f t="shared" si="13"/>
        <v>2676.962114565049</v>
      </c>
      <c r="J59">
        <f t="shared" si="14"/>
        <v>-2182.1246038131285</v>
      </c>
      <c r="K59">
        <f t="shared" si="15"/>
        <v>-3801.8201766058546</v>
      </c>
    </row>
    <row r="60" spans="1:11">
      <c r="A60" t="s">
        <v>117</v>
      </c>
      <c r="B60">
        <v>-501.29909822645379</v>
      </c>
      <c r="C60">
        <f t="shared" si="7"/>
        <v>-516.94464335421992</v>
      </c>
      <c r="D60">
        <f t="shared" si="8"/>
        <v>-350.60962446266137</v>
      </c>
      <c r="E60">
        <f t="shared" ref="E60:E90" si="16">AVERAGE(D41:D60)</f>
        <v>-529.16634073642422</v>
      </c>
      <c r="F60">
        <f t="shared" si="10"/>
        <v>1616.7217935548942</v>
      </c>
      <c r="G60">
        <f t="shared" si="11"/>
        <v>3233.4435871097885</v>
      </c>
      <c r="H60">
        <f t="shared" si="12"/>
        <v>1087.55545281847</v>
      </c>
      <c r="I60">
        <f t="shared" si="13"/>
        <v>2704.2772463733645</v>
      </c>
      <c r="J60">
        <f t="shared" si="14"/>
        <v>-2145.8881342913182</v>
      </c>
      <c r="K60">
        <f t="shared" si="15"/>
        <v>-3762.6099278462125</v>
      </c>
    </row>
    <row r="61" spans="1:11">
      <c r="A61" t="s">
        <v>118</v>
      </c>
      <c r="B61">
        <v>901.10965523067409</v>
      </c>
      <c r="C61">
        <f t="shared" si="7"/>
        <v>1154.6551458215292</v>
      </c>
      <c r="D61">
        <f t="shared" si="8"/>
        <v>3348.0180126186224</v>
      </c>
      <c r="E61">
        <f t="shared" si="16"/>
        <v>-289.7917185960211</v>
      </c>
      <c r="F61">
        <f t="shared" si="10"/>
        <v>1816.8783421750745</v>
      </c>
      <c r="G61">
        <f t="shared" si="11"/>
        <v>3633.756684350149</v>
      </c>
      <c r="H61">
        <f t="shared" si="12"/>
        <v>1527.0866235790534</v>
      </c>
      <c r="I61">
        <f t="shared" si="13"/>
        <v>3343.9649657541281</v>
      </c>
      <c r="J61">
        <f t="shared" si="14"/>
        <v>-2106.6700607710955</v>
      </c>
      <c r="K61">
        <f t="shared" si="15"/>
        <v>-3923.54840294617</v>
      </c>
    </row>
    <row r="62" spans="1:11">
      <c r="A62" t="s">
        <v>119</v>
      </c>
      <c r="B62">
        <v>-1807.610098658442</v>
      </c>
      <c r="C62">
        <f t="shared" si="7"/>
        <v>273.9935690796533</v>
      </c>
      <c r="D62">
        <f t="shared" si="8"/>
        <v>1964.2726827594972</v>
      </c>
      <c r="E62">
        <f t="shared" si="16"/>
        <v>-77.612198357010939</v>
      </c>
      <c r="F62">
        <f t="shared" si="10"/>
        <v>1820.0937067549455</v>
      </c>
      <c r="G62">
        <f t="shared" si="11"/>
        <v>3640.187413509891</v>
      </c>
      <c r="H62">
        <f t="shared" si="12"/>
        <v>1742.4815083979345</v>
      </c>
      <c r="I62">
        <f t="shared" si="13"/>
        <v>3562.57521515288</v>
      </c>
      <c r="J62">
        <f t="shared" si="14"/>
        <v>-1897.7059051119566</v>
      </c>
      <c r="K62">
        <f t="shared" si="15"/>
        <v>-3717.7996118669021</v>
      </c>
    </row>
    <row r="63" spans="1:11">
      <c r="A63" t="s">
        <v>120</v>
      </c>
      <c r="B63">
        <v>-713.39961859635002</v>
      </c>
      <c r="C63">
        <f t="shared" si="7"/>
        <v>-2121.1991602505718</v>
      </c>
      <c r="D63">
        <f t="shared" si="8"/>
        <v>-3020.9600673161958</v>
      </c>
      <c r="E63">
        <f t="shared" si="16"/>
        <v>-111.15798384550666</v>
      </c>
      <c r="F63">
        <f t="shared" si="10"/>
        <v>1869.6878896745582</v>
      </c>
      <c r="G63">
        <f t="shared" si="11"/>
        <v>3739.3757793491163</v>
      </c>
      <c r="H63">
        <f t="shared" si="12"/>
        <v>1758.5299058290516</v>
      </c>
      <c r="I63">
        <f t="shared" si="13"/>
        <v>3628.2177955036095</v>
      </c>
      <c r="J63">
        <f t="shared" si="14"/>
        <v>-1980.8458735200647</v>
      </c>
      <c r="K63">
        <f t="shared" si="15"/>
        <v>-3850.5337631946231</v>
      </c>
    </row>
    <row r="64" spans="1:11">
      <c r="A64" t="s">
        <v>121</v>
      </c>
      <c r="B64">
        <v>-1558.193683050632</v>
      </c>
      <c r="C64">
        <f t="shared" si="7"/>
        <v>-3178.0937450747497</v>
      </c>
      <c r="D64">
        <f t="shared" si="8"/>
        <v>-2661.1491017205299</v>
      </c>
      <c r="E64">
        <f t="shared" si="16"/>
        <v>-212.7292643133556</v>
      </c>
      <c r="F64">
        <f t="shared" si="10"/>
        <v>1952.6787714561933</v>
      </c>
      <c r="G64">
        <f t="shared" si="11"/>
        <v>3905.3575429123866</v>
      </c>
      <c r="H64">
        <f t="shared" si="12"/>
        <v>1739.9495071428378</v>
      </c>
      <c r="I64">
        <f t="shared" si="13"/>
        <v>3692.6282785990311</v>
      </c>
      <c r="J64">
        <f t="shared" si="14"/>
        <v>-2165.4080357695489</v>
      </c>
      <c r="K64">
        <f t="shared" si="15"/>
        <v>-4118.0868072257426</v>
      </c>
    </row>
    <row r="65" spans="1:11">
      <c r="A65" t="s">
        <v>122</v>
      </c>
      <c r="B65">
        <v>-409.95408136887352</v>
      </c>
      <c r="C65">
        <f t="shared" si="7"/>
        <v>-4489.1574816742977</v>
      </c>
      <c r="D65">
        <f t="shared" si="8"/>
        <v>-5643.8126274958267</v>
      </c>
      <c r="E65">
        <f t="shared" si="16"/>
        <v>-570.42519179176793</v>
      </c>
      <c r="F65">
        <f t="shared" si="10"/>
        <v>2252.6675554610847</v>
      </c>
      <c r="G65">
        <f t="shared" si="11"/>
        <v>4505.3351109221694</v>
      </c>
      <c r="H65">
        <f t="shared" si="12"/>
        <v>1682.2423636693168</v>
      </c>
      <c r="I65">
        <f t="shared" si="13"/>
        <v>3934.9099191304012</v>
      </c>
      <c r="J65">
        <f t="shared" si="14"/>
        <v>-2823.0927472528529</v>
      </c>
      <c r="K65">
        <f t="shared" si="15"/>
        <v>-5075.7603027139376</v>
      </c>
    </row>
    <row r="66" spans="1:11">
      <c r="A66" t="s">
        <v>123</v>
      </c>
      <c r="B66">
        <v>-6633.8599046450927</v>
      </c>
      <c r="C66">
        <f t="shared" si="7"/>
        <v>-9315.407287660948</v>
      </c>
      <c r="D66">
        <f t="shared" si="8"/>
        <v>-9589.4008567406017</v>
      </c>
      <c r="E66">
        <f t="shared" si="16"/>
        <v>-1100.0436770095043</v>
      </c>
      <c r="F66">
        <f t="shared" si="10"/>
        <v>2988.3294896641187</v>
      </c>
      <c r="G66">
        <f t="shared" si="11"/>
        <v>5976.6589793282374</v>
      </c>
      <c r="H66">
        <f t="shared" si="12"/>
        <v>1888.2858126546143</v>
      </c>
      <c r="I66">
        <f t="shared" si="13"/>
        <v>4876.6153023187326</v>
      </c>
      <c r="J66">
        <f t="shared" si="14"/>
        <v>-4088.373166673623</v>
      </c>
      <c r="K66">
        <f t="shared" si="15"/>
        <v>-7076.7026563377422</v>
      </c>
    </row>
    <row r="67" spans="1:11">
      <c r="A67" t="s">
        <v>124</v>
      </c>
      <c r="B67">
        <v>696.71770055730576</v>
      </c>
      <c r="C67">
        <f t="shared" si="7"/>
        <v>-7905.2899685072925</v>
      </c>
      <c r="D67">
        <f t="shared" si="8"/>
        <v>-5784.0908082567203</v>
      </c>
      <c r="E67">
        <f t="shared" si="16"/>
        <v>-1482.6583776656928</v>
      </c>
      <c r="F67">
        <f t="shared" si="10"/>
        <v>3076.8582526400028</v>
      </c>
      <c r="G67">
        <f t="shared" si="11"/>
        <v>6153.7165052800055</v>
      </c>
      <c r="H67">
        <f t="shared" si="12"/>
        <v>1594.19987497431</v>
      </c>
      <c r="I67">
        <f t="shared" si="13"/>
        <v>4671.058127614313</v>
      </c>
      <c r="J67">
        <f t="shared" si="14"/>
        <v>-4559.5166303056958</v>
      </c>
      <c r="K67">
        <f t="shared" si="15"/>
        <v>-7636.3748829456981</v>
      </c>
    </row>
    <row r="68" spans="1:11">
      <c r="A68" t="s">
        <v>125</v>
      </c>
      <c r="B68">
        <v>-3571.9124167943337</v>
      </c>
      <c r="C68">
        <f t="shared" si="7"/>
        <v>-9919.0087022509942</v>
      </c>
      <c r="D68">
        <f t="shared" si="8"/>
        <v>-6740.9149571762446</v>
      </c>
      <c r="E68">
        <f t="shared" si="16"/>
        <v>-1884.9391084344195</v>
      </c>
      <c r="F68">
        <f t="shared" si="10"/>
        <v>3216.0565844954399</v>
      </c>
      <c r="G68">
        <f t="shared" si="11"/>
        <v>6432.1131689908798</v>
      </c>
      <c r="H68">
        <f t="shared" si="12"/>
        <v>1331.1174760610204</v>
      </c>
      <c r="I68">
        <f t="shared" si="13"/>
        <v>4547.1740605564601</v>
      </c>
      <c r="J68">
        <f t="shared" si="14"/>
        <v>-5100.9956929298596</v>
      </c>
      <c r="K68">
        <f t="shared" si="15"/>
        <v>-8317.0522774252986</v>
      </c>
    </row>
    <row r="69" spans="1:11">
      <c r="A69" t="s">
        <v>126</v>
      </c>
      <c r="B69">
        <v>-1264.118275535433</v>
      </c>
      <c r="C69">
        <f t="shared" si="7"/>
        <v>-10773.172896417555</v>
      </c>
      <c r="D69">
        <f t="shared" si="8"/>
        <v>-6284.0154147432568</v>
      </c>
      <c r="E69">
        <f t="shared" si="16"/>
        <v>-2212.762858408094</v>
      </c>
      <c r="F69">
        <f t="shared" si="10"/>
        <v>3317.1445722058206</v>
      </c>
      <c r="G69">
        <f t="shared" si="11"/>
        <v>6634.2891444116412</v>
      </c>
      <c r="H69">
        <f t="shared" si="12"/>
        <v>1104.3817137977267</v>
      </c>
      <c r="I69">
        <f t="shared" si="13"/>
        <v>4421.5262860035473</v>
      </c>
      <c r="J69">
        <f t="shared" si="14"/>
        <v>-5529.9074306139146</v>
      </c>
      <c r="K69">
        <f t="shared" si="15"/>
        <v>-8847.0520028197352</v>
      </c>
    </row>
    <row r="70" spans="1:11">
      <c r="A70" t="s">
        <v>127</v>
      </c>
      <c r="B70">
        <v>-603.95447009213649</v>
      </c>
      <c r="C70">
        <f t="shared" si="7"/>
        <v>-4743.2674618645979</v>
      </c>
      <c r="D70">
        <f t="shared" si="8"/>
        <v>4572.1398257963501</v>
      </c>
      <c r="E70">
        <f t="shared" si="16"/>
        <v>-2049.9899910099953</v>
      </c>
      <c r="F70">
        <f t="shared" si="10"/>
        <v>3569.7083329974494</v>
      </c>
      <c r="G70">
        <f t="shared" si="11"/>
        <v>7139.4166659948987</v>
      </c>
      <c r="H70">
        <f t="shared" si="12"/>
        <v>1519.7183419874541</v>
      </c>
      <c r="I70">
        <f t="shared" si="13"/>
        <v>5089.426674984903</v>
      </c>
      <c r="J70">
        <f t="shared" si="14"/>
        <v>-5619.6983240074442</v>
      </c>
      <c r="K70">
        <f t="shared" si="15"/>
        <v>-9189.4066570048944</v>
      </c>
    </row>
    <row r="71" spans="1:11">
      <c r="A71" t="s">
        <v>197</v>
      </c>
      <c r="B71">
        <v>2052.1698435411017</v>
      </c>
      <c r="C71">
        <f t="shared" si="7"/>
        <v>-3387.815318880801</v>
      </c>
      <c r="D71">
        <f t="shared" si="8"/>
        <v>4517.4746496264916</v>
      </c>
      <c r="E71">
        <f t="shared" si="16"/>
        <v>-1712.3039482119962</v>
      </c>
      <c r="F71">
        <f t="shared" si="10"/>
        <v>3858.8912862921602</v>
      </c>
      <c r="G71">
        <f t="shared" si="11"/>
        <v>7717.7825725843204</v>
      </c>
      <c r="H71">
        <f t="shared" si="12"/>
        <v>2146.587338080164</v>
      </c>
      <c r="I71">
        <f t="shared" si="13"/>
        <v>6005.4786243723247</v>
      </c>
      <c r="J71">
        <f t="shared" si="14"/>
        <v>-5571.1952345041564</v>
      </c>
      <c r="K71">
        <f t="shared" si="15"/>
        <v>-9430.0865207963161</v>
      </c>
    </row>
    <row r="72" spans="1:11">
      <c r="A72" t="s">
        <v>128</v>
      </c>
      <c r="B72">
        <v>7734.8276834754379</v>
      </c>
      <c r="C72">
        <f t="shared" si="7"/>
        <v>7918.9247813889706</v>
      </c>
      <c r="D72">
        <f t="shared" si="8"/>
        <v>17837.933483639965</v>
      </c>
      <c r="E72">
        <f t="shared" si="16"/>
        <v>-774.90010696358115</v>
      </c>
      <c r="F72">
        <f t="shared" si="10"/>
        <v>5835.1187242682536</v>
      </c>
      <c r="G72">
        <f t="shared" si="11"/>
        <v>11670.237448536507</v>
      </c>
      <c r="H72">
        <f t="shared" si="12"/>
        <v>5060.2186173046721</v>
      </c>
      <c r="I72">
        <f t="shared" si="13"/>
        <v>10895.337341572926</v>
      </c>
      <c r="J72">
        <f t="shared" si="14"/>
        <v>-6610.0188312318351</v>
      </c>
      <c r="K72">
        <f t="shared" si="15"/>
        <v>-12445.137555500089</v>
      </c>
    </row>
    <row r="73" spans="1:11">
      <c r="A73" t="s">
        <v>129</v>
      </c>
      <c r="B73">
        <v>1785.782425846332</v>
      </c>
      <c r="C73">
        <f t="shared" si="7"/>
        <v>10968.825482770735</v>
      </c>
      <c r="D73">
        <f t="shared" si="8"/>
        <v>21741.998379188291</v>
      </c>
      <c r="E73">
        <f t="shared" si="16"/>
        <v>326.72239785823405</v>
      </c>
      <c r="F73">
        <f t="shared" si="10"/>
        <v>7709.9668383838216</v>
      </c>
      <c r="G73">
        <f t="shared" si="11"/>
        <v>15419.933676767643</v>
      </c>
      <c r="H73">
        <f t="shared" si="12"/>
        <v>8036.6892362420558</v>
      </c>
      <c r="I73">
        <f t="shared" si="13"/>
        <v>15746.656074625876</v>
      </c>
      <c r="J73">
        <f t="shared" si="14"/>
        <v>-7383.2444405255874</v>
      </c>
      <c r="K73">
        <f t="shared" si="15"/>
        <v>-15093.21127890941</v>
      </c>
    </row>
    <row r="74" spans="1:11">
      <c r="A74" t="s">
        <v>130</v>
      </c>
      <c r="B74">
        <v>-171.66245611967179</v>
      </c>
      <c r="C74">
        <f t="shared" ref="C74:C91" si="17">SUM(B71,B72,B73,B74)</f>
        <v>11401.1174967432</v>
      </c>
      <c r="D74">
        <f t="shared" ref="D74:D91" si="18">C74-C70</f>
        <v>16144.384958607798</v>
      </c>
      <c r="E74">
        <f t="shared" si="16"/>
        <v>1298.2838079486987</v>
      </c>
      <c r="F74">
        <f t="shared" si="10"/>
        <v>8422.0579592255599</v>
      </c>
      <c r="G74">
        <f t="shared" si="11"/>
        <v>16844.11591845112</v>
      </c>
      <c r="H74">
        <f t="shared" si="12"/>
        <v>9720.3417671742591</v>
      </c>
      <c r="I74">
        <f t="shared" si="13"/>
        <v>18142.399726399817</v>
      </c>
      <c r="J74">
        <f t="shared" si="14"/>
        <v>-7123.7741512768607</v>
      </c>
      <c r="K74">
        <f t="shared" si="15"/>
        <v>-15545.832110502421</v>
      </c>
    </row>
    <row r="75" spans="1:11">
      <c r="A75" t="s">
        <v>131</v>
      </c>
      <c r="B75">
        <v>-2983.5263732121566</v>
      </c>
      <c r="C75">
        <f t="shared" si="17"/>
        <v>6365.4212799899415</v>
      </c>
      <c r="D75">
        <f t="shared" si="18"/>
        <v>9753.2365988707425</v>
      </c>
      <c r="E75">
        <f t="shared" si="16"/>
        <v>1787.834088023792</v>
      </c>
      <c r="F75">
        <f t="shared" si="10"/>
        <v>8622.486346610387</v>
      </c>
      <c r="G75">
        <f t="shared" si="11"/>
        <v>17244.972693220774</v>
      </c>
      <c r="H75">
        <f t="shared" si="12"/>
        <v>10410.320434634179</v>
      </c>
      <c r="I75">
        <f t="shared" si="13"/>
        <v>19032.806781244566</v>
      </c>
      <c r="J75">
        <f t="shared" si="14"/>
        <v>-6834.6522585865951</v>
      </c>
      <c r="K75">
        <f t="shared" si="15"/>
        <v>-15457.138605196982</v>
      </c>
    </row>
    <row r="76" spans="1:11">
      <c r="A76" t="s">
        <v>132</v>
      </c>
      <c r="B76">
        <v>1705.1942813892406</v>
      </c>
      <c r="C76">
        <f t="shared" si="17"/>
        <v>335.78787790374417</v>
      </c>
      <c r="D76">
        <f t="shared" si="18"/>
        <v>-7583.1369034852269</v>
      </c>
      <c r="E76">
        <f t="shared" si="16"/>
        <v>1448.9903348670887</v>
      </c>
      <c r="F76">
        <f t="shared" si="10"/>
        <v>8859.6887405501584</v>
      </c>
      <c r="G76">
        <f t="shared" si="11"/>
        <v>17719.377481100317</v>
      </c>
      <c r="H76">
        <f t="shared" si="12"/>
        <v>10308.679075417247</v>
      </c>
      <c r="I76">
        <f t="shared" si="13"/>
        <v>19168.367815967405</v>
      </c>
      <c r="J76">
        <f t="shared" si="14"/>
        <v>-7410.6984056830697</v>
      </c>
      <c r="K76">
        <f t="shared" si="15"/>
        <v>-16270.387146233228</v>
      </c>
    </row>
    <row r="77" spans="1:11">
      <c r="A77" t="s">
        <v>133</v>
      </c>
      <c r="B77">
        <v>-1080.4896698166508</v>
      </c>
      <c r="C77">
        <f t="shared" si="17"/>
        <v>-2530.4842177592386</v>
      </c>
      <c r="D77">
        <f t="shared" si="18"/>
        <v>-13499.309700529973</v>
      </c>
      <c r="E77">
        <f t="shared" si="16"/>
        <v>950.88539367464944</v>
      </c>
      <c r="F77">
        <f t="shared" si="10"/>
        <v>9417.2711093321941</v>
      </c>
      <c r="G77">
        <f t="shared" si="11"/>
        <v>18834.542218664388</v>
      </c>
      <c r="H77">
        <f t="shared" si="12"/>
        <v>10368.156503006843</v>
      </c>
      <c r="I77">
        <f t="shared" si="13"/>
        <v>19785.427612339037</v>
      </c>
      <c r="J77">
        <f t="shared" si="14"/>
        <v>-8466.385715657545</v>
      </c>
      <c r="K77">
        <f t="shared" si="15"/>
        <v>-17883.656824989739</v>
      </c>
    </row>
    <row r="78" spans="1:11">
      <c r="A78" t="s">
        <v>134</v>
      </c>
      <c r="B78">
        <v>-6638.1175769080301</v>
      </c>
      <c r="C78">
        <f t="shared" si="17"/>
        <v>-8996.939338547596</v>
      </c>
      <c r="D78">
        <f t="shared" si="18"/>
        <v>-20398.056835290794</v>
      </c>
      <c r="E78">
        <f t="shared" si="16"/>
        <v>-29.742463454500829</v>
      </c>
      <c r="F78">
        <f t="shared" si="10"/>
        <v>10559.467164165084</v>
      </c>
      <c r="G78">
        <f t="shared" si="11"/>
        <v>21118.934328330168</v>
      </c>
      <c r="H78">
        <f t="shared" si="12"/>
        <v>10529.724700710583</v>
      </c>
      <c r="I78">
        <f t="shared" si="13"/>
        <v>21089.191864875665</v>
      </c>
      <c r="J78">
        <f t="shared" si="14"/>
        <v>-10589.209627619584</v>
      </c>
      <c r="K78">
        <f t="shared" si="15"/>
        <v>-21148.67679178467</v>
      </c>
    </row>
    <row r="79" spans="1:11">
      <c r="A79" t="s">
        <v>135</v>
      </c>
      <c r="B79">
        <v>233.57568664486507</v>
      </c>
      <c r="C79">
        <f t="shared" si="17"/>
        <v>-5779.8372786905747</v>
      </c>
      <c r="D79">
        <f t="shared" si="18"/>
        <v>-12145.258558680516</v>
      </c>
      <c r="E79">
        <f t="shared" si="16"/>
        <v>-691.06284323953923</v>
      </c>
      <c r="F79">
        <f t="shared" si="10"/>
        <v>10895.072151312999</v>
      </c>
      <c r="G79">
        <f t="shared" si="11"/>
        <v>21790.144302625999</v>
      </c>
      <c r="H79">
        <f t="shared" si="12"/>
        <v>10204.00930807346</v>
      </c>
      <c r="I79">
        <f t="shared" si="13"/>
        <v>21099.08145938646</v>
      </c>
      <c r="J79">
        <f t="shared" si="14"/>
        <v>-11586.134994552538</v>
      </c>
      <c r="K79">
        <f t="shared" si="15"/>
        <v>-22481.207145865537</v>
      </c>
    </row>
    <row r="80" spans="1:11">
      <c r="A80" t="s">
        <v>136</v>
      </c>
      <c r="B80">
        <v>521.5544221929697</v>
      </c>
      <c r="C80">
        <f t="shared" si="17"/>
        <v>-6963.4771378868472</v>
      </c>
      <c r="D80">
        <f t="shared" si="18"/>
        <v>-7299.2650157905919</v>
      </c>
      <c r="E80">
        <f t="shared" si="16"/>
        <v>-1038.4956128059355</v>
      </c>
      <c r="F80">
        <f t="shared" si="10"/>
        <v>10993.987791027006</v>
      </c>
      <c r="G80">
        <f t="shared" si="11"/>
        <v>21987.975582054012</v>
      </c>
      <c r="H80">
        <f t="shared" si="12"/>
        <v>9955.4921782210713</v>
      </c>
      <c r="I80">
        <f t="shared" si="13"/>
        <v>20949.479969248077</v>
      </c>
      <c r="J80">
        <f t="shared" si="14"/>
        <v>-12032.483403832941</v>
      </c>
      <c r="K80">
        <f t="shared" si="15"/>
        <v>-23026.471194859947</v>
      </c>
    </row>
    <row r="81" spans="1:11">
      <c r="A81" t="s">
        <v>137</v>
      </c>
      <c r="B81">
        <v>-59.831300077159995</v>
      </c>
      <c r="C81">
        <f t="shared" si="17"/>
        <v>-5942.8187681473555</v>
      </c>
      <c r="D81">
        <f t="shared" si="18"/>
        <v>-3412.3345503881169</v>
      </c>
      <c r="E81">
        <f t="shared" si="16"/>
        <v>-1376.513240956273</v>
      </c>
      <c r="F81">
        <f t="shared" si="10"/>
        <v>10955.883001749635</v>
      </c>
      <c r="G81">
        <f t="shared" si="11"/>
        <v>21911.76600349927</v>
      </c>
      <c r="H81">
        <f t="shared" si="12"/>
        <v>9579.3697607933609</v>
      </c>
      <c r="I81">
        <f t="shared" si="13"/>
        <v>20535.252762542998</v>
      </c>
      <c r="J81">
        <f t="shared" si="14"/>
        <v>-12332.396242705909</v>
      </c>
      <c r="K81">
        <f t="shared" si="15"/>
        <v>-23288.279244455542</v>
      </c>
    </row>
    <row r="82" spans="1:11">
      <c r="A82" t="s">
        <v>138</v>
      </c>
      <c r="B82">
        <v>1054.2319138849703</v>
      </c>
      <c r="C82">
        <f t="shared" si="17"/>
        <v>1749.530722645645</v>
      </c>
      <c r="D82">
        <f t="shared" si="18"/>
        <v>10746.47006119324</v>
      </c>
      <c r="E82">
        <f t="shared" si="16"/>
        <v>-937.40337203458546</v>
      </c>
      <c r="F82">
        <f t="shared" si="10"/>
        <v>11268.366524850171</v>
      </c>
      <c r="G82">
        <f t="shared" si="11"/>
        <v>22536.733049700342</v>
      </c>
      <c r="H82">
        <f t="shared" si="12"/>
        <v>10330.963152815586</v>
      </c>
      <c r="I82">
        <f t="shared" si="13"/>
        <v>21599.329677665755</v>
      </c>
      <c r="J82">
        <f t="shared" si="14"/>
        <v>-12205.769896884756</v>
      </c>
      <c r="K82">
        <f t="shared" si="15"/>
        <v>-23474.136421734929</v>
      </c>
    </row>
    <row r="83" spans="1:11">
      <c r="A83" t="s">
        <v>139</v>
      </c>
      <c r="B83">
        <v>4058.9206622577003</v>
      </c>
      <c r="C83">
        <f t="shared" si="17"/>
        <v>5574.87569825848</v>
      </c>
      <c r="D83">
        <f t="shared" si="18"/>
        <v>11354.712976949055</v>
      </c>
      <c r="E83">
        <f t="shared" si="16"/>
        <v>-218.61971982132309</v>
      </c>
      <c r="F83">
        <f t="shared" si="10"/>
        <v>11582.581104239953</v>
      </c>
      <c r="G83">
        <f t="shared" si="11"/>
        <v>23165.162208479906</v>
      </c>
      <c r="H83">
        <f t="shared" si="12"/>
        <v>11363.96138441863</v>
      </c>
      <c r="I83">
        <f t="shared" si="13"/>
        <v>22946.542488658582</v>
      </c>
      <c r="J83">
        <f t="shared" si="14"/>
        <v>-11801.200824061276</v>
      </c>
      <c r="K83">
        <f t="shared" si="15"/>
        <v>-23383.781928301229</v>
      </c>
    </row>
    <row r="84" spans="1:11">
      <c r="A84" t="s">
        <v>140</v>
      </c>
      <c r="B84">
        <v>7786.0114257404502</v>
      </c>
      <c r="C84">
        <f t="shared" si="17"/>
        <v>12839.332701805961</v>
      </c>
      <c r="D84">
        <f t="shared" si="18"/>
        <v>19802.809839692807</v>
      </c>
      <c r="E84">
        <f t="shared" si="16"/>
        <v>904.57822724934363</v>
      </c>
      <c r="F84">
        <f t="shared" si="10"/>
        <v>12394.030258553175</v>
      </c>
      <c r="G84">
        <f t="shared" si="11"/>
        <v>24788.060517106351</v>
      </c>
      <c r="H84">
        <f t="shared" si="12"/>
        <v>13298.608485802519</v>
      </c>
      <c r="I84">
        <f t="shared" si="13"/>
        <v>25692.638744355696</v>
      </c>
      <c r="J84">
        <f t="shared" si="14"/>
        <v>-11489.452031303832</v>
      </c>
      <c r="K84">
        <f t="shared" si="15"/>
        <v>-23883.482289857006</v>
      </c>
    </row>
    <row r="85" spans="1:11">
      <c r="A85" t="s">
        <v>141</v>
      </c>
      <c r="B85">
        <v>4928.7640009410807</v>
      </c>
      <c r="C85">
        <f t="shared" si="17"/>
        <v>17827.928002824199</v>
      </c>
      <c r="D85">
        <f t="shared" si="18"/>
        <v>23770.746770971557</v>
      </c>
      <c r="E85">
        <f t="shared" si="16"/>
        <v>2375.3061971727134</v>
      </c>
      <c r="F85">
        <f t="shared" si="10"/>
        <v>13288.988636821414</v>
      </c>
      <c r="G85">
        <f t="shared" si="11"/>
        <v>26577.977273642828</v>
      </c>
      <c r="H85">
        <f t="shared" si="12"/>
        <v>15664.294833994127</v>
      </c>
      <c r="I85">
        <f t="shared" si="13"/>
        <v>28953.283470815542</v>
      </c>
      <c r="J85">
        <f t="shared" si="14"/>
        <v>-10913.682439648701</v>
      </c>
      <c r="K85">
        <f t="shared" si="15"/>
        <v>-24202.671076470113</v>
      </c>
    </row>
    <row r="86" spans="1:11">
      <c r="A86" t="s">
        <v>142</v>
      </c>
      <c r="B86">
        <v>-1719.5443508283006</v>
      </c>
      <c r="C86">
        <f t="shared" si="17"/>
        <v>15054.151738110928</v>
      </c>
      <c r="D86">
        <f t="shared" si="18"/>
        <v>13304.621015465284</v>
      </c>
      <c r="E86">
        <f t="shared" si="16"/>
        <v>3520.0072907830072</v>
      </c>
      <c r="F86">
        <f t="shared" si="10"/>
        <v>13189.780845789068</v>
      </c>
      <c r="G86">
        <f t="shared" si="11"/>
        <v>26379.561691578136</v>
      </c>
      <c r="H86">
        <f t="shared" si="12"/>
        <v>16709.788136572075</v>
      </c>
      <c r="I86">
        <f t="shared" si="13"/>
        <v>29899.568982361143</v>
      </c>
      <c r="J86">
        <f t="shared" si="14"/>
        <v>-9669.7735550060606</v>
      </c>
      <c r="K86">
        <f t="shared" si="15"/>
        <v>-22859.554400795128</v>
      </c>
    </row>
    <row r="87" spans="1:11">
      <c r="A87" t="s">
        <v>143</v>
      </c>
      <c r="B87">
        <v>4926.3427836496094</v>
      </c>
      <c r="C87">
        <f t="shared" si="17"/>
        <v>15921.573859502842</v>
      </c>
      <c r="D87">
        <f t="shared" si="18"/>
        <v>10346.698161244361</v>
      </c>
      <c r="E87">
        <f t="shared" si="16"/>
        <v>4326.5467392580613</v>
      </c>
      <c r="F87">
        <f t="shared" si="10"/>
        <v>13083.66479643564</v>
      </c>
      <c r="G87">
        <f t="shared" si="11"/>
        <v>26167.32959287128</v>
      </c>
      <c r="H87">
        <f t="shared" si="12"/>
        <v>17410.211535693699</v>
      </c>
      <c r="I87">
        <f t="shared" si="13"/>
        <v>30493.876332129341</v>
      </c>
      <c r="J87">
        <f t="shared" si="14"/>
        <v>-8757.1180571775785</v>
      </c>
      <c r="K87">
        <f t="shared" si="15"/>
        <v>-21840.782853613218</v>
      </c>
    </row>
    <row r="88" spans="1:11">
      <c r="A88" t="s">
        <v>144</v>
      </c>
      <c r="B88">
        <v>2757.9123411054902</v>
      </c>
      <c r="C88">
        <f t="shared" si="17"/>
        <v>10893.47477486788</v>
      </c>
      <c r="D88">
        <f t="shared" si="18"/>
        <v>-1945.8579269380807</v>
      </c>
      <c r="E88">
        <f t="shared" si="16"/>
        <v>4566.2995907699697</v>
      </c>
      <c r="F88">
        <f t="shared" si="10"/>
        <v>12913.004723722299</v>
      </c>
      <c r="G88">
        <f t="shared" si="11"/>
        <v>25826.009447444598</v>
      </c>
      <c r="H88">
        <f t="shared" si="12"/>
        <v>17479.30431449227</v>
      </c>
      <c r="I88">
        <f t="shared" si="13"/>
        <v>30392.309038214567</v>
      </c>
      <c r="J88">
        <f t="shared" si="14"/>
        <v>-8346.7051329523292</v>
      </c>
      <c r="K88">
        <f t="shared" si="15"/>
        <v>-21259.709856674628</v>
      </c>
    </row>
    <row r="89" spans="1:11">
      <c r="A89" t="s">
        <v>145</v>
      </c>
      <c r="B89">
        <v>3189.8745653719766</v>
      </c>
      <c r="C89">
        <f t="shared" si="17"/>
        <v>9154.5853392987756</v>
      </c>
      <c r="D89">
        <f t="shared" si="18"/>
        <v>-8673.3426635254236</v>
      </c>
      <c r="E89">
        <f>AVERAGE(D70:D89)</f>
        <v>4446.8332283308609</v>
      </c>
      <c r="F89">
        <f t="shared" si="10"/>
        <v>13029.20096102028</v>
      </c>
      <c r="G89">
        <f t="shared" si="11"/>
        <v>26058.401922040561</v>
      </c>
      <c r="H89">
        <f t="shared" si="12"/>
        <v>17476.034189351143</v>
      </c>
      <c r="I89">
        <f t="shared" si="13"/>
        <v>30505.235150371424</v>
      </c>
      <c r="J89">
        <f t="shared" si="14"/>
        <v>-8582.3677326894194</v>
      </c>
      <c r="K89">
        <f t="shared" si="15"/>
        <v>-21611.568693709698</v>
      </c>
    </row>
    <row r="90" spans="1:11">
      <c r="A90" t="s">
        <v>146</v>
      </c>
      <c r="B90">
        <v>-490.49093839334046</v>
      </c>
      <c r="C90">
        <f t="shared" si="17"/>
        <v>10383.638751733735</v>
      </c>
      <c r="D90">
        <f t="shared" si="18"/>
        <v>-4670.5129863771926</v>
      </c>
      <c r="E90">
        <f t="shared" si="16"/>
        <v>3984.7005877221841</v>
      </c>
      <c r="F90">
        <f t="shared" si="10"/>
        <v>13187.475008059228</v>
      </c>
      <c r="G90">
        <f t="shared" si="11"/>
        <v>26374.950016118455</v>
      </c>
      <c r="H90">
        <f t="shared" si="12"/>
        <v>17172.175595781413</v>
      </c>
      <c r="I90">
        <f t="shared" si="13"/>
        <v>30359.650603840641</v>
      </c>
      <c r="J90">
        <f t="shared" si="14"/>
        <v>-9202.7744203370439</v>
      </c>
      <c r="K90">
        <f t="shared" si="15"/>
        <v>-22390.24942839627</v>
      </c>
    </row>
    <row r="91" spans="1:11">
      <c r="A91" t="s">
        <v>147</v>
      </c>
      <c r="B91">
        <v>5172.425112386315</v>
      </c>
      <c r="C91">
        <f t="shared" si="17"/>
        <v>10629.721080470441</v>
      </c>
      <c r="D91">
        <f t="shared" si="18"/>
        <v>-5291.8527790324006</v>
      </c>
      <c r="E91">
        <f>AVERAGE(D72:D91)</f>
        <v>3494.2342162892392</v>
      </c>
      <c r="F91">
        <f t="shared" si="10"/>
        <v>13348.053068382242</v>
      </c>
      <c r="G91">
        <f t="shared" si="11"/>
        <v>26696.106136764483</v>
      </c>
      <c r="H91">
        <f t="shared" si="12"/>
        <v>16842.287284671482</v>
      </c>
      <c r="I91">
        <f t="shared" si="13"/>
        <v>30190.340353053722</v>
      </c>
      <c r="J91">
        <f t="shared" si="14"/>
        <v>-9853.8188520930016</v>
      </c>
      <c r="K91">
        <f t="shared" si="15"/>
        <v>-23201.871920475245</v>
      </c>
    </row>
    <row r="92" spans="1:11">
      <c r="A92" t="s">
        <v>148</v>
      </c>
      <c r="B92">
        <v>6010.0909783673305</v>
      </c>
      <c r="C92">
        <f t="shared" ref="C92:C101" si="19">SUM(B89,B90,B91,B92)</f>
        <v>13881.899717732282</v>
      </c>
      <c r="D92">
        <f t="shared" ref="D92:D101" si="20">C92-C88</f>
        <v>2988.4249428644016</v>
      </c>
      <c r="E92">
        <f t="shared" ref="E92:E101" si="21">AVERAGE(D73:D92)</f>
        <v>2751.7587892504607</v>
      </c>
      <c r="F92">
        <f t="shared" ref="F92:F101" si="22">STDEV(D73,D74,D75,D76,D77,D78,D79,D80,D81,D82,D83,D84,D85,D86,D87,D88,D89,D90,D91,D92)</f>
        <v>12914.146940395452</v>
      </c>
      <c r="G92">
        <f t="shared" ref="G92:G101" si="23">F92*2</f>
        <v>25828.293880790905</v>
      </c>
      <c r="H92">
        <f t="shared" ref="H92:H101" si="24">E92+F92</f>
        <v>15665.905729645914</v>
      </c>
      <c r="I92">
        <f t="shared" ref="I92:I101" si="25">E92+G92</f>
        <v>28580.052670041365</v>
      </c>
      <c r="J92">
        <f t="shared" ref="J92:J101" si="26">E92-F92</f>
        <v>-10162.388151144991</v>
      </c>
      <c r="K92">
        <f t="shared" ref="K92:K101" si="27">E92-G92</f>
        <v>-23076.535091540445</v>
      </c>
    </row>
    <row r="93" spans="1:11">
      <c r="A93" t="s">
        <v>149</v>
      </c>
      <c r="B93">
        <v>1539.6924692182547</v>
      </c>
      <c r="C93">
        <f t="shared" si="19"/>
        <v>12231.71762157856</v>
      </c>
      <c r="D93">
        <f t="shared" si="20"/>
        <v>3077.1322822797847</v>
      </c>
      <c r="E93">
        <f t="shared" si="21"/>
        <v>1818.5154844050362</v>
      </c>
      <c r="F93">
        <f t="shared" si="22"/>
        <v>12119.550190694128</v>
      </c>
      <c r="G93">
        <f t="shared" si="23"/>
        <v>24239.100381388256</v>
      </c>
      <c r="H93">
        <f t="shared" si="24"/>
        <v>13938.065675099164</v>
      </c>
      <c r="I93">
        <f t="shared" si="25"/>
        <v>26057.615865793294</v>
      </c>
      <c r="J93">
        <f t="shared" si="26"/>
        <v>-10301.034706289092</v>
      </c>
      <c r="K93">
        <f t="shared" si="27"/>
        <v>-22420.584896983219</v>
      </c>
    </row>
    <row r="94" spans="1:11">
      <c r="A94" t="s">
        <v>150</v>
      </c>
      <c r="B94">
        <v>-1248.6359584056822</v>
      </c>
      <c r="C94">
        <f t="shared" si="19"/>
        <v>11473.572601566217</v>
      </c>
      <c r="D94">
        <f t="shared" si="20"/>
        <v>1089.9338498324814</v>
      </c>
      <c r="E94">
        <f t="shared" si="21"/>
        <v>1065.7929289662709</v>
      </c>
      <c r="F94">
        <f t="shared" si="22"/>
        <v>11641.022992140528</v>
      </c>
      <c r="G94">
        <f t="shared" si="23"/>
        <v>23282.045984281056</v>
      </c>
      <c r="H94">
        <f t="shared" si="24"/>
        <v>12706.8159211068</v>
      </c>
      <c r="I94">
        <f t="shared" si="25"/>
        <v>24347.838913247328</v>
      </c>
      <c r="J94">
        <f t="shared" si="26"/>
        <v>-10575.230063174256</v>
      </c>
      <c r="K94">
        <f t="shared" si="27"/>
        <v>-22216.253055314784</v>
      </c>
    </row>
    <row r="95" spans="1:11">
      <c r="A95" t="s">
        <v>151</v>
      </c>
      <c r="B95">
        <v>-32.104211873500162</v>
      </c>
      <c r="C95">
        <f t="shared" si="19"/>
        <v>6269.0432773064022</v>
      </c>
      <c r="D95">
        <f t="shared" si="20"/>
        <v>-4360.6778031640388</v>
      </c>
      <c r="E95">
        <f t="shared" si="21"/>
        <v>360.09720886453141</v>
      </c>
      <c r="F95">
        <f t="shared" si="22"/>
        <v>11513.766789253108</v>
      </c>
      <c r="G95">
        <f t="shared" si="23"/>
        <v>23027.533578506216</v>
      </c>
      <c r="H95">
        <f t="shared" si="24"/>
        <v>11873.86399811764</v>
      </c>
      <c r="I95">
        <f t="shared" si="25"/>
        <v>23387.630787370748</v>
      </c>
      <c r="J95">
        <f t="shared" si="26"/>
        <v>-11153.669580388576</v>
      </c>
      <c r="K95">
        <f t="shared" si="27"/>
        <v>-22667.436369641684</v>
      </c>
    </row>
    <row r="96" spans="1:11">
      <c r="A96" t="s">
        <v>152</v>
      </c>
      <c r="B96">
        <v>2273.0906875193496</v>
      </c>
      <c r="C96">
        <f t="shared" si="19"/>
        <v>2532.0429864584221</v>
      </c>
      <c r="D96">
        <f t="shared" si="20"/>
        <v>-11349.85673127386</v>
      </c>
      <c r="E96">
        <f t="shared" si="21"/>
        <v>171.7612174750995</v>
      </c>
      <c r="F96">
        <f t="shared" si="22"/>
        <v>11680.141338529214</v>
      </c>
      <c r="G96">
        <f t="shared" si="23"/>
        <v>23360.282677058429</v>
      </c>
      <c r="H96">
        <f t="shared" si="24"/>
        <v>11851.902556004314</v>
      </c>
      <c r="I96">
        <f t="shared" si="25"/>
        <v>23532.04389453353</v>
      </c>
      <c r="J96">
        <f t="shared" si="26"/>
        <v>-11508.380121054115</v>
      </c>
      <c r="K96">
        <f t="shared" si="27"/>
        <v>-23188.521459583328</v>
      </c>
    </row>
    <row r="97" spans="1:11">
      <c r="A97" t="s">
        <v>153</v>
      </c>
      <c r="B97">
        <v>3908.2028338611399</v>
      </c>
      <c r="C97">
        <f t="shared" si="19"/>
        <v>4900.5533511013073</v>
      </c>
      <c r="D97">
        <f t="shared" si="20"/>
        <v>-7331.164270477253</v>
      </c>
      <c r="E97">
        <f t="shared" si="21"/>
        <v>480.16848897773616</v>
      </c>
      <c r="F97">
        <f t="shared" si="22"/>
        <v>11377.68300805223</v>
      </c>
      <c r="G97">
        <f t="shared" si="23"/>
        <v>22755.366016104461</v>
      </c>
      <c r="H97">
        <f t="shared" si="24"/>
        <v>11857.851497029966</v>
      </c>
      <c r="I97">
        <f t="shared" si="25"/>
        <v>23235.534505082196</v>
      </c>
      <c r="J97">
        <f t="shared" si="26"/>
        <v>-10897.514519074495</v>
      </c>
      <c r="K97">
        <f t="shared" si="27"/>
        <v>-22275.197527126726</v>
      </c>
    </row>
    <row r="98" spans="1:11">
      <c r="A98" t="s">
        <v>154</v>
      </c>
      <c r="B98">
        <v>-2666.8920863215139</v>
      </c>
      <c r="C98">
        <f t="shared" si="19"/>
        <v>3482.2972231854751</v>
      </c>
      <c r="D98">
        <f t="shared" si="20"/>
        <v>-7991.275378380742</v>
      </c>
      <c r="E98">
        <f t="shared" si="21"/>
        <v>1100.5075618232374</v>
      </c>
      <c r="F98">
        <f t="shared" si="22"/>
        <v>10482.442461472598</v>
      </c>
      <c r="G98">
        <f t="shared" si="23"/>
        <v>20964.884922945195</v>
      </c>
      <c r="H98">
        <f t="shared" si="24"/>
        <v>11582.950023295834</v>
      </c>
      <c r="I98">
        <f t="shared" si="25"/>
        <v>22065.392484768432</v>
      </c>
      <c r="J98">
        <f t="shared" si="26"/>
        <v>-9381.9348996493609</v>
      </c>
      <c r="K98">
        <f t="shared" si="27"/>
        <v>-19864.377361121959</v>
      </c>
    </row>
    <row r="99" spans="1:11">
      <c r="A99" t="s">
        <v>155</v>
      </c>
      <c r="B99">
        <v>1315.9629428432854</v>
      </c>
      <c r="C99">
        <f t="shared" si="19"/>
        <v>4830.3643779022605</v>
      </c>
      <c r="D99">
        <f t="shared" si="20"/>
        <v>-1438.6788994041417</v>
      </c>
      <c r="E99">
        <f t="shared" si="21"/>
        <v>1635.8365447870558</v>
      </c>
      <c r="F99">
        <f t="shared" si="22"/>
        <v>10034.194181501163</v>
      </c>
      <c r="G99">
        <f t="shared" si="23"/>
        <v>20068.388363002327</v>
      </c>
      <c r="H99">
        <f t="shared" si="24"/>
        <v>11670.03072628822</v>
      </c>
      <c r="I99">
        <f t="shared" si="25"/>
        <v>21704.224907789383</v>
      </c>
      <c r="J99">
        <f t="shared" si="26"/>
        <v>-8398.3576367141068</v>
      </c>
      <c r="K99">
        <f t="shared" si="27"/>
        <v>-18432.55181821527</v>
      </c>
    </row>
    <row r="100" spans="1:11">
      <c r="A100" t="s">
        <v>195</v>
      </c>
      <c r="B100">
        <v>3593.2610710795566</v>
      </c>
      <c r="C100">
        <f t="shared" si="19"/>
        <v>6150.5347614624679</v>
      </c>
      <c r="D100">
        <f t="shared" si="20"/>
        <v>3618.4917750040458</v>
      </c>
      <c r="E100">
        <f t="shared" si="21"/>
        <v>2181.7243843267875</v>
      </c>
      <c r="F100">
        <f t="shared" si="22"/>
        <v>9817.1466960037415</v>
      </c>
      <c r="G100">
        <f t="shared" si="23"/>
        <v>19634.293392007483</v>
      </c>
      <c r="H100">
        <f t="shared" si="24"/>
        <v>11998.871080330529</v>
      </c>
      <c r="I100">
        <f t="shared" si="25"/>
        <v>21816.017776334269</v>
      </c>
      <c r="J100">
        <f t="shared" si="26"/>
        <v>-7635.4223116769535</v>
      </c>
      <c r="K100">
        <f t="shared" si="27"/>
        <v>-17452.569007680697</v>
      </c>
    </row>
    <row r="101" spans="1:11">
      <c r="A101" t="s">
        <v>196</v>
      </c>
      <c r="B101">
        <v>2709.7220051563927</v>
      </c>
      <c r="C101">
        <f t="shared" si="19"/>
        <v>4952.0539327577208</v>
      </c>
      <c r="D101">
        <f t="shared" si="20"/>
        <v>51.500581656413488</v>
      </c>
      <c r="E101">
        <f t="shared" si="21"/>
        <v>2354.9161409290141</v>
      </c>
      <c r="F101">
        <f t="shared" si="22"/>
        <v>9743.5416293093094</v>
      </c>
      <c r="G101">
        <f t="shared" si="23"/>
        <v>19487.083258618619</v>
      </c>
      <c r="H101">
        <f t="shared" si="24"/>
        <v>12098.457770238323</v>
      </c>
      <c r="I101">
        <f t="shared" si="25"/>
        <v>21841.999399547632</v>
      </c>
      <c r="J101">
        <f t="shared" si="26"/>
        <v>-7388.6254883802958</v>
      </c>
      <c r="K101">
        <f t="shared" si="27"/>
        <v>-17132.167117689605</v>
      </c>
    </row>
    <row r="102" spans="1:11">
      <c r="A102" t="s">
        <v>200</v>
      </c>
      <c r="B102">
        <v>-322.69574928067982</v>
      </c>
      <c r="C102">
        <f t="shared" ref="C102" si="28">SUM(B99,B100,B101,B102)</f>
        <v>7296.2502697985547</v>
      </c>
      <c r="D102">
        <f t="shared" ref="D102" si="29">C102-C98</f>
        <v>3813.9530466130796</v>
      </c>
      <c r="E102">
        <f t="shared" ref="E102" si="30">AVERAGE(D83:D102)</f>
        <v>2008.2902902000064</v>
      </c>
      <c r="F102">
        <f t="shared" ref="F102" si="31">STDEV(D83,D84,D85,D86,D87,D88,D89,D90,D91,D92,D93,D94,D95,D96,D97,D98,D99,D100,D101,D102)</f>
        <v>9550.7042673554788</v>
      </c>
      <c r="G102">
        <f t="shared" ref="G102" si="32">F102*2</f>
        <v>19101.408534710958</v>
      </c>
      <c r="H102">
        <f t="shared" ref="H102" si="33">E102+F102</f>
        <v>11558.994557555485</v>
      </c>
      <c r="I102">
        <f t="shared" ref="I102" si="34">E102+G102</f>
        <v>21109.698824910964</v>
      </c>
      <c r="J102">
        <f t="shared" ref="J102" si="35">E102-F102</f>
        <v>-7542.4139771554728</v>
      </c>
      <c r="K102">
        <f t="shared" ref="K102" si="36">E102-G102</f>
        <v>-17093.118244510952</v>
      </c>
    </row>
  </sheetData>
  <conditionalFormatting sqref="O7:CK8">
    <cfRule type="containsText" dxfId="17" priority="1" operator="containsText" text="Upper Limit">
      <formula>NOT(ISERROR(SEARCH("Upper Limit",O7)))</formula>
    </cfRule>
    <cfRule type="containsText" dxfId="16" priority="2" operator="containsText" text="Lower Limit">
      <formula>NOT(ISERROR(SEARCH("Lower Limit",O7)))</formula>
    </cfRule>
    <cfRule type="containsText" dxfId="15" priority="3" operator="containsText" text="No">
      <formula>NOT(ISERROR(SEARCH("No",O7)))</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J2"/>
  <sheetViews>
    <sheetView workbookViewId="0">
      <selection activeCell="B2" sqref="B2"/>
    </sheetView>
  </sheetViews>
  <sheetFormatPr defaultRowHeight="15"/>
  <cols>
    <col min="1" max="1" width="13.5703125" customWidth="1"/>
    <col min="2" max="2" width="16" customWidth="1"/>
    <col min="5" max="5" width="14" customWidth="1"/>
    <col min="6" max="6" width="14.85546875" customWidth="1"/>
    <col min="7" max="7" width="14.5703125" customWidth="1"/>
    <col min="9" max="9" width="14.28515625" customWidth="1"/>
    <col min="10" max="10" width="16.5703125" customWidth="1"/>
  </cols>
  <sheetData>
    <row r="1" spans="1:10">
      <c r="A1" s="5" t="s">
        <v>157</v>
      </c>
      <c r="B1" s="6" t="s">
        <v>158</v>
      </c>
      <c r="E1" s="6" t="s">
        <v>160</v>
      </c>
      <c r="F1" s="5" t="s">
        <v>157</v>
      </c>
      <c r="G1" s="6" t="s">
        <v>158</v>
      </c>
      <c r="I1" s="5" t="s">
        <v>164</v>
      </c>
      <c r="J1" s="6" t="s">
        <v>165</v>
      </c>
    </row>
    <row r="2" spans="1:10" ht="48">
      <c r="A2" s="18" t="s">
        <v>175</v>
      </c>
      <c r="B2" s="19" t="s">
        <v>174</v>
      </c>
      <c r="E2" s="9" t="s">
        <v>161</v>
      </c>
      <c r="F2" s="10" t="s">
        <v>170</v>
      </c>
      <c r="G2" s="11" t="s">
        <v>171</v>
      </c>
      <c r="I2" s="10" t="s">
        <v>172</v>
      </c>
      <c r="J2" s="11" t="s">
        <v>173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CA93"/>
  <sheetViews>
    <sheetView topLeftCell="AO1" workbookViewId="0">
      <selection activeCell="AX17" sqref="AX17"/>
    </sheetView>
  </sheetViews>
  <sheetFormatPr defaultRowHeight="15"/>
  <sheetData>
    <row r="1" spans="1:79" ht="75">
      <c r="A1" s="1" t="s">
        <v>0</v>
      </c>
      <c r="B1" s="2" t="s">
        <v>10</v>
      </c>
      <c r="C1" s="2" t="s">
        <v>1</v>
      </c>
      <c r="D1" s="2" t="s">
        <v>2</v>
      </c>
      <c r="E1" s="2" t="s">
        <v>3</v>
      </c>
      <c r="F1" s="2" t="s">
        <v>4</v>
      </c>
      <c r="G1" s="2" t="s">
        <v>5</v>
      </c>
      <c r="H1" s="2" t="s">
        <v>6</v>
      </c>
      <c r="I1" s="2" t="s">
        <v>7</v>
      </c>
      <c r="J1" s="2" t="s">
        <v>8</v>
      </c>
      <c r="K1" s="2" t="s">
        <v>9</v>
      </c>
      <c r="N1" t="s">
        <v>93</v>
      </c>
      <c r="O1" t="s">
        <v>94</v>
      </c>
      <c r="P1" t="s">
        <v>95</v>
      </c>
      <c r="Q1" t="s">
        <v>96</v>
      </c>
      <c r="R1" t="s">
        <v>97</v>
      </c>
      <c r="S1" t="s">
        <v>98</v>
      </c>
      <c r="T1" t="s">
        <v>99</v>
      </c>
      <c r="U1" t="s">
        <v>100</v>
      </c>
      <c r="V1" t="s">
        <v>101</v>
      </c>
      <c r="W1" t="s">
        <v>102</v>
      </c>
      <c r="X1" t="s">
        <v>103</v>
      </c>
      <c r="Y1" t="s">
        <v>104</v>
      </c>
      <c r="Z1" t="s">
        <v>105</v>
      </c>
      <c r="AA1" t="s">
        <v>106</v>
      </c>
      <c r="AB1" t="s">
        <v>107</v>
      </c>
      <c r="AC1" t="s">
        <v>108</v>
      </c>
      <c r="AD1" t="s">
        <v>109</v>
      </c>
      <c r="AE1" t="s">
        <v>110</v>
      </c>
      <c r="AF1" t="s">
        <v>111</v>
      </c>
      <c r="AG1" t="s">
        <v>112</v>
      </c>
      <c r="AH1" t="s">
        <v>113</v>
      </c>
      <c r="AI1" t="s">
        <v>114</v>
      </c>
      <c r="AJ1" t="s">
        <v>115</v>
      </c>
      <c r="AK1" t="s">
        <v>116</v>
      </c>
      <c r="AL1" t="s">
        <v>117</v>
      </c>
      <c r="AM1" t="s">
        <v>118</v>
      </c>
      <c r="AN1" t="s">
        <v>119</v>
      </c>
      <c r="AO1" t="s">
        <v>120</v>
      </c>
      <c r="AP1" t="s">
        <v>121</v>
      </c>
      <c r="AQ1" t="s">
        <v>122</v>
      </c>
      <c r="AR1" s="3" t="s">
        <v>123</v>
      </c>
      <c r="AS1" s="3" t="s">
        <v>124</v>
      </c>
      <c r="AT1" s="3" t="s">
        <v>125</v>
      </c>
      <c r="AU1" s="3" t="s">
        <v>126</v>
      </c>
      <c r="AV1" t="s">
        <v>127</v>
      </c>
      <c r="AW1" t="s">
        <v>201</v>
      </c>
      <c r="AX1" t="s">
        <v>128</v>
      </c>
      <c r="AY1" t="s">
        <v>129</v>
      </c>
      <c r="AZ1" t="s">
        <v>130</v>
      </c>
      <c r="BA1" t="s">
        <v>131</v>
      </c>
      <c r="BB1" t="s">
        <v>132</v>
      </c>
      <c r="BC1" t="s">
        <v>133</v>
      </c>
      <c r="BD1" t="s">
        <v>134</v>
      </c>
      <c r="BE1" t="s">
        <v>135</v>
      </c>
      <c r="BF1" t="s">
        <v>136</v>
      </c>
      <c r="BG1" t="s">
        <v>137</v>
      </c>
      <c r="BH1" t="s">
        <v>138</v>
      </c>
      <c r="BI1" t="s">
        <v>139</v>
      </c>
      <c r="BJ1" t="s">
        <v>140</v>
      </c>
      <c r="BK1" t="s">
        <v>141</v>
      </c>
      <c r="BL1" t="s">
        <v>142</v>
      </c>
      <c r="BM1" t="s">
        <v>143</v>
      </c>
      <c r="BN1" t="s">
        <v>144</v>
      </c>
      <c r="BO1" t="s">
        <v>145</v>
      </c>
      <c r="BP1" t="s">
        <v>146</v>
      </c>
      <c r="BQ1" t="s">
        <v>147</v>
      </c>
      <c r="BR1" t="s">
        <v>148</v>
      </c>
      <c r="BS1" t="s">
        <v>149</v>
      </c>
      <c r="BT1" t="s">
        <v>150</v>
      </c>
      <c r="BU1" t="s">
        <v>151</v>
      </c>
      <c r="BV1" t="s">
        <v>152</v>
      </c>
      <c r="BW1" t="s">
        <v>153</v>
      </c>
      <c r="BX1" t="s">
        <v>154</v>
      </c>
      <c r="BY1" t="s">
        <v>155</v>
      </c>
      <c r="BZ1" t="s">
        <v>195</v>
      </c>
      <c r="CA1" t="s">
        <v>196</v>
      </c>
    </row>
    <row r="2" spans="1:79">
      <c r="A2" t="s">
        <v>67</v>
      </c>
      <c r="B2">
        <v>944.95800000000008</v>
      </c>
      <c r="M2" s="2" t="s">
        <v>2</v>
      </c>
      <c r="N2">
        <v>6511.323699999999</v>
      </c>
      <c r="O2">
        <v>15050.941699999996</v>
      </c>
      <c r="P2">
        <v>8780.0069421137705</v>
      </c>
      <c r="Q2">
        <v>4717.2410960871657</v>
      </c>
      <c r="R2">
        <v>458.49937290645175</v>
      </c>
      <c r="S2">
        <v>-19453.027487942742</v>
      </c>
      <c r="T2">
        <v>-15467.393172454047</v>
      </c>
      <c r="U2">
        <v>-11620.425396442579</v>
      </c>
      <c r="V2">
        <v>-8376.8511162632531</v>
      </c>
      <c r="W2">
        <v>2388.0306519303949</v>
      </c>
      <c r="X2">
        <v>1038.708464205102</v>
      </c>
      <c r="Y2">
        <v>526.85241016483815</v>
      </c>
      <c r="Z2">
        <v>-168.33545768985459</v>
      </c>
      <c r="AA2">
        <v>-1142.6971848065232</v>
      </c>
      <c r="AB2">
        <v>-369.07494451117509</v>
      </c>
      <c r="AC2">
        <v>-1049.3232367922974</v>
      </c>
      <c r="AD2">
        <v>-646.27292536396135</v>
      </c>
      <c r="AE2">
        <v>-647.24958706709299</v>
      </c>
      <c r="AF2">
        <v>-424.808452718735</v>
      </c>
      <c r="AG2">
        <v>714.04499020228252</v>
      </c>
      <c r="AH2">
        <v>702.78253609713852</v>
      </c>
      <c r="AI2">
        <v>2548.5747215455158</v>
      </c>
      <c r="AJ2">
        <v>979.98086793073594</v>
      </c>
      <c r="AK2">
        <v>1278.9093117719365</v>
      </c>
      <c r="AL2">
        <v>2688.1858199563117</v>
      </c>
      <c r="AM2">
        <v>30.058027533415043</v>
      </c>
      <c r="AN2">
        <v>2204.9320195251903</v>
      </c>
      <c r="AO2">
        <v>-20.745620738817252</v>
      </c>
      <c r="AP2">
        <v>-2567.0788506808813</v>
      </c>
      <c r="AQ2">
        <v>-344.98457639509525</v>
      </c>
      <c r="AR2" s="3">
        <v>3050.3878341939098</v>
      </c>
      <c r="AS2" s="3">
        <v>7000.1369523314315</v>
      </c>
      <c r="AT2" s="3">
        <v>8750.4302752342664</v>
      </c>
      <c r="AU2" s="3">
        <v>7456.2355780650705</v>
      </c>
      <c r="AV2">
        <v>-522.66570745957233</v>
      </c>
      <c r="AW2">
        <v>-3218.9260063743368</v>
      </c>
      <c r="AX2">
        <v>-2434.0632576023399</v>
      </c>
      <c r="AY2">
        <v>-854.42034541251815</v>
      </c>
      <c r="AZ2">
        <v>1821.255969485228</v>
      </c>
      <c r="BA2">
        <v>856.08931520143142</v>
      </c>
      <c r="BB2">
        <v>-1201.0854767960591</v>
      </c>
      <c r="BC2">
        <v>-3236.725083446061</v>
      </c>
      <c r="BD2">
        <v>-1798.732928705952</v>
      </c>
      <c r="BE2">
        <v>962.20861267089913</v>
      </c>
      <c r="BF2">
        <v>2755.5642105387687</v>
      </c>
      <c r="BG2">
        <v>6162.3131859956393</v>
      </c>
      <c r="BH2">
        <v>6775.7491083955456</v>
      </c>
      <c r="BI2">
        <v>5400.731571918046</v>
      </c>
      <c r="BJ2">
        <v>4049.0477696634134</v>
      </c>
      <c r="BK2">
        <v>249.74999999999818</v>
      </c>
      <c r="BL2">
        <v>-1142.6910643600004</v>
      </c>
      <c r="BM2">
        <v>391.49903624400213</v>
      </c>
      <c r="BN2">
        <v>1546.174569791001</v>
      </c>
      <c r="BO2">
        <v>4491.9834894509986</v>
      </c>
      <c r="BP2">
        <v>7442.697521140999</v>
      </c>
      <c r="BQ2">
        <v>5046.2042974829965</v>
      </c>
      <c r="BR2">
        <v>4450.2229355939962</v>
      </c>
      <c r="BS2">
        <v>1632.126626396006</v>
      </c>
      <c r="BT2">
        <v>-1393.3796306529985</v>
      </c>
      <c r="BU2">
        <v>356.80110843400325</v>
      </c>
      <c r="BV2">
        <v>1595.7362922309985</v>
      </c>
      <c r="BW2">
        <v>5481.1614811369946</v>
      </c>
      <c r="BX2">
        <v>6195.8322294449972</v>
      </c>
      <c r="BY2">
        <v>4492.1687929549989</v>
      </c>
      <c r="BZ2">
        <v>1044.9238532100062</v>
      </c>
      <c r="CA2">
        <v>-4656.0798264279983</v>
      </c>
    </row>
    <row r="3" spans="1:79" ht="45">
      <c r="A3" t="s">
        <v>68</v>
      </c>
      <c r="B3">
        <v>2038.8208999999999</v>
      </c>
      <c r="M3" s="2" t="s">
        <v>6</v>
      </c>
      <c r="N3">
        <v>10390.069781794617</v>
      </c>
      <c r="O3">
        <v>11759.842370950919</v>
      </c>
      <c r="P3">
        <v>12416.790294315064</v>
      </c>
      <c r="Q3">
        <v>12794.329606586503</v>
      </c>
      <c r="R3">
        <v>12936.521187138416</v>
      </c>
      <c r="S3">
        <v>13155.921983760536</v>
      </c>
      <c r="T3">
        <v>13151.921738612726</v>
      </c>
      <c r="U3">
        <v>12915.721054393216</v>
      </c>
      <c r="V3">
        <v>12410.708092825165</v>
      </c>
      <c r="W3">
        <v>11800.232559737686</v>
      </c>
      <c r="X3">
        <v>10242.981873581261</v>
      </c>
      <c r="Y3">
        <v>8285.9848956078404</v>
      </c>
      <c r="Z3">
        <v>6641.7604613160092</v>
      </c>
      <c r="AA3">
        <v>6142.2859399032386</v>
      </c>
      <c r="AB3">
        <v>6483.4827048935258</v>
      </c>
      <c r="AC3">
        <v>6738.8257131735672</v>
      </c>
      <c r="AD3">
        <v>6829.5258197690273</v>
      </c>
      <c r="AE3">
        <v>7026.9951774012452</v>
      </c>
      <c r="AF3">
        <v>7095.7394120491754</v>
      </c>
      <c r="AG3">
        <v>6935.4111896488312</v>
      </c>
      <c r="AH3">
        <v>6460.3811307301667</v>
      </c>
      <c r="AI3">
        <v>4893.370147279069</v>
      </c>
      <c r="AJ3">
        <v>4067.8085638833336</v>
      </c>
      <c r="AK3">
        <v>3741.1506406012504</v>
      </c>
      <c r="AL3">
        <v>3927.2963773723841</v>
      </c>
      <c r="AM3">
        <v>3439.0973820841104</v>
      </c>
      <c r="AN3">
        <v>3039.7265215086163</v>
      </c>
      <c r="AO3">
        <v>2438.2643791690134</v>
      </c>
      <c r="AP3">
        <v>1783.0010009103999</v>
      </c>
      <c r="AQ3">
        <v>1572.8119047631485</v>
      </c>
      <c r="AR3">
        <v>1806.6393776648351</v>
      </c>
      <c r="AS3">
        <v>2758.7005877362512</v>
      </c>
      <c r="AT3">
        <v>3865.6369369438453</v>
      </c>
      <c r="AU3">
        <v>4580.1071149119471</v>
      </c>
      <c r="AV3">
        <v>4577.8116102895983</v>
      </c>
      <c r="AW3">
        <v>4603.9794370542786</v>
      </c>
      <c r="AX3">
        <v>4601.3057828791043</v>
      </c>
      <c r="AY3">
        <v>4598.0296113919085</v>
      </c>
      <c r="AZ3">
        <v>4684.4264328457893</v>
      </c>
      <c r="BA3">
        <v>4689.9463034147138</v>
      </c>
      <c r="BB3">
        <v>4646.3693431320444</v>
      </c>
      <c r="BC3">
        <v>4500.5137509142132</v>
      </c>
      <c r="BD3">
        <v>4422.1027609367784</v>
      </c>
      <c r="BE3">
        <v>4405.3965202340769</v>
      </c>
      <c r="BF3">
        <v>4410.5911306935523</v>
      </c>
      <c r="BG3">
        <v>4898.9330726999724</v>
      </c>
      <c r="BH3">
        <v>5328.1516467032088</v>
      </c>
      <c r="BI3">
        <v>5678.6365543144257</v>
      </c>
      <c r="BJ3">
        <v>5905.0408720730029</v>
      </c>
      <c r="BK3">
        <v>5917.3142220946283</v>
      </c>
      <c r="BL3">
        <v>5767.4786805897911</v>
      </c>
      <c r="BM3">
        <v>5256.0803525588472</v>
      </c>
      <c r="BN3">
        <v>4486.6093506800789</v>
      </c>
      <c r="BO3">
        <v>4099.5547199970924</v>
      </c>
      <c r="BP3">
        <v>4787.8538994475712</v>
      </c>
      <c r="BQ3">
        <v>5102.681670473683</v>
      </c>
      <c r="BR3">
        <v>5329.7390482181781</v>
      </c>
      <c r="BS3">
        <v>5374.1478422786258</v>
      </c>
      <c r="BT3">
        <v>5324.7723135455653</v>
      </c>
      <c r="BU3">
        <v>5312.7261258528324</v>
      </c>
      <c r="BV3">
        <v>5357.2217349056555</v>
      </c>
      <c r="BW3">
        <v>5579.0372512035774</v>
      </c>
      <c r="BX3">
        <v>5870.0305642863314</v>
      </c>
      <c r="BY3">
        <v>6013.6344914496676</v>
      </c>
      <c r="BZ3">
        <v>5972.7080750690084</v>
      </c>
      <c r="CA3">
        <v>5851.7268843860511</v>
      </c>
    </row>
    <row r="4" spans="1:79" ht="45">
      <c r="A4" t="s">
        <v>69</v>
      </c>
      <c r="B4">
        <v>2232.1799999999998</v>
      </c>
      <c r="M4" s="2" t="s">
        <v>7</v>
      </c>
      <c r="N4">
        <v>20571.714168589231</v>
      </c>
      <c r="O4">
        <v>22443.160586901835</v>
      </c>
      <c r="P4">
        <v>23202.302351524442</v>
      </c>
      <c r="Q4">
        <v>23508.006231262963</v>
      </c>
      <c r="R4">
        <v>23551.461233721464</v>
      </c>
      <c r="S4">
        <v>24777.849531362841</v>
      </c>
      <c r="T4">
        <v>25320.603909689922</v>
      </c>
      <c r="U4">
        <v>25405.679021073029</v>
      </c>
      <c r="V4">
        <v>25018.781713750093</v>
      </c>
      <c r="W4">
        <v>24188.377847978616</v>
      </c>
      <c r="X4">
        <v>21894.688535455509</v>
      </c>
      <c r="Y4">
        <v>18910.232642000425</v>
      </c>
      <c r="Z4">
        <v>16412.062529301256</v>
      </c>
      <c r="AA4">
        <v>15729.731812716042</v>
      </c>
      <c r="AB4">
        <v>16033.421476922174</v>
      </c>
      <c r="AC4">
        <v>15798.411792321873</v>
      </c>
      <c r="AD4">
        <v>15118.14628878099</v>
      </c>
      <c r="AE4">
        <v>14967.166753398782</v>
      </c>
      <c r="AF4">
        <v>15033.465025330579</v>
      </c>
      <c r="AG4">
        <v>14829.812861019776</v>
      </c>
      <c r="AH4">
        <v>14170.17980137759</v>
      </c>
      <c r="AI4">
        <v>11661.276183398117</v>
      </c>
      <c r="AJ4">
        <v>10400.1543203158</v>
      </c>
      <c r="AK4">
        <v>9918.7550629673933</v>
      </c>
      <c r="AL4">
        <v>10179.562214157169</v>
      </c>
      <c r="AM4">
        <v>8229.0099478068132</v>
      </c>
      <c r="AN4">
        <v>6546.6519670568632</v>
      </c>
      <c r="AO4">
        <v>4763.7436935924698</v>
      </c>
      <c r="AP4">
        <v>3162.7283237961237</v>
      </c>
      <c r="AQ4">
        <v>2879.0008929178953</v>
      </c>
      <c r="AR4">
        <v>3246.0718702218282</v>
      </c>
      <c r="AS4">
        <v>4826.5300632563312</v>
      </c>
      <c r="AT4">
        <v>6594.4644750253128</v>
      </c>
      <c r="AU4">
        <v>7593.4581928179368</v>
      </c>
      <c r="AV4">
        <v>7596.5467217206588</v>
      </c>
      <c r="AW4">
        <v>7757.3625137291219</v>
      </c>
      <c r="AX4">
        <v>7841.4047219906915</v>
      </c>
      <c r="AY4">
        <v>7845.2109169335718</v>
      </c>
      <c r="AZ4">
        <v>7905.7013387311345</v>
      </c>
      <c r="BA4">
        <v>7909.6388636190259</v>
      </c>
      <c r="BB4">
        <v>7917.678343698346</v>
      </c>
      <c r="BC4">
        <v>7915.2321495122633</v>
      </c>
      <c r="BD4">
        <v>7897.3458593892292</v>
      </c>
      <c r="BE4">
        <v>7879.7684129388781</v>
      </c>
      <c r="BF4">
        <v>7886.7887143287053</v>
      </c>
      <c r="BG4">
        <v>8556.859840418434</v>
      </c>
      <c r="BH4">
        <v>9186.7561339813892</v>
      </c>
      <c r="BI4">
        <v>9616.65208957098</v>
      </c>
      <c r="BJ4">
        <v>9738.6543940709198</v>
      </c>
      <c r="BK4">
        <v>9733.4643652944142</v>
      </c>
      <c r="BL4">
        <v>9643.4472272124367</v>
      </c>
      <c r="BM4">
        <v>8951.082466954922</v>
      </c>
      <c r="BN4">
        <v>7772.3532484695479</v>
      </c>
      <c r="BO4">
        <v>7146.4565915342782</v>
      </c>
      <c r="BP4">
        <v>8124.7867890052075</v>
      </c>
      <c r="BQ4">
        <v>8341.1858158645646</v>
      </c>
      <c r="BR4">
        <v>8451.0862616937375</v>
      </c>
      <c r="BS4">
        <v>8415.5765012242064</v>
      </c>
      <c r="BT4">
        <v>8477.5572237649958</v>
      </c>
      <c r="BU4">
        <v>8478.4292587179025</v>
      </c>
      <c r="BV4">
        <v>8427.5793883721963</v>
      </c>
      <c r="BW4">
        <v>8435.316092738889</v>
      </c>
      <c r="BX4">
        <v>8617.574460996846</v>
      </c>
      <c r="BY4">
        <v>8728.2843063093133</v>
      </c>
      <c r="BZ4">
        <v>8731.9634914144353</v>
      </c>
      <c r="CA4">
        <v>9030.9207606697018</v>
      </c>
    </row>
    <row r="5" spans="1:79" ht="45">
      <c r="A5" t="s">
        <v>70</v>
      </c>
      <c r="B5">
        <v>1434.069</v>
      </c>
      <c r="C5">
        <f>SUM(B2,B3,B4,B5)</f>
        <v>6650.0278999999991</v>
      </c>
      <c r="M5" s="2" t="s">
        <v>8</v>
      </c>
      <c r="N5">
        <v>-9973.2189917946162</v>
      </c>
      <c r="O5">
        <v>-9606.7940609509169</v>
      </c>
      <c r="P5">
        <v>-9154.2338201036891</v>
      </c>
      <c r="Q5">
        <v>-8633.0236427664131</v>
      </c>
      <c r="R5">
        <v>-8293.358906027679</v>
      </c>
      <c r="S5">
        <v>-10087.933111444074</v>
      </c>
      <c r="T5">
        <v>-11185.442603541667</v>
      </c>
      <c r="U5">
        <v>-12064.194878966413</v>
      </c>
      <c r="V5">
        <v>-12805.439149024691</v>
      </c>
      <c r="W5">
        <v>-12976.058016744171</v>
      </c>
      <c r="X5">
        <v>-13060.431450167236</v>
      </c>
      <c r="Y5">
        <v>-12962.510597177332</v>
      </c>
      <c r="Z5">
        <v>-12898.843674654485</v>
      </c>
      <c r="AA5">
        <v>-13032.605805722367</v>
      </c>
      <c r="AB5">
        <v>-12616.394839163771</v>
      </c>
      <c r="AC5">
        <v>-11380.346445123043</v>
      </c>
      <c r="AD5">
        <v>-9747.7151182548987</v>
      </c>
      <c r="AE5">
        <v>-8853.3479745938257</v>
      </c>
      <c r="AF5">
        <v>-8779.7118145136301</v>
      </c>
      <c r="AG5">
        <v>-8853.3921530930565</v>
      </c>
      <c r="AH5">
        <v>-8959.2162105646785</v>
      </c>
      <c r="AI5">
        <v>-8642.4419249590283</v>
      </c>
      <c r="AJ5">
        <v>-8596.882948981598</v>
      </c>
      <c r="AK5">
        <v>-8614.0582041310372</v>
      </c>
      <c r="AL5">
        <v>-8577.2352961971847</v>
      </c>
      <c r="AM5">
        <v>-6140.7277493612964</v>
      </c>
      <c r="AN5">
        <v>-3974.1243695878775</v>
      </c>
      <c r="AO5">
        <v>-2212.6942496778984</v>
      </c>
      <c r="AP5">
        <v>-976.45364486104745</v>
      </c>
      <c r="AQ5">
        <v>-1039.566071546345</v>
      </c>
      <c r="AR5">
        <v>-1072.2256074491511</v>
      </c>
      <c r="AS5">
        <v>-1376.9583633039078</v>
      </c>
      <c r="AT5">
        <v>-1592.0181392190898</v>
      </c>
      <c r="AU5">
        <v>-1446.5950409000322</v>
      </c>
      <c r="AV5">
        <v>-1459.6586125725235</v>
      </c>
      <c r="AW5">
        <v>-1702.7867162954071</v>
      </c>
      <c r="AX5">
        <v>-1878.8920953440711</v>
      </c>
      <c r="AY5">
        <v>-1896.3329996914179</v>
      </c>
      <c r="AZ5">
        <v>-1758.1233789249018</v>
      </c>
      <c r="BA5">
        <v>-1749.4388169939107</v>
      </c>
      <c r="BB5">
        <v>-1896.2486580005611</v>
      </c>
      <c r="BC5">
        <v>-2328.9230462818878</v>
      </c>
      <c r="BD5">
        <v>-2528.3834359681223</v>
      </c>
      <c r="BE5">
        <v>-2543.3472651755246</v>
      </c>
      <c r="BF5">
        <v>-2541.8040365767538</v>
      </c>
      <c r="BG5">
        <v>-2416.9204627369518</v>
      </c>
      <c r="BH5">
        <v>-2389.0573278531524</v>
      </c>
      <c r="BI5">
        <v>-2197.3945161986835</v>
      </c>
      <c r="BJ5">
        <v>-1762.18617192283</v>
      </c>
      <c r="BK5">
        <v>-1714.9860643049456</v>
      </c>
      <c r="BL5">
        <v>-1984.4584126555005</v>
      </c>
      <c r="BM5">
        <v>-2133.9238762333007</v>
      </c>
      <c r="BN5">
        <v>-2084.8784448988586</v>
      </c>
      <c r="BO5">
        <v>-1994.2490230772792</v>
      </c>
      <c r="BP5">
        <v>-1886.0118796677007</v>
      </c>
      <c r="BQ5">
        <v>-1374.3266203080798</v>
      </c>
      <c r="BR5">
        <v>-912.95537873294006</v>
      </c>
      <c r="BS5">
        <v>-708.70947561253661</v>
      </c>
      <c r="BT5">
        <v>-980.79750689329785</v>
      </c>
      <c r="BU5">
        <v>-1018.6801398773086</v>
      </c>
      <c r="BV5">
        <v>-783.49357202742658</v>
      </c>
      <c r="BW5">
        <v>-133.5204318670435</v>
      </c>
      <c r="BX5">
        <v>374.94277086529883</v>
      </c>
      <c r="BY5">
        <v>584.33486173037409</v>
      </c>
      <c r="BZ5">
        <v>454.19724237815535</v>
      </c>
      <c r="CA5">
        <v>-506.66086818124995</v>
      </c>
    </row>
    <row r="6" spans="1:79" ht="45">
      <c r="A6" t="s">
        <v>71</v>
      </c>
      <c r="B6">
        <v>943.99959999999999</v>
      </c>
      <c r="C6">
        <f>SUM(B3,B4,B5,B6)</f>
        <v>6649.0695000000005</v>
      </c>
      <c r="M6" s="2" t="s">
        <v>9</v>
      </c>
      <c r="N6">
        <v>-20154.863378589234</v>
      </c>
      <c r="O6">
        <v>-20290.112276901837</v>
      </c>
      <c r="P6">
        <v>-19939.745877313064</v>
      </c>
      <c r="Q6">
        <v>-19346.70026744287</v>
      </c>
      <c r="R6">
        <v>-18908.298952610727</v>
      </c>
      <c r="S6">
        <v>-21709.860659046379</v>
      </c>
      <c r="T6">
        <v>-23354.124774618864</v>
      </c>
      <c r="U6">
        <v>-24554.152845646229</v>
      </c>
      <c r="V6">
        <v>-25413.512769949619</v>
      </c>
      <c r="W6">
        <v>-25364.203304985098</v>
      </c>
      <c r="X6">
        <v>-24712.138112041484</v>
      </c>
      <c r="Y6">
        <v>-23586.75834356992</v>
      </c>
      <c r="Z6">
        <v>-22669.145742639732</v>
      </c>
      <c r="AA6">
        <v>-22620.051678535168</v>
      </c>
      <c r="AB6">
        <v>-22166.333611192422</v>
      </c>
      <c r="AC6">
        <v>-20439.932524271346</v>
      </c>
      <c r="AD6">
        <v>-18036.335587266862</v>
      </c>
      <c r="AE6">
        <v>-16793.519550591362</v>
      </c>
      <c r="AF6">
        <v>-16717.437427795034</v>
      </c>
      <c r="AG6">
        <v>-16747.793824464003</v>
      </c>
      <c r="AH6">
        <v>-16669.014881212101</v>
      </c>
      <c r="AI6">
        <v>-15410.347961078078</v>
      </c>
      <c r="AJ6">
        <v>-14929.228705414062</v>
      </c>
      <c r="AK6">
        <v>-14791.662626497182</v>
      </c>
      <c r="AL6">
        <v>-14829.501132981968</v>
      </c>
      <c r="AM6">
        <v>-10930.640315084</v>
      </c>
      <c r="AN6">
        <v>-7481.0498151361244</v>
      </c>
      <c r="AO6">
        <v>-4538.1735641013538</v>
      </c>
      <c r="AP6">
        <v>-2356.1809677467709</v>
      </c>
      <c r="AQ6">
        <v>-2345.7550597010918</v>
      </c>
      <c r="AR6">
        <v>-2511.6581000061442</v>
      </c>
      <c r="AS6">
        <v>-3444.7878388239874</v>
      </c>
      <c r="AT6">
        <v>-4320.8456773005573</v>
      </c>
      <c r="AU6">
        <v>-4459.9461188060222</v>
      </c>
      <c r="AV6">
        <v>-4478.3937240035848</v>
      </c>
      <c r="AW6">
        <v>-4856.1697929702495</v>
      </c>
      <c r="AX6">
        <v>-5118.9910344556592</v>
      </c>
      <c r="AY6">
        <v>-5143.5143052330814</v>
      </c>
      <c r="AZ6">
        <v>-4979.3982848102478</v>
      </c>
      <c r="BA6">
        <v>-4969.1313771982223</v>
      </c>
      <c r="BB6">
        <v>-5167.5576585668641</v>
      </c>
      <c r="BC6">
        <v>-5743.6414448799387</v>
      </c>
      <c r="BD6">
        <v>-6003.6265344205722</v>
      </c>
      <c r="BE6">
        <v>-6017.7191578803249</v>
      </c>
      <c r="BF6">
        <v>-6018.0016202119068</v>
      </c>
      <c r="BG6">
        <v>-6074.8472304554143</v>
      </c>
      <c r="BH6">
        <v>-6247.6618151313323</v>
      </c>
      <c r="BI6">
        <v>-6135.4100514552383</v>
      </c>
      <c r="BJ6">
        <v>-5595.799693920746</v>
      </c>
      <c r="BK6">
        <v>-5531.1362075047327</v>
      </c>
      <c r="BL6">
        <v>-5860.4269592781457</v>
      </c>
      <c r="BM6">
        <v>-5828.9259906293746</v>
      </c>
      <c r="BN6">
        <v>-5370.622342688328</v>
      </c>
      <c r="BO6">
        <v>-5041.150894614465</v>
      </c>
      <c r="BP6">
        <v>-5222.9447692253361</v>
      </c>
      <c r="BQ6">
        <v>-4612.8307656989618</v>
      </c>
      <c r="BR6">
        <v>-4034.3025922084989</v>
      </c>
      <c r="BS6">
        <v>-3750.1381345581176</v>
      </c>
      <c r="BT6">
        <v>-4133.5824171127297</v>
      </c>
      <c r="BU6">
        <v>-4184.3832727423796</v>
      </c>
      <c r="BV6">
        <v>-3853.8512254939678</v>
      </c>
      <c r="BW6">
        <v>-2989.7992734023542</v>
      </c>
      <c r="BX6">
        <v>-2372.6011258452172</v>
      </c>
      <c r="BY6">
        <v>-2130.3149531292725</v>
      </c>
      <c r="BZ6">
        <v>-2305.0581739672712</v>
      </c>
      <c r="CA6">
        <v>-3685.8547444649003</v>
      </c>
    </row>
    <row r="7" spans="1:79">
      <c r="A7" t="s">
        <v>72</v>
      </c>
      <c r="B7">
        <v>2236</v>
      </c>
      <c r="C7">
        <f t="shared" ref="C7:C8" si="0">SUM(B4,B5,B6,B7)</f>
        <v>6846.2485999999999</v>
      </c>
      <c r="M7" s="2" t="s">
        <v>157</v>
      </c>
      <c r="N7" t="str">
        <f>IF(N2&gt;N4, "Upper Limit", IF(N2&gt;N3, "Lower Limit", "No"))</f>
        <v>No</v>
      </c>
      <c r="O7" t="str">
        <f t="shared" ref="O7:U7" si="1">IF(O2&gt;O4, "Upper Limit", IF(O2&gt;O3, "Lower Limit", "No"))</f>
        <v>Lower Limit</v>
      </c>
      <c r="P7" t="str">
        <f t="shared" si="1"/>
        <v>No</v>
      </c>
      <c r="Q7" t="str">
        <f t="shared" si="1"/>
        <v>No</v>
      </c>
      <c r="R7" t="str">
        <f t="shared" si="1"/>
        <v>No</v>
      </c>
      <c r="S7" t="str">
        <f t="shared" si="1"/>
        <v>No</v>
      </c>
      <c r="T7" t="str">
        <f t="shared" si="1"/>
        <v>No</v>
      </c>
      <c r="U7" t="str">
        <f t="shared" si="1"/>
        <v>No</v>
      </c>
      <c r="V7" t="str">
        <f t="shared" ref="V7:BX7" si="2">IF(V2&gt;V4, "Upper Limit", IF(V2&gt;V3, "Lower Limit", "No"))</f>
        <v>No</v>
      </c>
      <c r="W7" t="str">
        <f t="shared" si="2"/>
        <v>No</v>
      </c>
      <c r="X7" t="str">
        <f t="shared" si="2"/>
        <v>No</v>
      </c>
      <c r="Y7" t="str">
        <f t="shared" si="2"/>
        <v>No</v>
      </c>
      <c r="Z7" t="str">
        <f t="shared" si="2"/>
        <v>No</v>
      </c>
      <c r="AA7" t="str">
        <f t="shared" si="2"/>
        <v>No</v>
      </c>
      <c r="AB7" t="str">
        <f t="shared" si="2"/>
        <v>No</v>
      </c>
      <c r="AC7" t="str">
        <f t="shared" si="2"/>
        <v>No</v>
      </c>
      <c r="AD7" t="str">
        <f t="shared" si="2"/>
        <v>No</v>
      </c>
      <c r="AE7" t="str">
        <f t="shared" si="2"/>
        <v>No</v>
      </c>
      <c r="AF7" t="str">
        <f t="shared" si="2"/>
        <v>No</v>
      </c>
      <c r="AG7" t="str">
        <f t="shared" si="2"/>
        <v>No</v>
      </c>
      <c r="AH7" t="str">
        <f t="shared" si="2"/>
        <v>No</v>
      </c>
      <c r="AI7" t="str">
        <f t="shared" si="2"/>
        <v>No</v>
      </c>
      <c r="AJ7" t="str">
        <f t="shared" si="2"/>
        <v>No</v>
      </c>
      <c r="AK7" t="str">
        <f t="shared" si="2"/>
        <v>No</v>
      </c>
      <c r="AL7" t="str">
        <f t="shared" si="2"/>
        <v>No</v>
      </c>
      <c r="AM7" t="str">
        <f t="shared" si="2"/>
        <v>No</v>
      </c>
      <c r="AN7" t="str">
        <f t="shared" si="2"/>
        <v>No</v>
      </c>
      <c r="AO7" t="str">
        <f t="shared" si="2"/>
        <v>No</v>
      </c>
      <c r="AP7" t="str">
        <f t="shared" si="2"/>
        <v>No</v>
      </c>
      <c r="AQ7" t="str">
        <f t="shared" si="2"/>
        <v>No</v>
      </c>
      <c r="AR7" t="str">
        <f t="shared" si="2"/>
        <v>Lower Limit</v>
      </c>
      <c r="AS7" t="str">
        <f t="shared" si="2"/>
        <v>Upper Limit</v>
      </c>
      <c r="AT7" t="str">
        <f t="shared" si="2"/>
        <v>Upper Limit</v>
      </c>
      <c r="AU7" t="str">
        <f t="shared" si="2"/>
        <v>Lower Limit</v>
      </c>
      <c r="AV7" t="str">
        <f t="shared" si="2"/>
        <v>No</v>
      </c>
      <c r="AW7" t="str">
        <f t="shared" si="2"/>
        <v>No</v>
      </c>
      <c r="AX7" t="str">
        <f t="shared" si="2"/>
        <v>No</v>
      </c>
      <c r="AY7" t="str">
        <f t="shared" si="2"/>
        <v>No</v>
      </c>
      <c r="AZ7" t="str">
        <f t="shared" si="2"/>
        <v>No</v>
      </c>
      <c r="BA7" t="str">
        <f t="shared" si="2"/>
        <v>No</v>
      </c>
      <c r="BB7" t="str">
        <f t="shared" si="2"/>
        <v>No</v>
      </c>
      <c r="BC7" t="str">
        <f t="shared" si="2"/>
        <v>No</v>
      </c>
      <c r="BD7" t="str">
        <f t="shared" si="2"/>
        <v>No</v>
      </c>
      <c r="BE7" t="str">
        <f t="shared" si="2"/>
        <v>No</v>
      </c>
      <c r="BF7" t="str">
        <f t="shared" si="2"/>
        <v>No</v>
      </c>
      <c r="BG7" t="str">
        <f t="shared" si="2"/>
        <v>Lower Limit</v>
      </c>
      <c r="BH7" t="str">
        <f t="shared" si="2"/>
        <v>Lower Limit</v>
      </c>
      <c r="BI7" t="str">
        <f t="shared" si="2"/>
        <v>No</v>
      </c>
      <c r="BJ7" t="str">
        <f t="shared" si="2"/>
        <v>No</v>
      </c>
      <c r="BK7" t="str">
        <f t="shared" si="2"/>
        <v>No</v>
      </c>
      <c r="BL7" t="str">
        <f t="shared" si="2"/>
        <v>No</v>
      </c>
      <c r="BM7" t="str">
        <f t="shared" si="2"/>
        <v>No</v>
      </c>
      <c r="BN7" t="str">
        <f t="shared" si="2"/>
        <v>No</v>
      </c>
      <c r="BO7" t="str">
        <f t="shared" si="2"/>
        <v>Lower Limit</v>
      </c>
      <c r="BP7" t="str">
        <f t="shared" si="2"/>
        <v>Lower Limit</v>
      </c>
      <c r="BQ7" t="str">
        <f t="shared" si="2"/>
        <v>No</v>
      </c>
      <c r="BR7" t="str">
        <f t="shared" si="2"/>
        <v>No</v>
      </c>
      <c r="BS7" t="str">
        <f t="shared" si="2"/>
        <v>No</v>
      </c>
      <c r="BT7" t="str">
        <f t="shared" si="2"/>
        <v>No</v>
      </c>
      <c r="BU7" t="str">
        <f t="shared" si="2"/>
        <v>No</v>
      </c>
      <c r="BV7" t="str">
        <f t="shared" si="2"/>
        <v>No</v>
      </c>
      <c r="BW7" t="str">
        <f t="shared" si="2"/>
        <v>No</v>
      </c>
      <c r="BX7" t="str">
        <f t="shared" si="2"/>
        <v>Lower Limit</v>
      </c>
      <c r="BY7" t="str">
        <f t="shared" ref="BY7:CA7" si="3">IF(BY2&gt;BY4, "Upper Limit", IF(BY2&gt;BY3, "Lower Limit", "No"))</f>
        <v>No</v>
      </c>
      <c r="BZ7" t="str">
        <f t="shared" si="3"/>
        <v>No</v>
      </c>
      <c r="CA7" t="str">
        <f t="shared" si="3"/>
        <v>No</v>
      </c>
    </row>
    <row r="8" spans="1:79">
      <c r="A8" t="s">
        <v>73</v>
      </c>
      <c r="B8">
        <v>1159.9949999999999</v>
      </c>
      <c r="C8">
        <f t="shared" si="0"/>
        <v>5774.0636000000004</v>
      </c>
      <c r="M8" s="2" t="s">
        <v>194</v>
      </c>
      <c r="N8" t="str">
        <f>IF(N2&lt;N6, "Upper Limit", IF(N2&lt;N5, "Lower Limit", "No"))</f>
        <v>No</v>
      </c>
      <c r="O8" t="str">
        <f t="shared" ref="O8:U8" si="4">IF(O2&lt;O6, "Upper Limit", IF(O2&lt;O5, "Lower Limit", "No"))</f>
        <v>No</v>
      </c>
      <c r="P8" t="str">
        <f t="shared" si="4"/>
        <v>No</v>
      </c>
      <c r="Q8" t="str">
        <f t="shared" si="4"/>
        <v>No</v>
      </c>
      <c r="R8" t="str">
        <f t="shared" si="4"/>
        <v>No</v>
      </c>
      <c r="S8" t="str">
        <f t="shared" si="4"/>
        <v>Lower Limit</v>
      </c>
      <c r="T8" t="str">
        <f t="shared" si="4"/>
        <v>Lower Limit</v>
      </c>
      <c r="U8" t="str">
        <f t="shared" si="4"/>
        <v>No</v>
      </c>
      <c r="V8" t="str">
        <f t="shared" ref="V8:BX8" si="5">IF(V2&lt;V6, "Upper Limit", IF(V2&lt;V5, "Lower Limit", "No"))</f>
        <v>No</v>
      </c>
      <c r="W8" t="str">
        <f t="shared" si="5"/>
        <v>No</v>
      </c>
      <c r="X8" t="str">
        <f t="shared" si="5"/>
        <v>No</v>
      </c>
      <c r="Y8" t="str">
        <f t="shared" si="5"/>
        <v>No</v>
      </c>
      <c r="Z8" t="str">
        <f t="shared" si="5"/>
        <v>No</v>
      </c>
      <c r="AA8" t="str">
        <f t="shared" si="5"/>
        <v>No</v>
      </c>
      <c r="AB8" t="str">
        <f t="shared" si="5"/>
        <v>No</v>
      </c>
      <c r="AC8" t="str">
        <f t="shared" si="5"/>
        <v>No</v>
      </c>
      <c r="AD8" t="str">
        <f t="shared" si="5"/>
        <v>No</v>
      </c>
      <c r="AE8" t="str">
        <f t="shared" si="5"/>
        <v>No</v>
      </c>
      <c r="AF8" t="str">
        <f t="shared" si="5"/>
        <v>No</v>
      </c>
      <c r="AG8" t="str">
        <f t="shared" si="5"/>
        <v>No</v>
      </c>
      <c r="AH8" t="str">
        <f t="shared" si="5"/>
        <v>No</v>
      </c>
      <c r="AI8" t="str">
        <f t="shared" si="5"/>
        <v>No</v>
      </c>
      <c r="AJ8" t="str">
        <f t="shared" si="5"/>
        <v>No</v>
      </c>
      <c r="AK8" t="str">
        <f t="shared" si="5"/>
        <v>No</v>
      </c>
      <c r="AL8" t="str">
        <f t="shared" si="5"/>
        <v>No</v>
      </c>
      <c r="AM8" t="str">
        <f t="shared" si="5"/>
        <v>No</v>
      </c>
      <c r="AN8" t="str">
        <f t="shared" si="5"/>
        <v>No</v>
      </c>
      <c r="AO8" t="str">
        <f t="shared" si="5"/>
        <v>No</v>
      </c>
      <c r="AP8" t="str">
        <f t="shared" si="5"/>
        <v>Upper Limit</v>
      </c>
      <c r="AQ8" t="str">
        <f t="shared" si="5"/>
        <v>No</v>
      </c>
      <c r="AR8" t="str">
        <f t="shared" si="5"/>
        <v>No</v>
      </c>
      <c r="AS8" t="str">
        <f t="shared" si="5"/>
        <v>No</v>
      </c>
      <c r="AT8" t="str">
        <f t="shared" si="5"/>
        <v>No</v>
      </c>
      <c r="AU8" t="str">
        <f t="shared" si="5"/>
        <v>No</v>
      </c>
      <c r="AV8" t="str">
        <f t="shared" si="5"/>
        <v>No</v>
      </c>
      <c r="AW8" t="str">
        <f t="shared" si="5"/>
        <v>Lower Limit</v>
      </c>
      <c r="AX8" t="str">
        <f t="shared" si="5"/>
        <v>Lower Limit</v>
      </c>
      <c r="AY8" t="str">
        <f t="shared" si="5"/>
        <v>No</v>
      </c>
      <c r="AZ8" t="str">
        <f t="shared" si="5"/>
        <v>No</v>
      </c>
      <c r="BA8" t="str">
        <f t="shared" si="5"/>
        <v>No</v>
      </c>
      <c r="BB8" t="str">
        <f t="shared" si="5"/>
        <v>No</v>
      </c>
      <c r="BC8" t="str">
        <f t="shared" si="5"/>
        <v>Lower Limit</v>
      </c>
      <c r="BD8" t="str">
        <f t="shared" si="5"/>
        <v>No</v>
      </c>
      <c r="BE8" t="str">
        <f t="shared" si="5"/>
        <v>No</v>
      </c>
      <c r="BF8" t="str">
        <f t="shared" si="5"/>
        <v>No</v>
      </c>
      <c r="BG8" t="str">
        <f t="shared" si="5"/>
        <v>No</v>
      </c>
      <c r="BH8" t="str">
        <f t="shared" si="5"/>
        <v>No</v>
      </c>
      <c r="BI8" t="str">
        <f t="shared" si="5"/>
        <v>No</v>
      </c>
      <c r="BJ8" t="str">
        <f t="shared" si="5"/>
        <v>No</v>
      </c>
      <c r="BK8" t="str">
        <f t="shared" si="5"/>
        <v>No</v>
      </c>
      <c r="BL8" t="str">
        <f t="shared" si="5"/>
        <v>No</v>
      </c>
      <c r="BM8" t="str">
        <f t="shared" si="5"/>
        <v>No</v>
      </c>
      <c r="BN8" t="str">
        <f t="shared" si="5"/>
        <v>No</v>
      </c>
      <c r="BO8" t="str">
        <f t="shared" si="5"/>
        <v>No</v>
      </c>
      <c r="BP8" t="str">
        <f t="shared" si="5"/>
        <v>No</v>
      </c>
      <c r="BQ8" t="str">
        <f t="shared" si="5"/>
        <v>No</v>
      </c>
      <c r="BR8" t="str">
        <f t="shared" si="5"/>
        <v>No</v>
      </c>
      <c r="BS8" t="str">
        <f t="shared" si="5"/>
        <v>No</v>
      </c>
      <c r="BT8" t="str">
        <f t="shared" si="5"/>
        <v>Lower Limit</v>
      </c>
      <c r="BU8" t="str">
        <f t="shared" si="5"/>
        <v>No</v>
      </c>
      <c r="BV8" t="str">
        <f t="shared" si="5"/>
        <v>No</v>
      </c>
      <c r="BW8" t="str">
        <f t="shared" si="5"/>
        <v>No</v>
      </c>
      <c r="BX8" t="str">
        <f t="shared" si="5"/>
        <v>No</v>
      </c>
      <c r="BY8" t="str">
        <f t="shared" ref="BY8:CA8" si="6">IF(BY2&lt;BY6, "Upper Limit", IF(BY2&lt;BY5, "Lower Limit", "No"))</f>
        <v>No</v>
      </c>
      <c r="BZ8" t="str">
        <f t="shared" si="6"/>
        <v>No</v>
      </c>
      <c r="CA8" t="str">
        <f t="shared" si="6"/>
        <v>Upper Limit</v>
      </c>
    </row>
    <row r="9" spans="1:79">
      <c r="A9" t="s">
        <v>74</v>
      </c>
      <c r="B9">
        <v>-1.0002000000000066</v>
      </c>
      <c r="C9">
        <f>SUM(B6,B7,B8,B9)</f>
        <v>4338.9943999999996</v>
      </c>
      <c r="D9">
        <f>C9-C5</f>
        <v>-2311.0334999999995</v>
      </c>
      <c r="E9" t="e">
        <v>#N/A</v>
      </c>
    </row>
    <row r="10" spans="1:79">
      <c r="A10" t="s">
        <v>75</v>
      </c>
      <c r="B10">
        <v>939</v>
      </c>
      <c r="C10">
        <f t="shared" ref="C10:C73" si="7">SUM(B7,B8,B9,B10)</f>
        <v>4333.9948000000004</v>
      </c>
      <c r="D10">
        <f t="shared" ref="D10:D73" si="8">C10-C6</f>
        <v>-2315.0747000000001</v>
      </c>
      <c r="E10" t="e">
        <v>#N/A</v>
      </c>
    </row>
    <row r="11" spans="1:79">
      <c r="A11" t="s">
        <v>76</v>
      </c>
      <c r="B11">
        <v>478</v>
      </c>
      <c r="C11">
        <f t="shared" si="7"/>
        <v>2575.9947999999999</v>
      </c>
      <c r="D11">
        <f t="shared" si="8"/>
        <v>-4270.2538000000004</v>
      </c>
      <c r="E11" t="e">
        <v>#N/A</v>
      </c>
    </row>
    <row r="12" spans="1:79">
      <c r="A12" t="s">
        <v>77</v>
      </c>
      <c r="B12">
        <v>-2</v>
      </c>
      <c r="C12">
        <f t="shared" si="7"/>
        <v>1413.9998000000001</v>
      </c>
      <c r="D12">
        <f t="shared" si="8"/>
        <v>-4360.0637999999999</v>
      </c>
      <c r="E12" t="e">
        <v>#N/A</v>
      </c>
    </row>
    <row r="13" spans="1:79">
      <c r="A13" t="s">
        <v>78</v>
      </c>
      <c r="B13">
        <v>-777.29899999999998</v>
      </c>
      <c r="C13">
        <f t="shared" si="7"/>
        <v>637.70100000000002</v>
      </c>
      <c r="D13">
        <f t="shared" si="8"/>
        <v>-3701.2933999999996</v>
      </c>
      <c r="E13" t="e">
        <v>#N/A</v>
      </c>
    </row>
    <row r="14" spans="1:79">
      <c r="A14" t="s">
        <v>79</v>
      </c>
      <c r="B14">
        <v>182.99800000000005</v>
      </c>
      <c r="C14">
        <f t="shared" si="7"/>
        <v>-118.30099999999993</v>
      </c>
      <c r="D14">
        <f t="shared" si="8"/>
        <v>-4452.2957999999999</v>
      </c>
      <c r="E14" t="e">
        <v>#N/A</v>
      </c>
    </row>
    <row r="15" spans="1:79">
      <c r="A15" t="s">
        <v>80</v>
      </c>
      <c r="B15">
        <v>2701.4</v>
      </c>
      <c r="C15">
        <f t="shared" si="7"/>
        <v>2105.0990000000002</v>
      </c>
      <c r="D15">
        <f t="shared" si="8"/>
        <v>-470.89579999999978</v>
      </c>
      <c r="E15" t="e">
        <v>#N/A</v>
      </c>
    </row>
    <row r="16" spans="1:79">
      <c r="A16" t="s">
        <v>81</v>
      </c>
      <c r="B16">
        <v>3392.6220000000003</v>
      </c>
      <c r="C16">
        <f t="shared" si="7"/>
        <v>5499.7210000000005</v>
      </c>
      <c r="D16">
        <f t="shared" si="8"/>
        <v>4085.7212000000004</v>
      </c>
      <c r="E16" t="e">
        <v>#N/A</v>
      </c>
    </row>
    <row r="17" spans="1:11">
      <c r="A17" t="s">
        <v>82</v>
      </c>
      <c r="B17">
        <v>4559.6556600000004</v>
      </c>
      <c r="C17">
        <f t="shared" si="7"/>
        <v>10836.675660000001</v>
      </c>
      <c r="D17">
        <f t="shared" si="8"/>
        <v>10198.97466</v>
      </c>
      <c r="E17" t="e">
        <v>#N/A</v>
      </c>
    </row>
    <row r="18" spans="1:11">
      <c r="A18" t="s">
        <v>83</v>
      </c>
      <c r="B18">
        <v>6682.9709999999995</v>
      </c>
      <c r="C18">
        <f t="shared" si="7"/>
        <v>17336.648659999999</v>
      </c>
      <c r="D18">
        <f t="shared" si="8"/>
        <v>17454.949659999998</v>
      </c>
      <c r="E18" t="e">
        <v>#N/A</v>
      </c>
    </row>
    <row r="19" spans="1:11">
      <c r="A19" t="s">
        <v>84</v>
      </c>
      <c r="B19">
        <v>6587.4639999999999</v>
      </c>
      <c r="C19">
        <f t="shared" si="7"/>
        <v>21222.712660000001</v>
      </c>
      <c r="D19">
        <f t="shared" si="8"/>
        <v>19117.613660000003</v>
      </c>
      <c r="E19" t="e">
        <v>#N/A</v>
      </c>
    </row>
    <row r="20" spans="1:11">
      <c r="A20" t="s">
        <v>85</v>
      </c>
      <c r="B20">
        <v>3306.87</v>
      </c>
      <c r="C20">
        <f t="shared" si="7"/>
        <v>21136.960660000001</v>
      </c>
      <c r="D20">
        <f t="shared" si="8"/>
        <v>15637.239659999999</v>
      </c>
      <c r="E20" t="e">
        <v>#N/A</v>
      </c>
    </row>
    <row r="21" spans="1:11">
      <c r="A21" t="s">
        <v>86</v>
      </c>
      <c r="B21">
        <v>-550.96</v>
      </c>
      <c r="C21">
        <f t="shared" si="7"/>
        <v>16026.345000000001</v>
      </c>
      <c r="D21">
        <f t="shared" si="8"/>
        <v>5189.6693400000004</v>
      </c>
      <c r="E21" t="e">
        <v>#N/A</v>
      </c>
    </row>
    <row r="22" spans="1:11">
      <c r="A22" t="s">
        <v>87</v>
      </c>
      <c r="B22">
        <v>50.122400000000198</v>
      </c>
      <c r="C22">
        <f t="shared" si="7"/>
        <v>9393.4964</v>
      </c>
      <c r="D22">
        <f t="shared" si="8"/>
        <v>-7943.1522599999989</v>
      </c>
      <c r="E22" t="e">
        <v>#N/A</v>
      </c>
    </row>
    <row r="23" spans="1:11">
      <c r="A23" t="s">
        <v>88</v>
      </c>
      <c r="B23">
        <v>2453.4430000000002</v>
      </c>
      <c r="C23">
        <f t="shared" si="7"/>
        <v>5259.4754000000003</v>
      </c>
      <c r="D23">
        <f t="shared" si="8"/>
        <v>-15963.237260000002</v>
      </c>
      <c r="E23" t="e">
        <v>#N/A</v>
      </c>
    </row>
    <row r="24" spans="1:11">
      <c r="A24" t="s">
        <v>89</v>
      </c>
      <c r="B24">
        <v>1304.7679999999998</v>
      </c>
      <c r="C24">
        <f t="shared" si="7"/>
        <v>3257.3734000000004</v>
      </c>
      <c r="D24">
        <f t="shared" si="8"/>
        <v>-17879.58726</v>
      </c>
      <c r="E24" t="e">
        <v>#N/A</v>
      </c>
    </row>
    <row r="25" spans="1:11">
      <c r="A25" t="s">
        <v>90</v>
      </c>
      <c r="B25">
        <v>652.39700000000028</v>
      </c>
      <c r="C25">
        <f t="shared" si="7"/>
        <v>4460.7304000000004</v>
      </c>
      <c r="D25">
        <f t="shared" si="8"/>
        <v>-11565.614600000001</v>
      </c>
      <c r="E25" t="e">
        <v>#N/A</v>
      </c>
    </row>
    <row r="26" spans="1:11">
      <c r="A26" t="s">
        <v>91</v>
      </c>
      <c r="B26">
        <v>3134.2759999999998</v>
      </c>
      <c r="C26">
        <f t="shared" si="7"/>
        <v>7544.884</v>
      </c>
      <c r="D26">
        <f t="shared" si="8"/>
        <v>-1848.6124</v>
      </c>
      <c r="E26" t="e">
        <v>#N/A</v>
      </c>
    </row>
    <row r="27" spans="1:11">
      <c r="A27" t="s">
        <v>92</v>
      </c>
      <c r="B27">
        <v>3222.1650000000004</v>
      </c>
      <c r="C27">
        <f t="shared" si="7"/>
        <v>8313.6059999999998</v>
      </c>
      <c r="D27">
        <f t="shared" si="8"/>
        <v>3054.1305999999995</v>
      </c>
      <c r="E27" t="e">
        <v>#N/A</v>
      </c>
    </row>
    <row r="28" spans="1:11">
      <c r="A28" t="s">
        <v>93</v>
      </c>
      <c r="B28">
        <v>2759.8590999999992</v>
      </c>
      <c r="C28">
        <f t="shared" si="7"/>
        <v>9768.6970999999994</v>
      </c>
      <c r="D28">
        <f t="shared" si="8"/>
        <v>6511.323699999999</v>
      </c>
      <c r="E28">
        <f t="shared" ref="E28:E59" si="9">AVERAGE(D9:D28)</f>
        <v>208.42539500000015</v>
      </c>
      <c r="F28">
        <f>STDEV(D9,D10,D11,D12,D13,D14,D15,D16,D17,D18,D19,D20,D21,D22,D23,D24,D25,D26,D27,D28)</f>
        <v>10181.644386794616</v>
      </c>
      <c r="G28">
        <f>F28*2</f>
        <v>20363.288773589233</v>
      </c>
      <c r="H28">
        <f>E28+F28</f>
        <v>10390.069781794617</v>
      </c>
      <c r="I28">
        <f>E28+G28</f>
        <v>20571.714168589231</v>
      </c>
      <c r="J28">
        <f>E28-F28</f>
        <v>-9973.2189917946162</v>
      </c>
      <c r="K28">
        <f>E28-G28</f>
        <v>-20154.863378589234</v>
      </c>
    </row>
    <row r="29" spans="1:11">
      <c r="A29" t="s">
        <v>94</v>
      </c>
      <c r="B29">
        <v>10395.371999999998</v>
      </c>
      <c r="C29">
        <f t="shared" si="7"/>
        <v>19511.672099999996</v>
      </c>
      <c r="D29">
        <f t="shared" si="8"/>
        <v>15050.941699999996</v>
      </c>
      <c r="E29">
        <f t="shared" si="9"/>
        <v>1076.5241550000003</v>
      </c>
      <c r="F29">
        <f t="shared" ref="F29:F90" si="10">STDEV(D10,D11,D12,D13,D14,D15,D16,D17,D18,D19,D20,D21,D22,D23,D24,D25,D26,D27,D28,D29)</f>
        <v>10683.318215950918</v>
      </c>
      <c r="G29">
        <f t="shared" ref="G29:G90" si="11">F29*2</f>
        <v>21366.636431901836</v>
      </c>
      <c r="H29">
        <f t="shared" ref="H29:H90" si="12">E29+F29</f>
        <v>11759.842370950919</v>
      </c>
      <c r="I29">
        <f t="shared" ref="I29:I90" si="13">E29+G29</f>
        <v>22443.160586901835</v>
      </c>
      <c r="J29">
        <f t="shared" ref="J29:J90" si="14">E29-F29</f>
        <v>-9606.7940609509169</v>
      </c>
      <c r="K29">
        <f t="shared" ref="K29:K90" si="15">E29-G29</f>
        <v>-20290.112276901837</v>
      </c>
    </row>
    <row r="30" spans="1:11">
      <c r="A30" t="s">
        <v>95</v>
      </c>
      <c r="B30">
        <v>-52.505157886227039</v>
      </c>
      <c r="C30">
        <f t="shared" si="7"/>
        <v>16324.890942113771</v>
      </c>
      <c r="D30">
        <f t="shared" si="8"/>
        <v>8780.0069421137705</v>
      </c>
      <c r="E30">
        <f t="shared" si="9"/>
        <v>1631.2782371056878</v>
      </c>
      <c r="F30">
        <f t="shared" si="10"/>
        <v>10785.512057209377</v>
      </c>
      <c r="G30">
        <f t="shared" si="11"/>
        <v>21571.024114418753</v>
      </c>
      <c r="H30">
        <f t="shared" si="12"/>
        <v>12416.790294315064</v>
      </c>
      <c r="I30">
        <f t="shared" si="13"/>
        <v>23202.302351524442</v>
      </c>
      <c r="J30">
        <f t="shared" si="14"/>
        <v>-9154.2338201036891</v>
      </c>
      <c r="K30">
        <f t="shared" si="15"/>
        <v>-19939.745877313064</v>
      </c>
    </row>
    <row r="31" spans="1:11">
      <c r="A31" t="s">
        <v>96</v>
      </c>
      <c r="B31">
        <v>-71.878846026604947</v>
      </c>
      <c r="C31">
        <f t="shared" si="7"/>
        <v>13030.847096087165</v>
      </c>
      <c r="D31">
        <f t="shared" si="8"/>
        <v>4717.2410960871657</v>
      </c>
      <c r="E31">
        <f t="shared" si="9"/>
        <v>2080.652981910046</v>
      </c>
      <c r="F31">
        <f t="shared" si="10"/>
        <v>10713.676624676458</v>
      </c>
      <c r="G31">
        <f t="shared" si="11"/>
        <v>21427.353249352916</v>
      </c>
      <c r="H31">
        <f t="shared" si="12"/>
        <v>12794.329606586503</v>
      </c>
      <c r="I31">
        <f t="shared" si="13"/>
        <v>23508.006231262963</v>
      </c>
      <c r="J31">
        <f t="shared" si="14"/>
        <v>-8633.0236427664131</v>
      </c>
      <c r="K31">
        <f t="shared" si="15"/>
        <v>-19346.70026744287</v>
      </c>
    </row>
    <row r="32" spans="1:11">
      <c r="A32" t="s">
        <v>97</v>
      </c>
      <c r="B32">
        <v>-43.791523180714876</v>
      </c>
      <c r="C32">
        <f t="shared" si="7"/>
        <v>10227.196472906451</v>
      </c>
      <c r="D32">
        <f t="shared" si="8"/>
        <v>458.49937290645175</v>
      </c>
      <c r="E32">
        <f t="shared" si="9"/>
        <v>2321.5811405553691</v>
      </c>
      <c r="F32">
        <f t="shared" si="10"/>
        <v>10614.940046583048</v>
      </c>
      <c r="G32">
        <f t="shared" si="11"/>
        <v>21229.880093166095</v>
      </c>
      <c r="H32">
        <f t="shared" si="12"/>
        <v>12936.521187138416</v>
      </c>
      <c r="I32">
        <f t="shared" si="13"/>
        <v>23551.461233721464</v>
      </c>
      <c r="J32">
        <f t="shared" si="14"/>
        <v>-8293.358906027679</v>
      </c>
      <c r="K32">
        <f t="shared" si="15"/>
        <v>-18908.298952610727</v>
      </c>
    </row>
    <row r="33" spans="1:11">
      <c r="A33" t="s">
        <v>98</v>
      </c>
      <c r="B33">
        <v>226.82013915080296</v>
      </c>
      <c r="C33">
        <f t="shared" si="7"/>
        <v>58.644612057256097</v>
      </c>
      <c r="D33">
        <f t="shared" si="8"/>
        <v>-19453.027487942742</v>
      </c>
      <c r="E33">
        <f t="shared" si="9"/>
        <v>1533.9944361582316</v>
      </c>
      <c r="F33">
        <f t="shared" si="10"/>
        <v>11621.927547602305</v>
      </c>
      <c r="G33">
        <f t="shared" si="11"/>
        <v>23243.85509520461</v>
      </c>
      <c r="H33">
        <f t="shared" si="12"/>
        <v>13155.921983760536</v>
      </c>
      <c r="I33">
        <f t="shared" si="13"/>
        <v>24777.849531362841</v>
      </c>
      <c r="J33">
        <f t="shared" si="14"/>
        <v>-10087.933111444074</v>
      </c>
      <c r="K33">
        <f t="shared" si="15"/>
        <v>-21709.860659046379</v>
      </c>
    </row>
    <row r="34" spans="1:11">
      <c r="A34" t="s">
        <v>99</v>
      </c>
      <c r="B34">
        <v>746.34799971624102</v>
      </c>
      <c r="C34">
        <f t="shared" si="7"/>
        <v>857.4977696597241</v>
      </c>
      <c r="D34">
        <f t="shared" si="8"/>
        <v>-15467.393172454047</v>
      </c>
      <c r="E34">
        <f t="shared" si="9"/>
        <v>983.23956753552989</v>
      </c>
      <c r="F34">
        <f t="shared" si="10"/>
        <v>12168.682171077196</v>
      </c>
      <c r="G34">
        <f t="shared" si="11"/>
        <v>24337.364342154393</v>
      </c>
      <c r="H34">
        <f t="shared" si="12"/>
        <v>13151.921738612726</v>
      </c>
      <c r="I34">
        <f t="shared" si="13"/>
        <v>25320.603909689922</v>
      </c>
      <c r="J34">
        <f t="shared" si="14"/>
        <v>-11185.442603541667</v>
      </c>
      <c r="K34">
        <f t="shared" si="15"/>
        <v>-23354.124774618864</v>
      </c>
    </row>
    <row r="35" spans="1:11">
      <c r="A35" t="s">
        <v>100</v>
      </c>
      <c r="B35">
        <v>481.0450839582569</v>
      </c>
      <c r="C35">
        <f t="shared" si="7"/>
        <v>1410.4216996445862</v>
      </c>
      <c r="D35">
        <f t="shared" si="8"/>
        <v>-11620.425396442579</v>
      </c>
      <c r="E35">
        <f t="shared" si="9"/>
        <v>425.76308771340092</v>
      </c>
      <c r="F35">
        <f t="shared" si="10"/>
        <v>12489.957966679814</v>
      </c>
      <c r="G35">
        <f t="shared" si="11"/>
        <v>24979.915933359629</v>
      </c>
      <c r="H35">
        <f t="shared" si="12"/>
        <v>12915.721054393216</v>
      </c>
      <c r="I35">
        <f t="shared" si="13"/>
        <v>25405.679021073029</v>
      </c>
      <c r="J35">
        <f t="shared" si="14"/>
        <v>-12064.194878966413</v>
      </c>
      <c r="K35">
        <f t="shared" si="15"/>
        <v>-24554.152845646229</v>
      </c>
    </row>
    <row r="36" spans="1:11">
      <c r="A36" t="s">
        <v>101</v>
      </c>
      <c r="B36">
        <v>396.132133817897</v>
      </c>
      <c r="C36">
        <f t="shared" si="7"/>
        <v>1850.3453566431979</v>
      </c>
      <c r="D36">
        <f t="shared" si="8"/>
        <v>-8376.8511162632531</v>
      </c>
      <c r="E36">
        <f t="shared" si="9"/>
        <v>-197.365528099762</v>
      </c>
      <c r="F36">
        <f t="shared" si="10"/>
        <v>12608.073620924928</v>
      </c>
      <c r="G36">
        <f t="shared" si="11"/>
        <v>25216.147241849856</v>
      </c>
      <c r="H36">
        <f t="shared" si="12"/>
        <v>12410.708092825165</v>
      </c>
      <c r="I36">
        <f t="shared" si="13"/>
        <v>25018.781713750093</v>
      </c>
      <c r="J36">
        <f t="shared" si="14"/>
        <v>-12805.439149024691</v>
      </c>
      <c r="K36">
        <f t="shared" si="15"/>
        <v>-25413.512769949619</v>
      </c>
    </row>
    <row r="37" spans="1:11">
      <c r="A37" t="s">
        <v>102</v>
      </c>
      <c r="B37">
        <v>823.15004649525588</v>
      </c>
      <c r="C37">
        <f t="shared" si="7"/>
        <v>2446.6752639876509</v>
      </c>
      <c r="D37">
        <f t="shared" si="8"/>
        <v>2388.0306519303949</v>
      </c>
      <c r="E37">
        <f t="shared" si="9"/>
        <v>-587.91272850324253</v>
      </c>
      <c r="F37">
        <f t="shared" si="10"/>
        <v>12388.145288240928</v>
      </c>
      <c r="G37">
        <f t="shared" si="11"/>
        <v>24776.290576481857</v>
      </c>
      <c r="H37">
        <f t="shared" si="12"/>
        <v>11800.232559737686</v>
      </c>
      <c r="I37">
        <f t="shared" si="13"/>
        <v>24188.377847978616</v>
      </c>
      <c r="J37">
        <f t="shared" si="14"/>
        <v>-12976.058016744171</v>
      </c>
      <c r="K37">
        <f t="shared" si="15"/>
        <v>-25364.203304985098</v>
      </c>
    </row>
    <row r="38" spans="1:11">
      <c r="A38" t="s">
        <v>103</v>
      </c>
      <c r="B38">
        <v>195.87896959341646</v>
      </c>
      <c r="C38">
        <f t="shared" si="7"/>
        <v>1896.2062338648261</v>
      </c>
      <c r="D38">
        <f t="shared" si="8"/>
        <v>1038.708464205102</v>
      </c>
      <c r="E38">
        <f t="shared" si="9"/>
        <v>-1408.7247882929871</v>
      </c>
      <c r="F38">
        <f t="shared" si="10"/>
        <v>11651.706661874248</v>
      </c>
      <c r="G38">
        <f t="shared" si="11"/>
        <v>23303.413323748497</v>
      </c>
      <c r="H38">
        <f t="shared" si="12"/>
        <v>10242.981873581261</v>
      </c>
      <c r="I38">
        <f t="shared" si="13"/>
        <v>21894.688535455509</v>
      </c>
      <c r="J38">
        <f t="shared" si="14"/>
        <v>-13060.431450167236</v>
      </c>
      <c r="K38">
        <f t="shared" si="15"/>
        <v>-24712.138112041484</v>
      </c>
    </row>
    <row r="39" spans="1:11">
      <c r="A39" t="s">
        <v>104</v>
      </c>
      <c r="B39">
        <v>522.11295990285498</v>
      </c>
      <c r="C39">
        <f t="shared" si="7"/>
        <v>1937.2741098094243</v>
      </c>
      <c r="D39">
        <f t="shared" si="8"/>
        <v>526.85241016483815</v>
      </c>
      <c r="E39">
        <f t="shared" si="9"/>
        <v>-2338.2628507847458</v>
      </c>
      <c r="F39">
        <f t="shared" si="10"/>
        <v>10624.247746392586</v>
      </c>
      <c r="G39">
        <f t="shared" si="11"/>
        <v>21248.495492785172</v>
      </c>
      <c r="H39">
        <f t="shared" si="12"/>
        <v>8285.9848956078404</v>
      </c>
      <c r="I39">
        <f t="shared" si="13"/>
        <v>18910.232642000425</v>
      </c>
      <c r="J39">
        <f t="shared" si="14"/>
        <v>-12962.510597177332</v>
      </c>
      <c r="K39">
        <f t="shared" si="15"/>
        <v>-23586.75834356992</v>
      </c>
    </row>
    <row r="40" spans="1:11">
      <c r="A40" t="s">
        <v>105</v>
      </c>
      <c r="B40">
        <v>140.86792296181605</v>
      </c>
      <c r="C40">
        <f t="shared" si="7"/>
        <v>1682.0098989533433</v>
      </c>
      <c r="D40">
        <f t="shared" si="8"/>
        <v>-168.33545768985459</v>
      </c>
      <c r="E40">
        <f t="shared" si="9"/>
        <v>-3128.5416066692383</v>
      </c>
      <c r="F40">
        <f t="shared" si="10"/>
        <v>9770.302067985247</v>
      </c>
      <c r="G40">
        <f t="shared" si="11"/>
        <v>19540.604135970494</v>
      </c>
      <c r="H40">
        <f t="shared" si="12"/>
        <v>6641.7604613160092</v>
      </c>
      <c r="I40">
        <f t="shared" si="13"/>
        <v>16412.062529301256</v>
      </c>
      <c r="J40">
        <f t="shared" si="14"/>
        <v>-12898.843674654485</v>
      </c>
      <c r="K40">
        <f t="shared" si="15"/>
        <v>-22669.145742639732</v>
      </c>
    </row>
    <row r="41" spans="1:11">
      <c r="A41" t="s">
        <v>106</v>
      </c>
      <c r="B41">
        <v>445.11822672304015</v>
      </c>
      <c r="C41">
        <f t="shared" si="7"/>
        <v>1303.9780791811277</v>
      </c>
      <c r="D41">
        <f t="shared" si="8"/>
        <v>-1142.6971848065232</v>
      </c>
      <c r="E41">
        <f t="shared" si="9"/>
        <v>-3445.1599329095638</v>
      </c>
      <c r="F41">
        <f t="shared" si="10"/>
        <v>9587.4458728128029</v>
      </c>
      <c r="G41">
        <f t="shared" si="11"/>
        <v>19174.891745625606</v>
      </c>
      <c r="H41">
        <f t="shared" si="12"/>
        <v>6142.2859399032386</v>
      </c>
      <c r="I41">
        <f t="shared" si="13"/>
        <v>15729.731812716042</v>
      </c>
      <c r="J41">
        <f t="shared" si="14"/>
        <v>-13032.605805722367</v>
      </c>
      <c r="K41">
        <f t="shared" si="15"/>
        <v>-22620.051678535168</v>
      </c>
    </row>
    <row r="42" spans="1:11">
      <c r="A42" t="s">
        <v>107</v>
      </c>
      <c r="B42">
        <v>419.03217976593976</v>
      </c>
      <c r="C42">
        <f t="shared" si="7"/>
        <v>1527.131289353651</v>
      </c>
      <c r="D42">
        <f t="shared" si="8"/>
        <v>-369.07494451117509</v>
      </c>
      <c r="E42">
        <f t="shared" si="9"/>
        <v>-3066.4560671351232</v>
      </c>
      <c r="F42">
        <f t="shared" si="10"/>
        <v>9549.9387720286486</v>
      </c>
      <c r="G42">
        <f t="shared" si="11"/>
        <v>19099.877544057297</v>
      </c>
      <c r="H42">
        <f t="shared" si="12"/>
        <v>6483.4827048935258</v>
      </c>
      <c r="I42">
        <f t="shared" si="13"/>
        <v>16033.421476922174</v>
      </c>
      <c r="J42">
        <f t="shared" si="14"/>
        <v>-12616.394839163771</v>
      </c>
      <c r="K42">
        <f t="shared" si="15"/>
        <v>-22166.333611192422</v>
      </c>
    </row>
    <row r="43" spans="1:11">
      <c r="A43" t="s">
        <v>108</v>
      </c>
      <c r="B43">
        <v>-117.06745643366889</v>
      </c>
      <c r="C43">
        <f t="shared" si="7"/>
        <v>887.95087301712704</v>
      </c>
      <c r="D43">
        <f t="shared" si="8"/>
        <v>-1049.3232367922974</v>
      </c>
      <c r="E43">
        <f t="shared" si="9"/>
        <v>-2320.7603659747374</v>
      </c>
      <c r="F43">
        <f t="shared" si="10"/>
        <v>9059.5860791483046</v>
      </c>
      <c r="G43">
        <f t="shared" si="11"/>
        <v>18119.172158296609</v>
      </c>
      <c r="H43">
        <f t="shared" si="12"/>
        <v>6738.8257131735672</v>
      </c>
      <c r="I43">
        <f t="shared" si="13"/>
        <v>15798.411792321873</v>
      </c>
      <c r="J43">
        <f t="shared" si="14"/>
        <v>-11380.346445123043</v>
      </c>
      <c r="K43">
        <f t="shared" si="15"/>
        <v>-20439.932524271346</v>
      </c>
    </row>
    <row r="44" spans="1:11">
      <c r="A44" t="s">
        <v>109</v>
      </c>
      <c r="B44">
        <v>288.65402353407097</v>
      </c>
      <c r="C44">
        <f t="shared" si="7"/>
        <v>1035.7369735893819</v>
      </c>
      <c r="D44">
        <f t="shared" si="8"/>
        <v>-646.27292536396135</v>
      </c>
      <c r="E44">
        <f t="shared" si="9"/>
        <v>-1459.0946492429362</v>
      </c>
      <c r="F44">
        <f t="shared" si="10"/>
        <v>8288.620469011963</v>
      </c>
      <c r="G44">
        <f t="shared" si="11"/>
        <v>16577.240938023926</v>
      </c>
      <c r="H44">
        <f t="shared" si="12"/>
        <v>6829.5258197690273</v>
      </c>
      <c r="I44">
        <f t="shared" si="13"/>
        <v>15118.14628878099</v>
      </c>
      <c r="J44">
        <f t="shared" si="14"/>
        <v>-9747.7151182548987</v>
      </c>
      <c r="K44">
        <f t="shared" si="15"/>
        <v>-18036.335587266862</v>
      </c>
    </row>
    <row r="45" spans="1:11">
      <c r="A45" t="s">
        <v>110</v>
      </c>
      <c r="B45">
        <v>66.109745247692899</v>
      </c>
      <c r="C45">
        <f t="shared" si="7"/>
        <v>656.72849211403468</v>
      </c>
      <c r="D45">
        <f t="shared" si="8"/>
        <v>-647.24958706709299</v>
      </c>
      <c r="E45">
        <f t="shared" si="9"/>
        <v>-913.17639859629037</v>
      </c>
      <c r="F45">
        <f t="shared" si="10"/>
        <v>7940.1715759975359</v>
      </c>
      <c r="G45">
        <f t="shared" si="11"/>
        <v>15880.343151995072</v>
      </c>
      <c r="H45">
        <f t="shared" si="12"/>
        <v>7026.9951774012452</v>
      </c>
      <c r="I45">
        <f t="shared" si="13"/>
        <v>14967.166753398782</v>
      </c>
      <c r="J45">
        <f t="shared" si="14"/>
        <v>-8853.3479745938257</v>
      </c>
      <c r="K45">
        <f t="shared" si="15"/>
        <v>-16793.519550591362</v>
      </c>
    </row>
    <row r="46" spans="1:11">
      <c r="A46" t="s">
        <v>111</v>
      </c>
      <c r="B46">
        <v>864.626524286821</v>
      </c>
      <c r="C46">
        <f t="shared" si="7"/>
        <v>1102.322836634916</v>
      </c>
      <c r="D46">
        <f t="shared" si="8"/>
        <v>-424.808452718735</v>
      </c>
      <c r="E46">
        <f t="shared" si="9"/>
        <v>-841.98620123222702</v>
      </c>
      <c r="F46">
        <f t="shared" si="10"/>
        <v>7937.7256132814027</v>
      </c>
      <c r="G46">
        <f t="shared" si="11"/>
        <v>15875.451226562805</v>
      </c>
      <c r="H46">
        <f t="shared" si="12"/>
        <v>7095.7394120491754</v>
      </c>
      <c r="I46">
        <f t="shared" si="13"/>
        <v>15033.465025330579</v>
      </c>
      <c r="J46">
        <f t="shared" si="14"/>
        <v>-8779.7118145136301</v>
      </c>
      <c r="K46">
        <f t="shared" si="15"/>
        <v>-16717.437427795034</v>
      </c>
    </row>
    <row r="47" spans="1:11">
      <c r="A47" t="s">
        <v>112</v>
      </c>
      <c r="B47">
        <v>382.60557015082463</v>
      </c>
      <c r="C47">
        <f t="shared" si="7"/>
        <v>1601.9958632194096</v>
      </c>
      <c r="D47">
        <f t="shared" si="8"/>
        <v>714.04499020228252</v>
      </c>
      <c r="E47">
        <f t="shared" si="9"/>
        <v>-958.99048172211292</v>
      </c>
      <c r="F47">
        <f t="shared" si="10"/>
        <v>7894.4016713709443</v>
      </c>
      <c r="G47">
        <f t="shared" si="11"/>
        <v>15788.803342741889</v>
      </c>
      <c r="H47">
        <f t="shared" si="12"/>
        <v>6935.4111896488312</v>
      </c>
      <c r="I47">
        <f t="shared" si="13"/>
        <v>14829.812861019776</v>
      </c>
      <c r="J47">
        <f t="shared" si="14"/>
        <v>-8853.3921530930565</v>
      </c>
      <c r="K47">
        <f t="shared" si="15"/>
        <v>-16747.793824464003</v>
      </c>
    </row>
    <row r="48" spans="1:11">
      <c r="A48" t="s">
        <v>113</v>
      </c>
      <c r="B48">
        <v>425.17767000118181</v>
      </c>
      <c r="C48">
        <f t="shared" si="7"/>
        <v>1738.5195096865205</v>
      </c>
      <c r="D48">
        <f t="shared" si="8"/>
        <v>702.78253609713852</v>
      </c>
      <c r="E48">
        <f t="shared" si="9"/>
        <v>-1249.4175399172561</v>
      </c>
      <c r="F48">
        <f t="shared" si="10"/>
        <v>7709.798670647423</v>
      </c>
      <c r="G48">
        <f t="shared" si="11"/>
        <v>15419.597341294846</v>
      </c>
      <c r="H48">
        <f t="shared" si="12"/>
        <v>6460.3811307301667</v>
      </c>
      <c r="I48">
        <f t="shared" si="13"/>
        <v>14170.17980137759</v>
      </c>
      <c r="J48">
        <f t="shared" si="14"/>
        <v>-8959.2162105646785</v>
      </c>
      <c r="K48">
        <f t="shared" si="15"/>
        <v>-16669.014881212101</v>
      </c>
    </row>
    <row r="49" spans="1:11">
      <c r="A49" t="s">
        <v>114</v>
      </c>
      <c r="B49">
        <v>1532.8934492207227</v>
      </c>
      <c r="C49">
        <f t="shared" si="7"/>
        <v>3205.3032136595502</v>
      </c>
      <c r="D49">
        <f t="shared" si="8"/>
        <v>2548.5747215455158</v>
      </c>
      <c r="E49">
        <f t="shared" si="9"/>
        <v>-1874.5358888399801</v>
      </c>
      <c r="F49">
        <f t="shared" si="10"/>
        <v>6767.9060361190486</v>
      </c>
      <c r="G49">
        <f t="shared" si="11"/>
        <v>13535.812072238097</v>
      </c>
      <c r="H49">
        <f t="shared" si="12"/>
        <v>4893.370147279069</v>
      </c>
      <c r="I49">
        <f t="shared" si="13"/>
        <v>11661.276183398117</v>
      </c>
      <c r="J49">
        <f t="shared" si="14"/>
        <v>-8642.4419249590283</v>
      </c>
      <c r="K49">
        <f t="shared" si="15"/>
        <v>-15410.347961078078</v>
      </c>
    </row>
    <row r="50" spans="1:11">
      <c r="A50" t="s">
        <v>115</v>
      </c>
      <c r="B50">
        <v>-258.37298480707716</v>
      </c>
      <c r="C50">
        <f t="shared" si="7"/>
        <v>2082.303704565652</v>
      </c>
      <c r="D50">
        <f t="shared" si="8"/>
        <v>979.98086793073594</v>
      </c>
      <c r="E50">
        <f t="shared" si="9"/>
        <v>-2264.5371925491318</v>
      </c>
      <c r="F50">
        <f t="shared" si="10"/>
        <v>6332.3457564324654</v>
      </c>
      <c r="G50">
        <f t="shared" si="11"/>
        <v>12664.691512864931</v>
      </c>
      <c r="H50">
        <f t="shared" si="12"/>
        <v>4067.8085638833336</v>
      </c>
      <c r="I50">
        <f t="shared" si="13"/>
        <v>10400.1543203158</v>
      </c>
      <c r="J50">
        <f t="shared" si="14"/>
        <v>-8596.882948981598</v>
      </c>
      <c r="K50">
        <f t="shared" si="15"/>
        <v>-14929.228705414062</v>
      </c>
    </row>
    <row r="51" spans="1:11">
      <c r="A51" t="s">
        <v>116</v>
      </c>
      <c r="B51">
        <v>1181.2070405765182</v>
      </c>
      <c r="C51">
        <f t="shared" si="7"/>
        <v>2880.905174991346</v>
      </c>
      <c r="D51">
        <f t="shared" si="8"/>
        <v>1278.9093117719365</v>
      </c>
      <c r="E51">
        <f t="shared" si="9"/>
        <v>-2436.4537817648934</v>
      </c>
      <c r="F51">
        <f t="shared" si="10"/>
        <v>6177.6044223661438</v>
      </c>
      <c r="G51">
        <f t="shared" si="11"/>
        <v>12355.208844732288</v>
      </c>
      <c r="H51">
        <f t="shared" si="12"/>
        <v>3741.1506406012504</v>
      </c>
      <c r="I51">
        <f t="shared" si="13"/>
        <v>9918.7550629673933</v>
      </c>
      <c r="J51">
        <f t="shared" si="14"/>
        <v>-8614.0582041310372</v>
      </c>
      <c r="K51">
        <f t="shared" si="15"/>
        <v>-14791.662626497182</v>
      </c>
    </row>
    <row r="52" spans="1:11">
      <c r="A52" t="s">
        <v>117</v>
      </c>
      <c r="B52">
        <v>1970.9778246526687</v>
      </c>
      <c r="C52">
        <f t="shared" si="7"/>
        <v>4426.7053296428321</v>
      </c>
      <c r="D52">
        <f t="shared" si="8"/>
        <v>2688.1858199563117</v>
      </c>
      <c r="E52">
        <f t="shared" si="9"/>
        <v>-2324.9694594124003</v>
      </c>
      <c r="F52">
        <f t="shared" si="10"/>
        <v>6252.2658367847844</v>
      </c>
      <c r="G52">
        <f t="shared" si="11"/>
        <v>12504.531673569569</v>
      </c>
      <c r="H52">
        <f t="shared" si="12"/>
        <v>3927.2963773723841</v>
      </c>
      <c r="I52">
        <f t="shared" si="13"/>
        <v>10179.562214157169</v>
      </c>
      <c r="J52">
        <f t="shared" si="14"/>
        <v>-8577.2352961971847</v>
      </c>
      <c r="K52">
        <f t="shared" si="15"/>
        <v>-14829.501132981968</v>
      </c>
    </row>
    <row r="53" spans="1:11">
      <c r="A53" t="s">
        <v>118</v>
      </c>
      <c r="B53">
        <v>341.54936077085517</v>
      </c>
      <c r="C53">
        <f t="shared" si="7"/>
        <v>3235.3612411929653</v>
      </c>
      <c r="D53">
        <f t="shared" si="8"/>
        <v>30.058027533415043</v>
      </c>
      <c r="E53">
        <f t="shared" si="9"/>
        <v>-1350.8151836385928</v>
      </c>
      <c r="F53">
        <f t="shared" si="10"/>
        <v>4789.9125657227032</v>
      </c>
      <c r="G53">
        <f t="shared" si="11"/>
        <v>9579.8251314454064</v>
      </c>
      <c r="H53">
        <f t="shared" si="12"/>
        <v>3439.0973820841104</v>
      </c>
      <c r="I53">
        <f t="shared" si="13"/>
        <v>8229.0099478068132</v>
      </c>
      <c r="J53">
        <f t="shared" si="14"/>
        <v>-6140.7277493612964</v>
      </c>
      <c r="K53">
        <f t="shared" si="15"/>
        <v>-10930.640315084</v>
      </c>
    </row>
    <row r="54" spans="1:11">
      <c r="A54" t="s">
        <v>119</v>
      </c>
      <c r="B54">
        <v>793.50149809079994</v>
      </c>
      <c r="C54">
        <f t="shared" si="7"/>
        <v>4287.2357240908423</v>
      </c>
      <c r="D54">
        <f t="shared" si="8"/>
        <v>2204.9320195251903</v>
      </c>
      <c r="E54">
        <f t="shared" si="9"/>
        <v>-467.19892403963058</v>
      </c>
      <c r="F54">
        <f t="shared" si="10"/>
        <v>3506.9254455482469</v>
      </c>
      <c r="G54">
        <f t="shared" si="11"/>
        <v>7013.8508910964938</v>
      </c>
      <c r="H54">
        <f t="shared" si="12"/>
        <v>3039.7265215086163</v>
      </c>
      <c r="I54">
        <f t="shared" si="13"/>
        <v>6546.6519670568632</v>
      </c>
      <c r="J54">
        <f t="shared" si="14"/>
        <v>-3974.1243695878775</v>
      </c>
      <c r="K54">
        <f t="shared" si="15"/>
        <v>-7481.0498151361244</v>
      </c>
    </row>
    <row r="55" spans="1:11">
      <c r="A55" t="s">
        <v>120</v>
      </c>
      <c r="B55">
        <v>-245.86912926179491</v>
      </c>
      <c r="C55">
        <f t="shared" si="7"/>
        <v>2860.1595542525288</v>
      </c>
      <c r="D55">
        <f t="shared" si="8"/>
        <v>-20.745620738817252</v>
      </c>
      <c r="E55">
        <f t="shared" si="9"/>
        <v>112.78506474555761</v>
      </c>
      <c r="F55">
        <f t="shared" si="10"/>
        <v>2325.4793144234559</v>
      </c>
      <c r="G55">
        <f t="shared" si="11"/>
        <v>4650.9586288469118</v>
      </c>
      <c r="H55">
        <f t="shared" si="12"/>
        <v>2438.2643791690134</v>
      </c>
      <c r="I55">
        <f t="shared" si="13"/>
        <v>4763.7436935924698</v>
      </c>
      <c r="J55">
        <f t="shared" si="14"/>
        <v>-2212.6942496778984</v>
      </c>
      <c r="K55">
        <f t="shared" si="15"/>
        <v>-4538.1735641013538</v>
      </c>
    </row>
    <row r="56" spans="1:11">
      <c r="A56" t="s">
        <v>121</v>
      </c>
      <c r="B56">
        <v>970.44474936209076</v>
      </c>
      <c r="C56">
        <f t="shared" si="7"/>
        <v>1859.6264789619509</v>
      </c>
      <c r="D56">
        <f t="shared" si="8"/>
        <v>-2567.0788506808813</v>
      </c>
      <c r="E56">
        <f t="shared" si="9"/>
        <v>403.2736780246762</v>
      </c>
      <c r="F56">
        <f t="shared" si="10"/>
        <v>1379.7273228857237</v>
      </c>
      <c r="G56">
        <f t="shared" si="11"/>
        <v>2759.4546457714473</v>
      </c>
      <c r="H56">
        <f t="shared" si="12"/>
        <v>1783.0010009103999</v>
      </c>
      <c r="I56">
        <f t="shared" si="13"/>
        <v>3162.7283237961237</v>
      </c>
      <c r="J56">
        <f t="shared" si="14"/>
        <v>-976.45364486104745</v>
      </c>
      <c r="K56">
        <f t="shared" si="15"/>
        <v>-2356.1809677467709</v>
      </c>
    </row>
    <row r="57" spans="1:11">
      <c r="A57" t="s">
        <v>122</v>
      </c>
      <c r="B57">
        <v>1372.2995466067741</v>
      </c>
      <c r="C57">
        <f t="shared" si="7"/>
        <v>2890.37666479787</v>
      </c>
      <c r="D57">
        <f t="shared" si="8"/>
        <v>-344.98457639509525</v>
      </c>
      <c r="E57">
        <f t="shared" si="9"/>
        <v>266.62291660840162</v>
      </c>
      <c r="F57">
        <f t="shared" si="10"/>
        <v>1306.1889881547468</v>
      </c>
      <c r="G57">
        <f t="shared" si="11"/>
        <v>2612.3779763094935</v>
      </c>
      <c r="H57">
        <f t="shared" si="12"/>
        <v>1572.8119047631485</v>
      </c>
      <c r="I57">
        <f t="shared" si="13"/>
        <v>2879.0008929178953</v>
      </c>
      <c r="J57">
        <f t="shared" si="14"/>
        <v>-1039.566071546345</v>
      </c>
      <c r="K57">
        <f t="shared" si="15"/>
        <v>-2345.7550597010918</v>
      </c>
    </row>
    <row r="58" spans="1:11">
      <c r="A58" t="s">
        <v>123</v>
      </c>
      <c r="B58">
        <v>5240.748391577682</v>
      </c>
      <c r="C58">
        <f t="shared" si="7"/>
        <v>7337.6235582847521</v>
      </c>
      <c r="D58">
        <f t="shared" si="8"/>
        <v>3050.3878341939098</v>
      </c>
      <c r="E58">
        <f t="shared" si="9"/>
        <v>367.20688510784208</v>
      </c>
      <c r="F58">
        <f t="shared" si="10"/>
        <v>1439.4324925569931</v>
      </c>
      <c r="G58">
        <f t="shared" si="11"/>
        <v>2878.8649851139862</v>
      </c>
      <c r="H58">
        <f t="shared" si="12"/>
        <v>1806.6393776648351</v>
      </c>
      <c r="I58">
        <f t="shared" si="13"/>
        <v>3246.0718702218282</v>
      </c>
      <c r="J58">
        <f t="shared" si="14"/>
        <v>-1072.2256074491511</v>
      </c>
      <c r="K58">
        <f t="shared" si="15"/>
        <v>-2511.6581000061442</v>
      </c>
    </row>
    <row r="59" spans="1:11">
      <c r="A59" t="s">
        <v>124</v>
      </c>
      <c r="B59">
        <v>2276.8038190374132</v>
      </c>
      <c r="C59">
        <f t="shared" si="7"/>
        <v>9860.2965065839599</v>
      </c>
      <c r="D59">
        <f t="shared" si="8"/>
        <v>7000.1369523314315</v>
      </c>
      <c r="E59">
        <f t="shared" si="9"/>
        <v>690.87111221617181</v>
      </c>
      <c r="F59">
        <f t="shared" si="10"/>
        <v>2067.8294755200795</v>
      </c>
      <c r="G59">
        <f t="shared" si="11"/>
        <v>4135.6589510401591</v>
      </c>
      <c r="H59">
        <f t="shared" si="12"/>
        <v>2758.7005877362512</v>
      </c>
      <c r="I59">
        <f t="shared" si="13"/>
        <v>4826.5300632563312</v>
      </c>
      <c r="J59">
        <f t="shared" si="14"/>
        <v>-1376.9583633039078</v>
      </c>
      <c r="K59">
        <f t="shared" si="15"/>
        <v>-3444.7878388239874</v>
      </c>
    </row>
    <row r="60" spans="1:11">
      <c r="A60" t="s">
        <v>125</v>
      </c>
      <c r="B60">
        <v>1720.204996974348</v>
      </c>
      <c r="C60">
        <f t="shared" si="7"/>
        <v>10610.056754196217</v>
      </c>
      <c r="D60">
        <f t="shared" si="8"/>
        <v>8750.4302752342664</v>
      </c>
      <c r="E60">
        <f t="shared" ref="E60:E90" si="16">AVERAGE(D41:D60)</f>
        <v>1136.8093988623777</v>
      </c>
      <c r="F60">
        <f t="shared" si="10"/>
        <v>2728.8275380814675</v>
      </c>
      <c r="G60">
        <f t="shared" si="11"/>
        <v>5457.6550761629351</v>
      </c>
      <c r="H60">
        <f t="shared" si="12"/>
        <v>3865.6369369438453</v>
      </c>
      <c r="I60">
        <f t="shared" si="13"/>
        <v>6594.4644750253128</v>
      </c>
      <c r="J60">
        <f t="shared" si="14"/>
        <v>-1592.0181392190898</v>
      </c>
      <c r="K60">
        <f t="shared" si="15"/>
        <v>-4320.8456773005573</v>
      </c>
    </row>
    <row r="61" spans="1:11">
      <c r="A61" t="s">
        <v>126</v>
      </c>
      <c r="B61">
        <v>1108.855035273499</v>
      </c>
      <c r="C61">
        <f t="shared" si="7"/>
        <v>10346.612242862941</v>
      </c>
      <c r="D61">
        <f t="shared" si="8"/>
        <v>7456.2355780650705</v>
      </c>
      <c r="E61">
        <f t="shared" si="16"/>
        <v>1566.7560370059575</v>
      </c>
      <c r="F61">
        <f t="shared" si="10"/>
        <v>3013.3510779059898</v>
      </c>
      <c r="G61">
        <f t="shared" si="11"/>
        <v>6026.7021558119795</v>
      </c>
      <c r="H61">
        <f t="shared" si="12"/>
        <v>4580.1071149119471</v>
      </c>
      <c r="I61">
        <f t="shared" si="13"/>
        <v>7593.4581928179368</v>
      </c>
      <c r="J61">
        <f t="shared" si="14"/>
        <v>-1446.5950409000322</v>
      </c>
      <c r="K61">
        <f t="shared" si="15"/>
        <v>-4459.9461188060222</v>
      </c>
    </row>
    <row r="62" spans="1:11">
      <c r="A62" t="s">
        <v>127</v>
      </c>
      <c r="B62">
        <v>1709.0939995399197</v>
      </c>
      <c r="C62">
        <f t="shared" si="7"/>
        <v>6814.9578508251798</v>
      </c>
      <c r="D62">
        <f t="shared" si="8"/>
        <v>-522.66570745957233</v>
      </c>
      <c r="E62">
        <f t="shared" si="16"/>
        <v>1559.0764988585374</v>
      </c>
      <c r="F62">
        <f t="shared" si="10"/>
        <v>3018.7351114310609</v>
      </c>
      <c r="G62">
        <f t="shared" si="11"/>
        <v>6037.4702228621218</v>
      </c>
      <c r="H62">
        <f t="shared" si="12"/>
        <v>4577.8116102895983</v>
      </c>
      <c r="I62">
        <f t="shared" si="13"/>
        <v>7596.5467217206588</v>
      </c>
      <c r="J62">
        <f t="shared" si="14"/>
        <v>-1459.6586125725235</v>
      </c>
      <c r="K62">
        <f t="shared" si="15"/>
        <v>-4478.3937240035848</v>
      </c>
    </row>
    <row r="63" spans="1:11">
      <c r="A63" t="s">
        <v>197</v>
      </c>
      <c r="B63">
        <v>2103.2164684218569</v>
      </c>
      <c r="C63">
        <f t="shared" si="7"/>
        <v>6641.3705002096231</v>
      </c>
      <c r="D63">
        <f t="shared" si="8"/>
        <v>-3218.9260063743368</v>
      </c>
      <c r="E63">
        <f t="shared" si="16"/>
        <v>1450.5963603794357</v>
      </c>
      <c r="F63">
        <f t="shared" si="10"/>
        <v>3153.3830766748429</v>
      </c>
      <c r="G63">
        <f t="shared" si="11"/>
        <v>6306.7661533496857</v>
      </c>
      <c r="H63">
        <f t="shared" si="12"/>
        <v>4603.9794370542786</v>
      </c>
      <c r="I63">
        <f t="shared" si="13"/>
        <v>7757.3625137291219</v>
      </c>
      <c r="J63">
        <f t="shared" si="14"/>
        <v>-1702.7867162954071</v>
      </c>
      <c r="K63">
        <f t="shared" si="15"/>
        <v>-4856.1697929702495</v>
      </c>
    </row>
    <row r="64" spans="1:11">
      <c r="A64" t="s">
        <v>128</v>
      </c>
      <c r="B64">
        <v>3254.8279933586018</v>
      </c>
      <c r="C64">
        <f t="shared" si="7"/>
        <v>8175.9934965938774</v>
      </c>
      <c r="D64">
        <f t="shared" si="8"/>
        <v>-2434.0632576023399</v>
      </c>
      <c r="E64">
        <f t="shared" si="16"/>
        <v>1361.2068437675166</v>
      </c>
      <c r="F64">
        <f t="shared" si="10"/>
        <v>3240.0989391115877</v>
      </c>
      <c r="G64">
        <f t="shared" si="11"/>
        <v>6480.1978782231754</v>
      </c>
      <c r="H64">
        <f t="shared" si="12"/>
        <v>4601.3057828791043</v>
      </c>
      <c r="I64">
        <f t="shared" si="13"/>
        <v>7841.4047219906915</v>
      </c>
      <c r="J64">
        <f t="shared" si="14"/>
        <v>-1878.8920953440711</v>
      </c>
      <c r="K64">
        <f t="shared" si="15"/>
        <v>-5118.9910344556592</v>
      </c>
    </row>
    <row r="65" spans="1:11">
      <c r="A65" t="s">
        <v>129</v>
      </c>
      <c r="B65">
        <v>2425.0534361300442</v>
      </c>
      <c r="C65">
        <f t="shared" si="7"/>
        <v>9492.1918974504224</v>
      </c>
      <c r="D65">
        <f t="shared" si="8"/>
        <v>-854.42034541251815</v>
      </c>
      <c r="E65">
        <f t="shared" si="16"/>
        <v>1350.8483058502454</v>
      </c>
      <c r="F65">
        <f t="shared" si="10"/>
        <v>3247.1813055416633</v>
      </c>
      <c r="G65">
        <f t="shared" si="11"/>
        <v>6494.3626110833266</v>
      </c>
      <c r="H65">
        <f t="shared" si="12"/>
        <v>4598.0296113919085</v>
      </c>
      <c r="I65">
        <f t="shared" si="13"/>
        <v>7845.2109169335718</v>
      </c>
      <c r="J65">
        <f t="shared" si="14"/>
        <v>-1896.3329996914179</v>
      </c>
      <c r="K65">
        <f t="shared" si="15"/>
        <v>-5143.5143052330814</v>
      </c>
    </row>
    <row r="66" spans="1:11">
      <c r="A66" t="s">
        <v>130</v>
      </c>
      <c r="B66">
        <v>853.11592239990568</v>
      </c>
      <c r="C66">
        <f t="shared" si="7"/>
        <v>8636.2138203104078</v>
      </c>
      <c r="D66">
        <f t="shared" si="8"/>
        <v>1821.255969485228</v>
      </c>
      <c r="E66">
        <f t="shared" si="16"/>
        <v>1463.1515269604438</v>
      </c>
      <c r="F66">
        <f t="shared" si="10"/>
        <v>3221.2749058853456</v>
      </c>
      <c r="G66">
        <f t="shared" si="11"/>
        <v>6442.5498117706911</v>
      </c>
      <c r="H66">
        <f t="shared" si="12"/>
        <v>4684.4264328457893</v>
      </c>
      <c r="I66">
        <f t="shared" si="13"/>
        <v>7905.7013387311345</v>
      </c>
      <c r="J66">
        <f t="shared" si="14"/>
        <v>-1758.1233789249018</v>
      </c>
      <c r="K66">
        <f t="shared" si="15"/>
        <v>-4979.3982848102478</v>
      </c>
    </row>
    <row r="67" spans="1:11">
      <c r="A67" t="s">
        <v>131</v>
      </c>
      <c r="B67">
        <v>964.46246352250296</v>
      </c>
      <c r="C67">
        <f t="shared" si="7"/>
        <v>7497.4598154110545</v>
      </c>
      <c r="D67">
        <f t="shared" si="8"/>
        <v>856.08931520143142</v>
      </c>
      <c r="E67">
        <f t="shared" si="16"/>
        <v>1470.2537432104014</v>
      </c>
      <c r="F67">
        <f t="shared" si="10"/>
        <v>3219.692560204312</v>
      </c>
      <c r="G67">
        <f t="shared" si="11"/>
        <v>6439.3851204086241</v>
      </c>
      <c r="H67">
        <f t="shared" si="12"/>
        <v>4689.9463034147138</v>
      </c>
      <c r="I67">
        <f t="shared" si="13"/>
        <v>7909.6388636190259</v>
      </c>
      <c r="J67">
        <f t="shared" si="14"/>
        <v>-1749.4388169939107</v>
      </c>
      <c r="K67">
        <f t="shared" si="15"/>
        <v>-4969.1313771982223</v>
      </c>
    </row>
    <row r="68" spans="1:11">
      <c r="A68" t="s">
        <v>132</v>
      </c>
      <c r="B68">
        <v>2732.2761977453656</v>
      </c>
      <c r="C68">
        <f t="shared" si="7"/>
        <v>6974.9080197978183</v>
      </c>
      <c r="D68">
        <f t="shared" si="8"/>
        <v>-1201.0854767960591</v>
      </c>
      <c r="E68">
        <f t="shared" si="16"/>
        <v>1375.0603425657414</v>
      </c>
      <c r="F68">
        <f t="shared" si="10"/>
        <v>3271.3090005663025</v>
      </c>
      <c r="G68">
        <f t="shared" si="11"/>
        <v>6542.6180011326051</v>
      </c>
      <c r="H68">
        <f t="shared" si="12"/>
        <v>4646.3693431320444</v>
      </c>
      <c r="I68">
        <f t="shared" si="13"/>
        <v>7917.678343698346</v>
      </c>
      <c r="J68">
        <f t="shared" si="14"/>
        <v>-1896.2486580005611</v>
      </c>
      <c r="K68">
        <f t="shared" si="15"/>
        <v>-5167.5576585668641</v>
      </c>
    </row>
    <row r="69" spans="1:11">
      <c r="A69" t="s">
        <v>133</v>
      </c>
      <c r="B69">
        <v>1705.6122303365869</v>
      </c>
      <c r="C69">
        <f t="shared" si="7"/>
        <v>6255.4668140043614</v>
      </c>
      <c r="D69">
        <f t="shared" si="8"/>
        <v>-3236.725083446061</v>
      </c>
      <c r="E69">
        <f t="shared" si="16"/>
        <v>1085.7953523161627</v>
      </c>
      <c r="F69">
        <f t="shared" si="10"/>
        <v>3414.7183985980505</v>
      </c>
      <c r="G69">
        <f t="shared" si="11"/>
        <v>6829.436797196101</v>
      </c>
      <c r="H69">
        <f t="shared" si="12"/>
        <v>4500.5137509142132</v>
      </c>
      <c r="I69">
        <f t="shared" si="13"/>
        <v>7915.2321495122633</v>
      </c>
      <c r="J69">
        <f t="shared" si="14"/>
        <v>-2328.9230462818878</v>
      </c>
      <c r="K69">
        <f t="shared" si="15"/>
        <v>-5743.6414448799387</v>
      </c>
    </row>
    <row r="70" spans="1:11">
      <c r="A70" t="s">
        <v>134</v>
      </c>
      <c r="B70">
        <v>1435.1299999999999</v>
      </c>
      <c r="C70">
        <f t="shared" si="7"/>
        <v>6837.4808916044558</v>
      </c>
      <c r="D70">
        <f t="shared" si="8"/>
        <v>-1798.732928705952</v>
      </c>
      <c r="E70">
        <f t="shared" si="16"/>
        <v>946.85966248432817</v>
      </c>
      <c r="F70">
        <f t="shared" si="10"/>
        <v>3475.2430984524503</v>
      </c>
      <c r="G70">
        <f t="shared" si="11"/>
        <v>6950.4861969049007</v>
      </c>
      <c r="H70">
        <f t="shared" si="12"/>
        <v>4422.1027609367784</v>
      </c>
      <c r="I70">
        <f t="shared" si="13"/>
        <v>7897.3458593892292</v>
      </c>
      <c r="J70">
        <f t="shared" si="14"/>
        <v>-2528.3834359681223</v>
      </c>
      <c r="K70">
        <f t="shared" si="15"/>
        <v>-6003.6265344205722</v>
      </c>
    </row>
    <row r="71" spans="1:11">
      <c r="A71" t="s">
        <v>135</v>
      </c>
      <c r="B71">
        <v>2586.65</v>
      </c>
      <c r="C71">
        <f t="shared" si="7"/>
        <v>8459.6684280819536</v>
      </c>
      <c r="D71">
        <f t="shared" si="8"/>
        <v>962.20861267089913</v>
      </c>
      <c r="E71">
        <f t="shared" si="16"/>
        <v>931.02462752927624</v>
      </c>
      <c r="F71">
        <f t="shared" si="10"/>
        <v>3474.3718927048008</v>
      </c>
      <c r="G71">
        <f t="shared" si="11"/>
        <v>6948.7437854096015</v>
      </c>
      <c r="H71">
        <f t="shared" si="12"/>
        <v>4405.3965202340769</v>
      </c>
      <c r="I71">
        <f t="shared" si="13"/>
        <v>7879.7684129388781</v>
      </c>
      <c r="J71">
        <f t="shared" si="14"/>
        <v>-2543.3472651755246</v>
      </c>
      <c r="K71">
        <f t="shared" si="15"/>
        <v>-6017.7191578803249</v>
      </c>
    </row>
    <row r="72" spans="1:11">
      <c r="A72" t="s">
        <v>136</v>
      </c>
      <c r="B72">
        <v>4003.0800000000004</v>
      </c>
      <c r="C72">
        <f t="shared" si="7"/>
        <v>9730.472230336587</v>
      </c>
      <c r="D72">
        <f t="shared" si="8"/>
        <v>2755.5642105387687</v>
      </c>
      <c r="E72">
        <f t="shared" si="16"/>
        <v>934.39354705839901</v>
      </c>
      <c r="F72">
        <f t="shared" si="10"/>
        <v>3476.197583635153</v>
      </c>
      <c r="G72">
        <f t="shared" si="11"/>
        <v>6952.395167270306</v>
      </c>
      <c r="H72">
        <f t="shared" si="12"/>
        <v>4410.5911306935523</v>
      </c>
      <c r="I72">
        <f t="shared" si="13"/>
        <v>7886.7887143287053</v>
      </c>
      <c r="J72">
        <f t="shared" si="14"/>
        <v>-2541.8040365767538</v>
      </c>
      <c r="K72">
        <f t="shared" si="15"/>
        <v>-6018.0016202119068</v>
      </c>
    </row>
    <row r="73" spans="1:11">
      <c r="A73" t="s">
        <v>137</v>
      </c>
      <c r="B73">
        <v>4392.92</v>
      </c>
      <c r="C73">
        <f t="shared" si="7"/>
        <v>12417.78</v>
      </c>
      <c r="D73">
        <f t="shared" si="8"/>
        <v>6162.3131859956393</v>
      </c>
      <c r="E73">
        <f t="shared" si="16"/>
        <v>1241.0063049815103</v>
      </c>
      <c r="F73">
        <f t="shared" si="10"/>
        <v>3657.9267677184621</v>
      </c>
      <c r="G73">
        <f t="shared" si="11"/>
        <v>7315.8535354369242</v>
      </c>
      <c r="H73">
        <f t="shared" si="12"/>
        <v>4898.9330726999724</v>
      </c>
      <c r="I73">
        <f t="shared" si="13"/>
        <v>8556.859840418434</v>
      </c>
      <c r="J73">
        <f t="shared" si="14"/>
        <v>-2416.9204627369518</v>
      </c>
      <c r="K73">
        <f t="shared" si="15"/>
        <v>-6074.8472304554143</v>
      </c>
    </row>
    <row r="74" spans="1:11">
      <c r="A74" t="s">
        <v>138</v>
      </c>
      <c r="B74">
        <v>2630.5799999999995</v>
      </c>
      <c r="C74">
        <f t="shared" ref="C74:C90" si="17">SUM(B71,B72,B73,B74)</f>
        <v>13613.230000000001</v>
      </c>
      <c r="D74">
        <f t="shared" ref="D74:D90" si="18">C74-C70</f>
        <v>6775.7491083955456</v>
      </c>
      <c r="E74">
        <f t="shared" si="16"/>
        <v>1469.547159425028</v>
      </c>
      <c r="F74">
        <f t="shared" si="10"/>
        <v>3858.6044872781804</v>
      </c>
      <c r="G74">
        <f t="shared" si="11"/>
        <v>7717.2089745563608</v>
      </c>
      <c r="H74">
        <f t="shared" si="12"/>
        <v>5328.1516467032088</v>
      </c>
      <c r="I74">
        <f t="shared" si="13"/>
        <v>9186.7561339813892</v>
      </c>
      <c r="J74">
        <f t="shared" si="14"/>
        <v>-2389.0573278531524</v>
      </c>
      <c r="K74">
        <f t="shared" si="15"/>
        <v>-6247.6618151313323</v>
      </c>
    </row>
    <row r="75" spans="1:11">
      <c r="A75" t="s">
        <v>139</v>
      </c>
      <c r="B75">
        <v>2833.8199999999997</v>
      </c>
      <c r="C75">
        <f t="shared" si="17"/>
        <v>13860.4</v>
      </c>
      <c r="D75">
        <f t="shared" si="18"/>
        <v>5400.731571918046</v>
      </c>
      <c r="E75">
        <f t="shared" si="16"/>
        <v>1740.6210190578713</v>
      </c>
      <c r="F75">
        <f t="shared" si="10"/>
        <v>3938.0155352565548</v>
      </c>
      <c r="G75">
        <f t="shared" si="11"/>
        <v>7876.0310705131096</v>
      </c>
      <c r="H75">
        <f t="shared" si="12"/>
        <v>5678.6365543144257</v>
      </c>
      <c r="I75">
        <f t="shared" si="13"/>
        <v>9616.65208957098</v>
      </c>
      <c r="J75">
        <f t="shared" si="14"/>
        <v>-2197.3945161986835</v>
      </c>
      <c r="K75">
        <f t="shared" si="15"/>
        <v>-6135.4100514552383</v>
      </c>
    </row>
    <row r="76" spans="1:11">
      <c r="A76" t="s">
        <v>140</v>
      </c>
      <c r="B76">
        <v>3922.2</v>
      </c>
      <c r="C76">
        <f t="shared" si="17"/>
        <v>13779.52</v>
      </c>
      <c r="D76">
        <f t="shared" si="18"/>
        <v>4049.0477696634134</v>
      </c>
      <c r="E76">
        <f t="shared" si="16"/>
        <v>2071.4273500750865</v>
      </c>
      <c r="F76">
        <f t="shared" si="10"/>
        <v>3833.6135219979165</v>
      </c>
      <c r="G76">
        <f t="shared" si="11"/>
        <v>7667.2270439958329</v>
      </c>
      <c r="H76">
        <f t="shared" si="12"/>
        <v>5905.0408720730029</v>
      </c>
      <c r="I76">
        <f t="shared" si="13"/>
        <v>9738.6543940709198</v>
      </c>
      <c r="J76">
        <f t="shared" si="14"/>
        <v>-1762.18617192283</v>
      </c>
      <c r="K76">
        <f t="shared" si="15"/>
        <v>-5595.799693920746</v>
      </c>
    </row>
    <row r="77" spans="1:11">
      <c r="A77" t="s">
        <v>141</v>
      </c>
      <c r="B77">
        <v>3280.9300000000003</v>
      </c>
      <c r="C77">
        <f t="shared" si="17"/>
        <v>12667.529999999999</v>
      </c>
      <c r="D77">
        <f t="shared" si="18"/>
        <v>249.74999999999818</v>
      </c>
      <c r="E77">
        <f t="shared" si="16"/>
        <v>2101.1640788948412</v>
      </c>
      <c r="F77">
        <f t="shared" si="10"/>
        <v>3816.1501431997867</v>
      </c>
      <c r="G77">
        <f t="shared" si="11"/>
        <v>7632.3002863995735</v>
      </c>
      <c r="H77">
        <f t="shared" si="12"/>
        <v>5917.3142220946283</v>
      </c>
      <c r="I77">
        <f t="shared" si="13"/>
        <v>9733.4643652944142</v>
      </c>
      <c r="J77">
        <f t="shared" si="14"/>
        <v>-1714.9860643049456</v>
      </c>
      <c r="K77">
        <f t="shared" si="15"/>
        <v>-5531.1362075047327</v>
      </c>
    </row>
    <row r="78" spans="1:11">
      <c r="A78" t="s">
        <v>142</v>
      </c>
      <c r="B78">
        <v>2433.5889356400003</v>
      </c>
      <c r="C78">
        <f t="shared" si="17"/>
        <v>12470.538935640001</v>
      </c>
      <c r="D78">
        <f t="shared" si="18"/>
        <v>-1142.6910643600004</v>
      </c>
      <c r="E78">
        <f t="shared" si="16"/>
        <v>1891.5101339671451</v>
      </c>
      <c r="F78">
        <f t="shared" si="10"/>
        <v>3875.9685466226456</v>
      </c>
      <c r="G78">
        <f t="shared" si="11"/>
        <v>7751.9370932452912</v>
      </c>
      <c r="H78">
        <f t="shared" si="12"/>
        <v>5767.4786805897911</v>
      </c>
      <c r="I78">
        <f t="shared" si="13"/>
        <v>9643.4472272124367</v>
      </c>
      <c r="J78">
        <f t="shared" si="14"/>
        <v>-1984.4584126555005</v>
      </c>
      <c r="K78">
        <f t="shared" si="15"/>
        <v>-5860.4269592781457</v>
      </c>
    </row>
    <row r="79" spans="1:11">
      <c r="A79" t="s">
        <v>143</v>
      </c>
      <c r="B79">
        <v>4615.1801006039996</v>
      </c>
      <c r="C79">
        <f t="shared" si="17"/>
        <v>14251.899036244002</v>
      </c>
      <c r="D79">
        <f t="shared" si="18"/>
        <v>391.49903624400213</v>
      </c>
      <c r="E79">
        <f t="shared" si="16"/>
        <v>1561.0782381627735</v>
      </c>
      <c r="F79">
        <f t="shared" si="10"/>
        <v>3695.0021143960739</v>
      </c>
      <c r="G79">
        <f t="shared" si="11"/>
        <v>7390.0042287921478</v>
      </c>
      <c r="H79">
        <f t="shared" si="12"/>
        <v>5256.0803525588472</v>
      </c>
      <c r="I79">
        <f t="shared" si="13"/>
        <v>8951.082466954922</v>
      </c>
      <c r="J79">
        <f t="shared" si="14"/>
        <v>-2133.9238762333007</v>
      </c>
      <c r="K79">
        <f t="shared" si="15"/>
        <v>-5828.9259906293746</v>
      </c>
    </row>
    <row r="80" spans="1:11">
      <c r="A80" t="s">
        <v>144</v>
      </c>
      <c r="B80">
        <v>4995.9955335469995</v>
      </c>
      <c r="C80">
        <f t="shared" si="17"/>
        <v>15325.694569791001</v>
      </c>
      <c r="D80">
        <f t="shared" si="18"/>
        <v>1546.174569791001</v>
      </c>
      <c r="E80">
        <f t="shared" si="16"/>
        <v>1200.8654528906104</v>
      </c>
      <c r="F80">
        <f t="shared" si="10"/>
        <v>3285.743897789469</v>
      </c>
      <c r="G80">
        <f t="shared" si="11"/>
        <v>6571.4877955789379</v>
      </c>
      <c r="H80">
        <f t="shared" si="12"/>
        <v>4486.6093506800789</v>
      </c>
      <c r="I80">
        <f t="shared" si="13"/>
        <v>7772.3532484695479</v>
      </c>
      <c r="J80">
        <f t="shared" si="14"/>
        <v>-2084.8784448988586</v>
      </c>
      <c r="K80">
        <f t="shared" si="15"/>
        <v>-5370.622342688328</v>
      </c>
    </row>
    <row r="81" spans="1:11">
      <c r="A81" t="s">
        <v>145</v>
      </c>
      <c r="B81">
        <v>5114.74891966</v>
      </c>
      <c r="C81">
        <f t="shared" si="17"/>
        <v>17159.513489450997</v>
      </c>
      <c r="D81">
        <f t="shared" si="18"/>
        <v>4491.9834894509986</v>
      </c>
      <c r="E81">
        <f t="shared" si="16"/>
        <v>1052.6528484599066</v>
      </c>
      <c r="F81">
        <f t="shared" si="10"/>
        <v>3046.9018715371858</v>
      </c>
      <c r="G81">
        <f t="shared" si="11"/>
        <v>6093.8037430743716</v>
      </c>
      <c r="H81">
        <f t="shared" si="12"/>
        <v>4099.5547199970924</v>
      </c>
      <c r="I81">
        <f t="shared" si="13"/>
        <v>7146.4565915342782</v>
      </c>
      <c r="J81">
        <f t="shared" si="14"/>
        <v>-1994.2490230772792</v>
      </c>
      <c r="K81">
        <f t="shared" si="15"/>
        <v>-5041.150894614465</v>
      </c>
    </row>
    <row r="82" spans="1:11">
      <c r="A82" t="s">
        <v>146</v>
      </c>
      <c r="B82">
        <v>5187.3119029700001</v>
      </c>
      <c r="C82">
        <f t="shared" si="17"/>
        <v>19913.236456781</v>
      </c>
      <c r="D82">
        <f t="shared" si="18"/>
        <v>7442.697521140999</v>
      </c>
      <c r="E82">
        <f t="shared" si="16"/>
        <v>1450.9210098899352</v>
      </c>
      <c r="F82">
        <f t="shared" si="10"/>
        <v>3336.9328895576359</v>
      </c>
      <c r="G82">
        <f t="shared" si="11"/>
        <v>6673.8657791152718</v>
      </c>
      <c r="H82">
        <f t="shared" si="12"/>
        <v>4787.8538994475712</v>
      </c>
      <c r="I82">
        <f t="shared" si="13"/>
        <v>8124.7867890052075</v>
      </c>
      <c r="J82">
        <f t="shared" si="14"/>
        <v>-1886.0118796677007</v>
      </c>
      <c r="K82">
        <f t="shared" si="15"/>
        <v>-5222.9447692253361</v>
      </c>
    </row>
    <row r="83" spans="1:11">
      <c r="A83" t="s">
        <v>147</v>
      </c>
      <c r="B83">
        <v>4000.0469775499996</v>
      </c>
      <c r="C83">
        <f t="shared" si="17"/>
        <v>19298.103333726998</v>
      </c>
      <c r="D83">
        <f t="shared" si="18"/>
        <v>5046.2042974829965</v>
      </c>
      <c r="E83">
        <f t="shared" si="16"/>
        <v>1864.1775250828018</v>
      </c>
      <c r="F83">
        <f t="shared" si="10"/>
        <v>3238.5041453908816</v>
      </c>
      <c r="G83">
        <f t="shared" si="11"/>
        <v>6477.0082907817632</v>
      </c>
      <c r="H83">
        <f t="shared" si="12"/>
        <v>5102.681670473683</v>
      </c>
      <c r="I83">
        <f t="shared" si="13"/>
        <v>8341.1858158645646</v>
      </c>
      <c r="J83">
        <f t="shared" si="14"/>
        <v>-1374.3266203080798</v>
      </c>
      <c r="K83">
        <f t="shared" si="15"/>
        <v>-4612.8307656989618</v>
      </c>
    </row>
    <row r="84" spans="1:11">
      <c r="A84" t="s">
        <v>148</v>
      </c>
      <c r="B84">
        <v>5473.8097052050007</v>
      </c>
      <c r="C84">
        <f t="shared" si="17"/>
        <v>19775.917505384998</v>
      </c>
      <c r="D84">
        <f t="shared" si="18"/>
        <v>4450.2229355939962</v>
      </c>
      <c r="E84">
        <f t="shared" si="16"/>
        <v>2208.3918347426188</v>
      </c>
      <c r="F84">
        <f t="shared" si="10"/>
        <v>3121.3472134755589</v>
      </c>
      <c r="G84">
        <f t="shared" si="11"/>
        <v>6242.6944269511177</v>
      </c>
      <c r="H84">
        <f t="shared" si="12"/>
        <v>5329.7390482181781</v>
      </c>
      <c r="I84">
        <f t="shared" si="13"/>
        <v>8451.0862616937375</v>
      </c>
      <c r="J84">
        <f t="shared" si="14"/>
        <v>-912.95537873294006</v>
      </c>
      <c r="K84">
        <f t="shared" si="15"/>
        <v>-4034.3025922084989</v>
      </c>
    </row>
    <row r="85" spans="1:11">
      <c r="A85" t="s">
        <v>149</v>
      </c>
      <c r="B85">
        <v>4130.4715301220003</v>
      </c>
      <c r="C85">
        <f t="shared" si="17"/>
        <v>18791.640115847003</v>
      </c>
      <c r="D85">
        <f t="shared" si="18"/>
        <v>1632.126626396006</v>
      </c>
      <c r="E85">
        <f t="shared" si="16"/>
        <v>2332.7191833330444</v>
      </c>
      <c r="F85">
        <f t="shared" si="10"/>
        <v>3041.428658945581</v>
      </c>
      <c r="G85">
        <f t="shared" si="11"/>
        <v>6082.857317891162</v>
      </c>
      <c r="H85">
        <f t="shared" si="12"/>
        <v>5374.1478422786258</v>
      </c>
      <c r="I85">
        <f t="shared" si="13"/>
        <v>8415.5765012242064</v>
      </c>
      <c r="J85">
        <f t="shared" si="14"/>
        <v>-708.70947561253661</v>
      </c>
      <c r="K85">
        <f t="shared" si="15"/>
        <v>-3750.1381345581176</v>
      </c>
    </row>
    <row r="86" spans="1:11">
      <c r="A86" t="s">
        <v>150</v>
      </c>
      <c r="B86">
        <v>4915.5286132509991</v>
      </c>
      <c r="C86">
        <f t="shared" si="17"/>
        <v>18519.856826128002</v>
      </c>
      <c r="D86">
        <f t="shared" si="18"/>
        <v>-1393.3796306529985</v>
      </c>
      <c r="E86">
        <f t="shared" si="16"/>
        <v>2171.9874033261335</v>
      </c>
      <c r="F86">
        <f t="shared" si="10"/>
        <v>3152.7849102194314</v>
      </c>
      <c r="G86">
        <f t="shared" si="11"/>
        <v>6305.5698204388627</v>
      </c>
      <c r="H86">
        <f t="shared" si="12"/>
        <v>5324.7723135455653</v>
      </c>
      <c r="I86">
        <f t="shared" si="13"/>
        <v>8477.5572237649958</v>
      </c>
      <c r="J86">
        <f t="shared" si="14"/>
        <v>-980.79750689329785</v>
      </c>
      <c r="K86">
        <f t="shared" si="15"/>
        <v>-4133.5824171127297</v>
      </c>
    </row>
    <row r="87" spans="1:11">
      <c r="A87" t="s">
        <v>151</v>
      </c>
      <c r="B87">
        <v>5135.0945935829996</v>
      </c>
      <c r="C87">
        <f t="shared" si="17"/>
        <v>19654.904442161001</v>
      </c>
      <c r="D87">
        <f t="shared" si="18"/>
        <v>356.80110843400325</v>
      </c>
      <c r="E87">
        <f t="shared" si="16"/>
        <v>2147.0229929877619</v>
      </c>
      <c r="F87">
        <f t="shared" si="10"/>
        <v>3165.7031328650705</v>
      </c>
      <c r="G87">
        <f t="shared" si="11"/>
        <v>6331.4062657301411</v>
      </c>
      <c r="H87">
        <f t="shared" si="12"/>
        <v>5312.7261258528324</v>
      </c>
      <c r="I87">
        <f t="shared" si="13"/>
        <v>8478.4292587179025</v>
      </c>
      <c r="J87">
        <f t="shared" si="14"/>
        <v>-1018.6801398773086</v>
      </c>
      <c r="K87">
        <f t="shared" si="15"/>
        <v>-4184.3832727423796</v>
      </c>
    </row>
    <row r="88" spans="1:11">
      <c r="A88" t="s">
        <v>152</v>
      </c>
      <c r="B88">
        <v>7190.5590606599999</v>
      </c>
      <c r="C88">
        <f t="shared" si="17"/>
        <v>21371.653797615996</v>
      </c>
      <c r="D88">
        <f t="shared" si="18"/>
        <v>1595.7362922309985</v>
      </c>
      <c r="E88">
        <f t="shared" si="16"/>
        <v>2286.8640814391147</v>
      </c>
      <c r="F88">
        <f t="shared" si="10"/>
        <v>3070.3576534665413</v>
      </c>
      <c r="G88">
        <f t="shared" si="11"/>
        <v>6140.7153069330825</v>
      </c>
      <c r="H88">
        <f t="shared" si="12"/>
        <v>5357.2217349056555</v>
      </c>
      <c r="I88">
        <f t="shared" si="13"/>
        <v>8427.5793883721963</v>
      </c>
      <c r="J88">
        <f t="shared" si="14"/>
        <v>-783.49357202742658</v>
      </c>
      <c r="K88">
        <f t="shared" si="15"/>
        <v>-3853.8512254939678</v>
      </c>
    </row>
    <row r="89" spans="1:11">
      <c r="A89" t="s">
        <v>153</v>
      </c>
      <c r="B89">
        <v>7031.6193294900004</v>
      </c>
      <c r="C89">
        <f>SUM(B86,B87,B88,B89)</f>
        <v>24272.801596983998</v>
      </c>
      <c r="D89">
        <f t="shared" si="18"/>
        <v>5481.1614811369946</v>
      </c>
      <c r="E89">
        <f t="shared" si="16"/>
        <v>2722.7584096682672</v>
      </c>
      <c r="F89">
        <f t="shared" si="10"/>
        <v>2856.2788415353107</v>
      </c>
      <c r="G89">
        <f t="shared" si="11"/>
        <v>5712.5576830706214</v>
      </c>
      <c r="H89">
        <f t="shared" si="12"/>
        <v>5579.0372512035774</v>
      </c>
      <c r="I89">
        <f t="shared" si="13"/>
        <v>8435.316092738889</v>
      </c>
      <c r="J89">
        <f t="shared" si="14"/>
        <v>-133.5204318670435</v>
      </c>
      <c r="K89">
        <f t="shared" si="15"/>
        <v>-2989.7992734023542</v>
      </c>
    </row>
    <row r="90" spans="1:11">
      <c r="A90" t="s">
        <v>154</v>
      </c>
      <c r="B90">
        <v>5358.4160718399999</v>
      </c>
      <c r="C90">
        <f t="shared" si="17"/>
        <v>24715.689055572999</v>
      </c>
      <c r="D90">
        <f t="shared" si="18"/>
        <v>6195.8322294449972</v>
      </c>
      <c r="E90">
        <f t="shared" si="16"/>
        <v>3122.4866675758149</v>
      </c>
      <c r="F90">
        <f t="shared" si="10"/>
        <v>2747.543896710516</v>
      </c>
      <c r="G90">
        <f t="shared" si="11"/>
        <v>5495.0877934210321</v>
      </c>
      <c r="H90">
        <f t="shared" si="12"/>
        <v>5870.0305642863314</v>
      </c>
      <c r="I90">
        <f t="shared" si="13"/>
        <v>8617.574460996846</v>
      </c>
      <c r="J90">
        <f t="shared" si="14"/>
        <v>374.94277086529883</v>
      </c>
      <c r="K90">
        <f t="shared" si="15"/>
        <v>-2372.6011258452172</v>
      </c>
    </row>
    <row r="91" spans="1:11">
      <c r="A91" t="s">
        <v>155</v>
      </c>
      <c r="B91">
        <v>4566.4787731260003</v>
      </c>
      <c r="C91">
        <f t="shared" ref="C91:C93" si="19">SUM(B88,B89,B90,B91)</f>
        <v>24147.073235116</v>
      </c>
      <c r="D91">
        <f t="shared" ref="D91:D92" si="20">C91-C87</f>
        <v>4492.1687929549989</v>
      </c>
      <c r="E91">
        <f t="shared" ref="E91:E93" si="21">AVERAGE(D72:D91)</f>
        <v>3298.9846765900206</v>
      </c>
      <c r="F91">
        <f t="shared" ref="F91:F93" si="22">STDEV(D72,D73,D74,D75,D76,D77,D78,D79,D80,D81,D82,D83,D84,D85,D86,D87,D88,D89,D90,D91)</f>
        <v>2714.6498148596465</v>
      </c>
      <c r="G91">
        <f t="shared" ref="G91:G93" si="23">F91*2</f>
        <v>5429.2996297192931</v>
      </c>
      <c r="H91">
        <f t="shared" ref="H91:H93" si="24">E91+F91</f>
        <v>6013.6344914496676</v>
      </c>
      <c r="I91">
        <f t="shared" ref="I91:I93" si="25">E91+G91</f>
        <v>8728.2843063093133</v>
      </c>
      <c r="J91">
        <f t="shared" ref="J91:J93" si="26">E91-F91</f>
        <v>584.33486173037409</v>
      </c>
      <c r="K91">
        <f t="shared" ref="K91:K93" si="27">E91-G91</f>
        <v>-2130.3149531292725</v>
      </c>
    </row>
    <row r="92" spans="1:11">
      <c r="A92" t="s">
        <v>195</v>
      </c>
      <c r="B92">
        <v>5460.06347637</v>
      </c>
      <c r="C92">
        <f t="shared" si="19"/>
        <v>22416.577650826002</v>
      </c>
      <c r="D92">
        <f t="shared" si="20"/>
        <v>1044.9238532100062</v>
      </c>
      <c r="E92">
        <f t="shared" si="21"/>
        <v>3213.4526587235819</v>
      </c>
      <c r="F92">
        <f t="shared" si="22"/>
        <v>2759.2554163454265</v>
      </c>
      <c r="G92">
        <f t="shared" si="23"/>
        <v>5518.510832690853</v>
      </c>
      <c r="H92">
        <f t="shared" si="24"/>
        <v>5972.7080750690084</v>
      </c>
      <c r="I92">
        <f t="shared" si="25"/>
        <v>8731.9634914144353</v>
      </c>
      <c r="J92">
        <f t="shared" si="26"/>
        <v>454.19724237815535</v>
      </c>
      <c r="K92">
        <f t="shared" si="27"/>
        <v>-2305.0581739672712</v>
      </c>
    </row>
    <row r="93" spans="1:11">
      <c r="A93" t="s">
        <v>196</v>
      </c>
      <c r="B93">
        <v>4231.7634492199995</v>
      </c>
      <c r="C93">
        <f t="shared" si="19"/>
        <v>19616.721770556</v>
      </c>
      <c r="D93">
        <f>C93-C89</f>
        <v>-4656.0798264279983</v>
      </c>
      <c r="E93">
        <f t="shared" si="21"/>
        <v>2672.5330081024003</v>
      </c>
      <c r="F93">
        <f t="shared" si="22"/>
        <v>3179.1938762836503</v>
      </c>
      <c r="G93">
        <f t="shared" si="23"/>
        <v>6358.3877525673006</v>
      </c>
      <c r="H93">
        <f t="shared" si="24"/>
        <v>5851.7268843860511</v>
      </c>
      <c r="I93">
        <f t="shared" si="25"/>
        <v>9030.9207606697018</v>
      </c>
      <c r="J93">
        <f t="shared" si="26"/>
        <v>-506.66086818124995</v>
      </c>
      <c r="K93">
        <f t="shared" si="27"/>
        <v>-3685.8547444649003</v>
      </c>
    </row>
  </sheetData>
  <conditionalFormatting sqref="N7:CA8">
    <cfRule type="containsText" dxfId="14" priority="1" operator="containsText" text="Upper Limit">
      <formula>NOT(ISERROR(SEARCH("Upper Limit",N7)))</formula>
    </cfRule>
    <cfRule type="containsText" dxfId="13" priority="2" operator="containsText" text="Lower Limit">
      <formula>NOT(ISERROR(SEARCH("Lower Limit",N7)))</formula>
    </cfRule>
    <cfRule type="containsText" dxfId="12" priority="3" operator="containsText" text="No">
      <formula>NOT(ISERROR(SEARCH("No",N7)))</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J2"/>
  <sheetViews>
    <sheetView workbookViewId="0">
      <selection activeCell="D15" sqref="D15"/>
    </sheetView>
  </sheetViews>
  <sheetFormatPr defaultRowHeight="15"/>
  <cols>
    <col min="1" max="1" width="14.42578125" customWidth="1"/>
    <col min="2" max="2" width="13.140625" customWidth="1"/>
    <col min="5" max="5" width="13.7109375" customWidth="1"/>
    <col min="6" max="6" width="16.28515625" customWidth="1"/>
    <col min="8" max="8" width="18.140625" customWidth="1"/>
    <col min="9" max="9" width="14.140625" customWidth="1"/>
    <col min="10" max="10" width="13.85546875" customWidth="1"/>
  </cols>
  <sheetData>
    <row r="1" spans="1:10">
      <c r="A1" s="5" t="s">
        <v>157</v>
      </c>
      <c r="B1" s="6" t="s">
        <v>158</v>
      </c>
      <c r="D1" s="6" t="s">
        <v>160</v>
      </c>
      <c r="E1" s="5" t="s">
        <v>157</v>
      </c>
      <c r="F1" s="6" t="s">
        <v>158</v>
      </c>
      <c r="H1" s="14" t="s">
        <v>160</v>
      </c>
      <c r="I1" s="5" t="s">
        <v>164</v>
      </c>
      <c r="J1" s="6" t="s">
        <v>165</v>
      </c>
    </row>
    <row r="2" spans="1:10" ht="45">
      <c r="A2" s="12" t="s">
        <v>181</v>
      </c>
      <c r="B2" s="13"/>
      <c r="D2" s="9" t="s">
        <v>161</v>
      </c>
      <c r="E2" s="12" t="s">
        <v>176</v>
      </c>
      <c r="F2" s="13" t="s">
        <v>177</v>
      </c>
      <c r="H2" s="15" t="s">
        <v>178</v>
      </c>
      <c r="I2" s="12" t="s">
        <v>179</v>
      </c>
      <c r="J2" s="13" t="s">
        <v>180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EB146"/>
  <sheetViews>
    <sheetView tabSelected="1" topLeftCell="DJ1" workbookViewId="0">
      <selection activeCell="AS1" sqref="AS1:AX8"/>
    </sheetView>
  </sheetViews>
  <sheetFormatPr defaultRowHeight="15"/>
  <sheetData>
    <row r="1" spans="1:132" ht="75">
      <c r="A1" s="1" t="s">
        <v>0</v>
      </c>
      <c r="B1" s="2" t="s">
        <v>10</v>
      </c>
      <c r="C1" s="2" t="s">
        <v>1</v>
      </c>
      <c r="D1" s="2" t="s">
        <v>2</v>
      </c>
      <c r="E1" s="2" t="s">
        <v>3</v>
      </c>
      <c r="F1" s="2" t="s">
        <v>4</v>
      </c>
      <c r="G1" s="2" t="s">
        <v>5</v>
      </c>
      <c r="H1" s="2" t="s">
        <v>6</v>
      </c>
      <c r="I1" s="2" t="s">
        <v>7</v>
      </c>
      <c r="J1" s="2" t="s">
        <v>8</v>
      </c>
      <c r="K1" s="2" t="s">
        <v>9</v>
      </c>
      <c r="N1" t="s">
        <v>41</v>
      </c>
      <c r="O1" t="s">
        <v>42</v>
      </c>
      <c r="P1" t="s">
        <v>43</v>
      </c>
      <c r="Q1" t="s">
        <v>44</v>
      </c>
      <c r="R1" t="s">
        <v>45</v>
      </c>
      <c r="S1" t="s">
        <v>46</v>
      </c>
      <c r="T1" t="s">
        <v>47</v>
      </c>
      <c r="U1" t="s">
        <v>48</v>
      </c>
      <c r="V1" t="s">
        <v>49</v>
      </c>
      <c r="W1" t="s">
        <v>50</v>
      </c>
      <c r="X1" t="s">
        <v>51</v>
      </c>
      <c r="Y1" t="s">
        <v>52</v>
      </c>
      <c r="Z1" t="s">
        <v>53</v>
      </c>
      <c r="AA1" t="s">
        <v>54</v>
      </c>
      <c r="AB1" s="3" t="s">
        <v>55</v>
      </c>
      <c r="AC1" s="3" t="s">
        <v>56</v>
      </c>
      <c r="AD1" s="3" t="s">
        <v>57</v>
      </c>
      <c r="AE1" s="3" t="s">
        <v>58</v>
      </c>
      <c r="AF1" s="3" t="s">
        <v>59</v>
      </c>
      <c r="AG1" s="3" t="s">
        <v>60</v>
      </c>
      <c r="AH1" s="3" t="s">
        <v>61</v>
      </c>
      <c r="AI1" s="3" t="s">
        <v>62</v>
      </c>
      <c r="AJ1" t="s">
        <v>63</v>
      </c>
      <c r="AK1" t="s">
        <v>64</v>
      </c>
      <c r="AL1" t="s">
        <v>65</v>
      </c>
      <c r="AM1" t="s">
        <v>66</v>
      </c>
      <c r="AN1" t="s">
        <v>67</v>
      </c>
      <c r="AO1" t="s">
        <v>68</v>
      </c>
      <c r="AP1" t="s">
        <v>69</v>
      </c>
      <c r="AQ1" t="s">
        <v>70</v>
      </c>
      <c r="AR1" t="s">
        <v>71</v>
      </c>
      <c r="AS1" s="4" t="s">
        <v>72</v>
      </c>
      <c r="AT1" s="4" t="s">
        <v>73</v>
      </c>
      <c r="AU1" s="4" t="s">
        <v>74</v>
      </c>
      <c r="AV1" s="4" t="s">
        <v>75</v>
      </c>
      <c r="AW1" s="4" t="s">
        <v>76</v>
      </c>
      <c r="AX1" s="4" t="s">
        <v>77</v>
      </c>
      <c r="AY1" t="s">
        <v>78</v>
      </c>
      <c r="AZ1" t="s">
        <v>79</v>
      </c>
      <c r="BA1" t="s">
        <v>80</v>
      </c>
      <c r="BB1" t="s">
        <v>81</v>
      </c>
      <c r="BC1" t="s">
        <v>82</v>
      </c>
      <c r="BD1" t="s">
        <v>83</v>
      </c>
      <c r="BE1" t="s">
        <v>84</v>
      </c>
      <c r="BF1" t="s">
        <v>85</v>
      </c>
      <c r="BG1" t="s">
        <v>86</v>
      </c>
      <c r="BH1" t="s">
        <v>87</v>
      </c>
      <c r="BI1" t="s">
        <v>88</v>
      </c>
      <c r="BJ1" t="s">
        <v>89</v>
      </c>
      <c r="BK1" t="s">
        <v>90</v>
      </c>
      <c r="BL1" t="s">
        <v>91</v>
      </c>
      <c r="BM1" t="s">
        <v>92</v>
      </c>
      <c r="BN1" t="s">
        <v>93</v>
      </c>
      <c r="BO1" t="s">
        <v>94</v>
      </c>
      <c r="BP1" t="s">
        <v>95</v>
      </c>
      <c r="BQ1" t="s">
        <v>96</v>
      </c>
      <c r="BR1" t="s">
        <v>97</v>
      </c>
      <c r="BS1" t="s">
        <v>98</v>
      </c>
      <c r="BT1" t="s">
        <v>99</v>
      </c>
      <c r="BU1" t="s">
        <v>100</v>
      </c>
      <c r="BV1" t="s">
        <v>101</v>
      </c>
      <c r="BW1" t="s">
        <v>102</v>
      </c>
      <c r="BX1" t="s">
        <v>103</v>
      </c>
      <c r="BY1" t="s">
        <v>104</v>
      </c>
      <c r="BZ1" t="s">
        <v>105</v>
      </c>
      <c r="CA1" t="s">
        <v>106</v>
      </c>
      <c r="CB1" t="s">
        <v>107</v>
      </c>
      <c r="CC1" t="s">
        <v>108</v>
      </c>
      <c r="CD1" t="s">
        <v>109</v>
      </c>
      <c r="CE1" t="s">
        <v>110</v>
      </c>
      <c r="CF1" t="s">
        <v>111</v>
      </c>
      <c r="CG1" t="s">
        <v>112</v>
      </c>
      <c r="CH1" t="s">
        <v>113</v>
      </c>
      <c r="CI1" t="s">
        <v>114</v>
      </c>
      <c r="CJ1" t="s">
        <v>115</v>
      </c>
      <c r="CK1" t="s">
        <v>116</v>
      </c>
      <c r="CL1" t="s">
        <v>117</v>
      </c>
      <c r="CM1" t="s">
        <v>118</v>
      </c>
      <c r="CN1" t="s">
        <v>119</v>
      </c>
      <c r="CO1" t="s">
        <v>120</v>
      </c>
      <c r="CP1" t="s">
        <v>121</v>
      </c>
      <c r="CQ1" t="s">
        <v>122</v>
      </c>
      <c r="CR1" t="s">
        <v>123</v>
      </c>
      <c r="CS1" t="s">
        <v>124</v>
      </c>
      <c r="CT1" t="s">
        <v>125</v>
      </c>
      <c r="CU1" s="3" t="s">
        <v>126</v>
      </c>
      <c r="CV1" s="3" t="s">
        <v>127</v>
      </c>
      <c r="CW1" s="3" t="s">
        <v>156</v>
      </c>
      <c r="CX1" s="3" t="s">
        <v>128</v>
      </c>
      <c r="CY1" t="s">
        <v>129</v>
      </c>
      <c r="CZ1" t="s">
        <v>130</v>
      </c>
      <c r="DA1" t="s">
        <v>131</v>
      </c>
      <c r="DB1" t="s">
        <v>132</v>
      </c>
      <c r="DC1" t="s">
        <v>133</v>
      </c>
      <c r="DD1" s="3" t="s">
        <v>134</v>
      </c>
      <c r="DE1" s="3" t="s">
        <v>135</v>
      </c>
      <c r="DF1" s="3" t="s">
        <v>136</v>
      </c>
      <c r="DG1" s="3" t="s">
        <v>137</v>
      </c>
      <c r="DH1" t="s">
        <v>138</v>
      </c>
      <c r="DI1" t="s">
        <v>139</v>
      </c>
      <c r="DJ1" t="s">
        <v>140</v>
      </c>
      <c r="DK1" t="s">
        <v>141</v>
      </c>
      <c r="DL1" t="s">
        <v>142</v>
      </c>
      <c r="DM1" s="4" t="s">
        <v>143</v>
      </c>
      <c r="DN1" s="4" t="s">
        <v>144</v>
      </c>
      <c r="DO1" t="s">
        <v>145</v>
      </c>
      <c r="DP1" t="s">
        <v>146</v>
      </c>
      <c r="DQ1" t="s">
        <v>147</v>
      </c>
      <c r="DR1" t="s">
        <v>148</v>
      </c>
      <c r="DS1" t="s">
        <v>149</v>
      </c>
      <c r="DT1" t="s">
        <v>150</v>
      </c>
      <c r="DU1" t="s">
        <v>151</v>
      </c>
      <c r="DV1" t="s">
        <v>152</v>
      </c>
      <c r="DW1" t="s">
        <v>153</v>
      </c>
      <c r="DX1" t="s">
        <v>154</v>
      </c>
      <c r="DY1" s="4" t="s">
        <v>155</v>
      </c>
      <c r="DZ1" t="s">
        <v>195</v>
      </c>
      <c r="EA1" t="s">
        <v>196</v>
      </c>
      <c r="EB1" t="s">
        <v>200</v>
      </c>
    </row>
    <row r="2" spans="1:132">
      <c r="A2" t="s">
        <v>15</v>
      </c>
      <c r="B2">
        <v>2476.3955000000005</v>
      </c>
      <c r="M2" s="2" t="s">
        <v>2</v>
      </c>
      <c r="N2">
        <v>1496.8579999999999</v>
      </c>
      <c r="O2">
        <v>3031.9510000000005</v>
      </c>
      <c r="P2">
        <v>625.70500000000027</v>
      </c>
      <c r="Q2">
        <v>4323.1949999999997</v>
      </c>
      <c r="R2">
        <v>491.30400000000031</v>
      </c>
      <c r="S2">
        <v>-3957.4620000000004</v>
      </c>
      <c r="T2">
        <v>-1873.7590000000009</v>
      </c>
      <c r="U2">
        <v>-9718.898000000001</v>
      </c>
      <c r="V2">
        <v>-4712.6280000000006</v>
      </c>
      <c r="W2">
        <v>798.07099999999991</v>
      </c>
      <c r="X2">
        <v>-2107.1279999999992</v>
      </c>
      <c r="Y2">
        <v>4654.1420000000016</v>
      </c>
      <c r="Z2">
        <v>4102.786000000001</v>
      </c>
      <c r="AA2">
        <v>2518.5790000000006</v>
      </c>
      <c r="AB2" s="3">
        <v>7960.3530000000001</v>
      </c>
      <c r="AC2" s="3">
        <v>9467.994999999999</v>
      </c>
      <c r="AD2" s="3">
        <v>5497.5339999999997</v>
      </c>
      <c r="AE2" s="3">
        <v>6039.866</v>
      </c>
      <c r="AF2" s="3">
        <v>9133.3739999999998</v>
      </c>
      <c r="AG2" s="3">
        <v>8113.1810000000005</v>
      </c>
      <c r="AH2" s="3">
        <v>12198.895999999999</v>
      </c>
      <c r="AI2" s="3">
        <v>16671.283000000003</v>
      </c>
      <c r="AJ2">
        <v>9124.5180000000018</v>
      </c>
      <c r="AK2">
        <v>6099.8690000000024</v>
      </c>
      <c r="AL2">
        <v>6975.3689999999988</v>
      </c>
      <c r="AM2">
        <v>1699.9379999999983</v>
      </c>
      <c r="AN2">
        <v>6201.9739999999983</v>
      </c>
      <c r="AO2">
        <v>7262.5009999999966</v>
      </c>
      <c r="AP2">
        <v>5187.2090000000026</v>
      </c>
      <c r="AQ2">
        <v>5855.4980000000032</v>
      </c>
      <c r="AR2">
        <v>4735.9720000000016</v>
      </c>
      <c r="AS2" s="4">
        <v>11.993000000002212</v>
      </c>
      <c r="AT2" s="4">
        <v>-4252.3359999999993</v>
      </c>
      <c r="AU2" s="4">
        <v>-17365.659000000003</v>
      </c>
      <c r="AV2" s="4">
        <v>-26980.749</v>
      </c>
      <c r="AW2" s="4">
        <v>-23477.969000000001</v>
      </c>
      <c r="AX2" s="4">
        <v>-18048.120999999999</v>
      </c>
      <c r="AY2">
        <v>1363.0660000000007</v>
      </c>
      <c r="AZ2">
        <v>4624.9607000000005</v>
      </c>
      <c r="BA2">
        <v>3877.1801000000005</v>
      </c>
      <c r="BB2">
        <v>-3141.2728999999999</v>
      </c>
      <c r="BC2">
        <v>-11510.9337</v>
      </c>
      <c r="BD2">
        <v>-5623.6623</v>
      </c>
      <c r="BE2">
        <v>-2507.915100000002</v>
      </c>
      <c r="BF2">
        <v>8025.9309999999969</v>
      </c>
      <c r="BG2">
        <v>10576.147199999996</v>
      </c>
      <c r="BH2">
        <v>13375.837999999996</v>
      </c>
      <c r="BI2">
        <v>11107.4715</v>
      </c>
      <c r="BJ2">
        <v>526.53240000000005</v>
      </c>
      <c r="BK2">
        <v>4545.2495999999992</v>
      </c>
      <c r="BL2">
        <v>-6225.8403999999973</v>
      </c>
      <c r="BM2">
        <v>-2432.0951999999997</v>
      </c>
      <c r="BN2">
        <v>5337.9395000000004</v>
      </c>
      <c r="BO2">
        <v>-5934.642399999997</v>
      </c>
      <c r="BP2">
        <v>11151.756099999999</v>
      </c>
      <c r="BQ2">
        <v>4198.0835000000006</v>
      </c>
      <c r="BR2">
        <v>196.99049999999988</v>
      </c>
      <c r="BS2">
        <v>6987.831299999998</v>
      </c>
      <c r="BT2">
        <v>-4803.1302999999971</v>
      </c>
      <c r="BU2">
        <v>1818.4343999999983</v>
      </c>
      <c r="BV2">
        <v>5914.3185999999987</v>
      </c>
      <c r="BW2">
        <v>9386.6415000000015</v>
      </c>
      <c r="BX2">
        <v>5133.8650999999954</v>
      </c>
      <c r="BY2">
        <v>1784.6522999999979</v>
      </c>
      <c r="BZ2">
        <v>-4396.6267999999982</v>
      </c>
      <c r="CA2">
        <v>-8844.7548999999963</v>
      </c>
      <c r="CB2">
        <v>-2444.726499999997</v>
      </c>
      <c r="CC2">
        <v>236.93550000000687</v>
      </c>
      <c r="CD2">
        <v>-1069.6828999999998</v>
      </c>
      <c r="CE2">
        <v>-425.17760000000271</v>
      </c>
      <c r="CF2">
        <v>368.90940000000046</v>
      </c>
      <c r="CG2">
        <v>-11143.190300000004</v>
      </c>
      <c r="CH2">
        <v>-2815.4806000000026</v>
      </c>
      <c r="CI2">
        <v>-4375.7894000000015</v>
      </c>
      <c r="CJ2">
        <v>-10098.023299999899</v>
      </c>
      <c r="CK2">
        <v>6394.0465000001004</v>
      </c>
      <c r="CL2">
        <v>-150.10059999989608</v>
      </c>
      <c r="CM2">
        <v>-1638.5537999998978</v>
      </c>
      <c r="CN2">
        <v>-1461.5772000001016</v>
      </c>
      <c r="CO2">
        <v>-4788.8070000001007</v>
      </c>
      <c r="CP2">
        <v>-2400.9491000001035</v>
      </c>
      <c r="CQ2">
        <v>-5046.6873000001015</v>
      </c>
      <c r="CR2">
        <v>160.5080999999991</v>
      </c>
      <c r="CS2">
        <v>-9919.5116999999991</v>
      </c>
      <c r="CT2">
        <v>-1047.3628999999983</v>
      </c>
      <c r="CU2" s="3">
        <v>14525.968499999999</v>
      </c>
      <c r="CV2" s="3">
        <v>12194.332700000003</v>
      </c>
      <c r="CW2" s="3">
        <v>24605.382299999987</v>
      </c>
      <c r="CX2" s="3">
        <v>22708.133199999989</v>
      </c>
      <c r="CY2">
        <v>9447.5507999999936</v>
      </c>
      <c r="CZ2">
        <v>-1739.8897000000143</v>
      </c>
      <c r="DA2">
        <v>-17365.934999999994</v>
      </c>
      <c r="DB2">
        <v>-18768.873499999994</v>
      </c>
      <c r="DC2">
        <v>-17325.8717</v>
      </c>
      <c r="DD2" s="3">
        <v>16237.882200000007</v>
      </c>
      <c r="DE2" s="3">
        <v>35016.406700000007</v>
      </c>
      <c r="DF2" s="3">
        <v>20576.862000000001</v>
      </c>
      <c r="DG2" s="3">
        <v>31627.668200000004</v>
      </c>
      <c r="DH2">
        <v>18045.227100000004</v>
      </c>
      <c r="DI2">
        <v>16029.643799999998</v>
      </c>
      <c r="DJ2">
        <v>19611.689600000005</v>
      </c>
      <c r="DK2">
        <v>4347.5769000000146</v>
      </c>
      <c r="DL2">
        <v>1674.0107000000135</v>
      </c>
      <c r="DM2" s="4">
        <v>-30559.919899999994</v>
      </c>
      <c r="DN2" s="4">
        <v>-12429.531399999993</v>
      </c>
      <c r="DO2">
        <v>2355.4069000000018</v>
      </c>
      <c r="DP2">
        <v>-9385.7861000000048</v>
      </c>
      <c r="DQ2">
        <v>30713.126799999991</v>
      </c>
      <c r="DR2">
        <v>17098.706799999993</v>
      </c>
      <c r="DS2">
        <v>12859.312399999981</v>
      </c>
      <c r="DT2">
        <v>14061.883199999997</v>
      </c>
      <c r="DU2">
        <v>19058.057199999996</v>
      </c>
      <c r="DV2">
        <v>1919.4196999999986</v>
      </c>
      <c r="DW2">
        <v>-9061.1184999999969</v>
      </c>
      <c r="DX2">
        <v>-10544.227999999996</v>
      </c>
      <c r="DY2" s="4">
        <v>-42238.671099999992</v>
      </c>
      <c r="DZ2">
        <v>-21621.280299999999</v>
      </c>
      <c r="EA2">
        <v>-27313.921699999999</v>
      </c>
      <c r="EB2">
        <v>-17339.181000000004</v>
      </c>
    </row>
    <row r="3" spans="1:132" ht="45">
      <c r="A3" t="s">
        <v>16</v>
      </c>
      <c r="B3">
        <v>2663.3461000000002</v>
      </c>
      <c r="M3" s="2" t="s">
        <v>6</v>
      </c>
      <c r="N3">
        <v>7258.6534744882683</v>
      </c>
      <c r="O3">
        <v>5835.8444554276612</v>
      </c>
      <c r="P3">
        <v>4054.3561005360834</v>
      </c>
      <c r="Q3">
        <v>3593.5390784479687</v>
      </c>
      <c r="R3">
        <v>3648.7226279219258</v>
      </c>
      <c r="S3">
        <v>3731.1992949819723</v>
      </c>
      <c r="T3">
        <v>3683.3535440024471</v>
      </c>
      <c r="U3">
        <v>3134.7172608198307</v>
      </c>
      <c r="V3">
        <v>2428.336311282088</v>
      </c>
      <c r="W3">
        <v>2520.2248998687082</v>
      </c>
      <c r="X3">
        <v>2360.7535135004237</v>
      </c>
      <c r="Y3">
        <v>2922.2653148591339</v>
      </c>
      <c r="Z3">
        <v>3246.5544339827543</v>
      </c>
      <c r="AA3">
        <v>3368.8525256429434</v>
      </c>
      <c r="AB3">
        <v>4085.0715178418036</v>
      </c>
      <c r="AC3">
        <v>5007.0586086273179</v>
      </c>
      <c r="AD3">
        <v>5457.2298455298187</v>
      </c>
      <c r="AE3">
        <v>5935.5200654227547</v>
      </c>
      <c r="AF3">
        <v>6710.9345615960756</v>
      </c>
      <c r="AG3">
        <v>7321.5032953244572</v>
      </c>
      <c r="AH3">
        <v>8315.850793084519</v>
      </c>
      <c r="AI3">
        <v>9811.6450443713657</v>
      </c>
      <c r="AJ3">
        <v>10317.802915412653</v>
      </c>
      <c r="AK3">
        <v>10424.646998730112</v>
      </c>
      <c r="AL3">
        <v>10724.60154296799</v>
      </c>
      <c r="AM3">
        <v>10739.376719106622</v>
      </c>
      <c r="AN3">
        <v>10954.428502745766</v>
      </c>
      <c r="AO3">
        <v>10688.377765474546</v>
      </c>
      <c r="AP3">
        <v>10494.485412611733</v>
      </c>
      <c r="AQ3">
        <v>10536.235792609657</v>
      </c>
      <c r="AR3">
        <v>10333.891526812902</v>
      </c>
      <c r="AS3">
        <v>10416.277547338979</v>
      </c>
      <c r="AT3">
        <v>10719.018079181831</v>
      </c>
      <c r="AU3">
        <v>12189.718625785259</v>
      </c>
      <c r="AV3">
        <v>13504.37501886545</v>
      </c>
      <c r="AW3">
        <v>13437.980306457277</v>
      </c>
      <c r="AX3">
        <v>13054.680456657437</v>
      </c>
      <c r="AY3">
        <v>12759.446261686089</v>
      </c>
      <c r="AZ3">
        <v>12407.956576189456</v>
      </c>
      <c r="BA3">
        <v>12088.864800123016</v>
      </c>
      <c r="BB3">
        <v>10992.792089126207</v>
      </c>
      <c r="BC3">
        <v>9068.6197070491744</v>
      </c>
      <c r="BD3">
        <v>8034.5627535958538</v>
      </c>
      <c r="BE3">
        <v>7400.5013541826474</v>
      </c>
      <c r="BF3">
        <v>7508.5608712759313</v>
      </c>
      <c r="BG3">
        <v>8342.9683351036474</v>
      </c>
      <c r="BH3">
        <v>9114.6277300094516</v>
      </c>
      <c r="BI3">
        <v>9507.0504655690202</v>
      </c>
      <c r="BJ3">
        <v>9165.0133529068225</v>
      </c>
      <c r="BK3">
        <v>9053.8121631851282</v>
      </c>
      <c r="BL3">
        <v>8403.6633276277462</v>
      </c>
      <c r="BM3">
        <v>8260.0413196407972</v>
      </c>
      <c r="BN3">
        <v>8892.1287765937996</v>
      </c>
      <c r="BO3">
        <v>8973.7646611461823</v>
      </c>
      <c r="BP3">
        <v>9585.9532742694628</v>
      </c>
      <c r="BQ3">
        <v>9330.5169403890432</v>
      </c>
      <c r="BR3">
        <v>8890.7462012402138</v>
      </c>
      <c r="BS3">
        <v>9256.5369677904509</v>
      </c>
      <c r="BT3">
        <v>8942.3849323702943</v>
      </c>
      <c r="BU3">
        <v>8823.8759082292581</v>
      </c>
      <c r="BV3">
        <v>9234.3331472981299</v>
      </c>
      <c r="BW3">
        <v>9650.4635130196039</v>
      </c>
      <c r="BX3">
        <v>9841.5609522799914</v>
      </c>
      <c r="BY3">
        <v>9893.1299457512505</v>
      </c>
      <c r="BZ3">
        <v>9481.2086913548192</v>
      </c>
      <c r="CA3">
        <v>8847.9386791141005</v>
      </c>
      <c r="CB3">
        <v>7595.8661635836934</v>
      </c>
      <c r="CC3">
        <v>6623.7183575063191</v>
      </c>
      <c r="CD3">
        <v>6564.2535585734113</v>
      </c>
      <c r="CE3">
        <v>6260.786621419772</v>
      </c>
      <c r="CF3">
        <v>6339.6478505965752</v>
      </c>
      <c r="CG3">
        <v>6538.5357619746492</v>
      </c>
      <c r="CH3">
        <v>6072.6097308564749</v>
      </c>
      <c r="CI3">
        <v>6072.9093026497294</v>
      </c>
      <c r="CJ3">
        <v>4869.0952244144864</v>
      </c>
      <c r="CK3">
        <v>5100.8347626286995</v>
      </c>
      <c r="CL3">
        <v>5081.4266605250523</v>
      </c>
      <c r="CM3">
        <v>4363.1443770860915</v>
      </c>
      <c r="CN3">
        <v>4459.7754674506823</v>
      </c>
      <c r="CO3">
        <v>4157.2018682301614</v>
      </c>
      <c r="CP3">
        <v>3475.6265791081441</v>
      </c>
      <c r="CQ3">
        <v>2091.8081214460772</v>
      </c>
      <c r="CR3">
        <v>1530.4254803348394</v>
      </c>
      <c r="CS3">
        <v>1115.4461051415269</v>
      </c>
      <c r="CT3">
        <v>1298.7238849279411</v>
      </c>
      <c r="CU3">
        <v>3772.6576339953413</v>
      </c>
      <c r="CV3">
        <v>5317.1957117074253</v>
      </c>
      <c r="CW3">
        <v>8735.553335704506</v>
      </c>
      <c r="CX3">
        <v>11284.537112211618</v>
      </c>
      <c r="CY3">
        <v>11931.910683835298</v>
      </c>
      <c r="CZ3">
        <v>11852.760266974205</v>
      </c>
      <c r="DA3">
        <v>12036.808567196353</v>
      </c>
      <c r="DB3">
        <v>12126.476701517127</v>
      </c>
      <c r="DC3">
        <v>12115.011182714536</v>
      </c>
      <c r="DD3">
        <v>13712.298196308695</v>
      </c>
      <c r="DE3">
        <v>17232.649953414519</v>
      </c>
      <c r="DF3">
        <v>18786.378859541906</v>
      </c>
      <c r="DG3">
        <v>21618.730266506791</v>
      </c>
      <c r="DH3">
        <v>22747.589719872965</v>
      </c>
      <c r="DI3">
        <v>23705.700707073909</v>
      </c>
      <c r="DJ3">
        <v>24854.302073222658</v>
      </c>
      <c r="DK3">
        <v>25048.045882417697</v>
      </c>
      <c r="DL3">
        <v>25083.747823754071</v>
      </c>
      <c r="DM3">
        <v>25891.006626195311</v>
      </c>
      <c r="DN3">
        <v>25799.02954414452</v>
      </c>
      <c r="DO3">
        <v>25144.359908084632</v>
      </c>
      <c r="DP3">
        <v>24364.711327680387</v>
      </c>
      <c r="DQ3">
        <v>25042.059913779223</v>
      </c>
      <c r="DR3">
        <v>24542.758348973632</v>
      </c>
      <c r="DS3">
        <v>24764.022732117286</v>
      </c>
      <c r="DT3">
        <v>25546.826509428</v>
      </c>
      <c r="DU3">
        <v>26663.883154313226</v>
      </c>
      <c r="DV3">
        <v>26615.395457636743</v>
      </c>
      <c r="DW3">
        <v>26431.596387762303</v>
      </c>
      <c r="DX3">
        <v>25638.408861952474</v>
      </c>
      <c r="DY3">
        <v>24090.561237622736</v>
      </c>
      <c r="DZ3">
        <v>22464.20296236889</v>
      </c>
      <c r="EA3">
        <v>19367.240171246674</v>
      </c>
      <c r="EB3">
        <v>17454.602415179113</v>
      </c>
    </row>
    <row r="4" spans="1:132" ht="45">
      <c r="A4" t="s">
        <v>17</v>
      </c>
      <c r="B4">
        <v>3597.7183000000005</v>
      </c>
      <c r="M4" s="2" t="s">
        <v>7</v>
      </c>
      <c r="N4">
        <v>17288.592698976536</v>
      </c>
      <c r="O4">
        <v>15052.388710855323</v>
      </c>
      <c r="P4">
        <v>12225.348876072167</v>
      </c>
      <c r="Q4">
        <v>11497.956061895937</v>
      </c>
      <c r="R4">
        <v>11573.621305843852</v>
      </c>
      <c r="S4">
        <v>11106.371639963945</v>
      </c>
      <c r="T4">
        <v>10178.541838004894</v>
      </c>
      <c r="U4">
        <v>8592.0267216396605</v>
      </c>
      <c r="V4">
        <v>6515.5662225641763</v>
      </c>
      <c r="W4">
        <v>6176.6196997374172</v>
      </c>
      <c r="X4">
        <v>5503.8967770008476</v>
      </c>
      <c r="Y4">
        <v>6211.1785297182678</v>
      </c>
      <c r="Z4">
        <v>6680.661167965508</v>
      </c>
      <c r="AA4">
        <v>6847.6562512858873</v>
      </c>
      <c r="AB4">
        <v>7983.4093356836065</v>
      </c>
      <c r="AC4">
        <v>9421.3898672546347</v>
      </c>
      <c r="AD4">
        <v>9974.7097910596385</v>
      </c>
      <c r="AE4">
        <v>10548.185080845509</v>
      </c>
      <c r="AF4">
        <v>11616.426223192149</v>
      </c>
      <c r="AG4">
        <v>12348.755640648915</v>
      </c>
      <c r="AH4">
        <v>13802.348736169037</v>
      </c>
      <c r="AI4">
        <v>16111.970638742729</v>
      </c>
      <c r="AJ4">
        <v>16699.345730825306</v>
      </c>
      <c r="AK4">
        <v>16824.200197460224</v>
      </c>
      <c r="AL4">
        <v>17099.906035935983</v>
      </c>
      <c r="AM4">
        <v>16846.586388213247</v>
      </c>
      <c r="AN4">
        <v>16872.903305491534</v>
      </c>
      <c r="AO4">
        <v>15491.73188094909</v>
      </c>
      <c r="AP4">
        <v>14608.955325223467</v>
      </c>
      <c r="AQ4">
        <v>14439.584735219316</v>
      </c>
      <c r="AR4">
        <v>13692.741203625807</v>
      </c>
      <c r="AS4">
        <v>14089.620694677958</v>
      </c>
      <c r="AT4">
        <v>15112.857858363661</v>
      </c>
      <c r="AU4">
        <v>19048.470851570521</v>
      </c>
      <c r="AV4">
        <v>23424.838737730897</v>
      </c>
      <c r="AW4">
        <v>24939.347512914552</v>
      </c>
      <c r="AX4">
        <v>25350.030563314875</v>
      </c>
      <c r="AY4">
        <v>24993.402173372175</v>
      </c>
      <c r="AZ4">
        <v>24515.843467378912</v>
      </c>
      <c r="BA4">
        <v>24089.459960246033</v>
      </c>
      <c r="BB4">
        <v>22664.322983252416</v>
      </c>
      <c r="BC4">
        <v>20225.089054098349</v>
      </c>
      <c r="BD4">
        <v>18894.384162191705</v>
      </c>
      <c r="BE4">
        <v>18056.650568365294</v>
      </c>
      <c r="BF4">
        <v>18220.24150255186</v>
      </c>
      <c r="BG4">
        <v>19445.245970207296</v>
      </c>
      <c r="BH4">
        <v>20629.871560018903</v>
      </c>
      <c r="BI4">
        <v>21222.468506138041</v>
      </c>
      <c r="BJ4">
        <v>20771.428110813642</v>
      </c>
      <c r="BK4">
        <v>20614.538151370256</v>
      </c>
      <c r="BL4">
        <v>19862.331100255491</v>
      </c>
      <c r="BM4">
        <v>19697.291494281595</v>
      </c>
      <c r="BN4">
        <v>20481.9526331876</v>
      </c>
      <c r="BO4">
        <v>20073.673572292362</v>
      </c>
      <c r="BP4">
        <v>19391.425543538928</v>
      </c>
      <c r="BQ4">
        <v>17496.750250778088</v>
      </c>
      <c r="BR4">
        <v>15704.953197480429</v>
      </c>
      <c r="BS4">
        <v>16155.296465580903</v>
      </c>
      <c r="BT4">
        <v>15998.396944740591</v>
      </c>
      <c r="BU4">
        <v>15864.316181458518</v>
      </c>
      <c r="BV4">
        <v>16232.451084596261</v>
      </c>
      <c r="BW4">
        <v>16019.833056039206</v>
      </c>
      <c r="BX4">
        <v>15864.151564559983</v>
      </c>
      <c r="BY4">
        <v>15752.661181502503</v>
      </c>
      <c r="BZ4">
        <v>15549.946562709636</v>
      </c>
      <c r="CA4">
        <v>15254.4516432282</v>
      </c>
      <c r="CB4">
        <v>13541.334837167387</v>
      </c>
      <c r="CC4">
        <v>12140.566025012638</v>
      </c>
      <c r="CD4">
        <v>12101.447192146821</v>
      </c>
      <c r="CE4">
        <v>11743.034677839543</v>
      </c>
      <c r="CF4">
        <v>11571.019646193148</v>
      </c>
      <c r="CG4">
        <v>12404.350223949299</v>
      </c>
      <c r="CH4">
        <v>11880.169166712949</v>
      </c>
      <c r="CI4">
        <v>11802.825660299459</v>
      </c>
      <c r="CJ4">
        <v>10457.686473828968</v>
      </c>
      <c r="CK4">
        <v>10811.367400257388</v>
      </c>
      <c r="CL4">
        <v>10789.90575105009</v>
      </c>
      <c r="CM4">
        <v>9784.6604391721612</v>
      </c>
      <c r="CN4">
        <v>9810.8449649013492</v>
      </c>
      <c r="CO4">
        <v>9536.0598364603138</v>
      </c>
      <c r="CP4">
        <v>8588.6726432162832</v>
      </c>
      <c r="CQ4">
        <v>6542.7021678921546</v>
      </c>
      <c r="CR4">
        <v>5668.604735669679</v>
      </c>
      <c r="CS4">
        <v>5423.8541852830531</v>
      </c>
      <c r="CT4">
        <v>5622.946549855882</v>
      </c>
      <c r="CU4">
        <v>9402.2778779906839</v>
      </c>
      <c r="CV4">
        <v>11759.401073414852</v>
      </c>
      <c r="CW4">
        <v>17377.693981409011</v>
      </c>
      <c r="CX4">
        <v>21286.770729423235</v>
      </c>
      <c r="CY4">
        <v>22087.881452670601</v>
      </c>
      <c r="CZ4">
        <v>22035.020573948412</v>
      </c>
      <c r="DA4">
        <v>22714.25440939271</v>
      </c>
      <c r="DB4">
        <v>23691.260323034254</v>
      </c>
      <c r="DC4">
        <v>24315.83340042907</v>
      </c>
      <c r="DD4">
        <v>26193.612152617396</v>
      </c>
      <c r="DE4">
        <v>31803.197656829045</v>
      </c>
      <c r="DF4">
        <v>33874.307339083833</v>
      </c>
      <c r="DG4">
        <v>37875.699053013603</v>
      </c>
      <c r="DH4">
        <v>39158.077744745948</v>
      </c>
      <c r="DI4">
        <v>40033.377179147828</v>
      </c>
      <c r="DJ4">
        <v>41229.947976445321</v>
      </c>
      <c r="DK4">
        <v>41147.722384835397</v>
      </c>
      <c r="DL4">
        <v>41143.451137508142</v>
      </c>
      <c r="DM4">
        <v>43789.989152390619</v>
      </c>
      <c r="DN4">
        <v>44175.143413289043</v>
      </c>
      <c r="DO4">
        <v>43474.332221169265</v>
      </c>
      <c r="DP4">
        <v>42994.041000360776</v>
      </c>
      <c r="DQ4">
        <v>44043.350947558443</v>
      </c>
      <c r="DR4">
        <v>43325.219137947264</v>
      </c>
      <c r="DS4">
        <v>43597.159824234572</v>
      </c>
      <c r="DT4">
        <v>44372.678733855995</v>
      </c>
      <c r="DU4">
        <v>44785.592413626451</v>
      </c>
      <c r="DV4">
        <v>43654.202360273484</v>
      </c>
      <c r="DW4">
        <v>42873.366560524606</v>
      </c>
      <c r="DX4">
        <v>42626.097018904948</v>
      </c>
      <c r="DY4">
        <v>43393.155660245473</v>
      </c>
      <c r="DZ4">
        <v>42250.346224737776</v>
      </c>
      <c r="EA4">
        <v>39003.500137493342</v>
      </c>
      <c r="EB4">
        <v>36947.445030358227</v>
      </c>
    </row>
    <row r="5" spans="1:132" ht="45">
      <c r="A5" t="s">
        <v>18</v>
      </c>
      <c r="B5">
        <v>2639.4951000000001</v>
      </c>
      <c r="C5">
        <f>SUM(B2,B3,B4,B5)</f>
        <v>11376.955000000002</v>
      </c>
      <c r="M5" s="2" t="s">
        <v>8</v>
      </c>
      <c r="N5">
        <v>-12801.22497448827</v>
      </c>
      <c r="O5">
        <v>-12597.244055427662</v>
      </c>
      <c r="P5">
        <v>-12287.629450536086</v>
      </c>
      <c r="Q5">
        <v>-12215.294888447967</v>
      </c>
      <c r="R5">
        <v>-12201.074727921925</v>
      </c>
      <c r="S5">
        <v>-11019.145394981973</v>
      </c>
      <c r="T5">
        <v>-9307.0230440024461</v>
      </c>
      <c r="U5">
        <v>-7779.9016608198308</v>
      </c>
      <c r="V5">
        <v>-5746.1235112820887</v>
      </c>
      <c r="W5">
        <v>-4792.5646998687089</v>
      </c>
      <c r="X5">
        <v>-3925.5330135004242</v>
      </c>
      <c r="Y5">
        <v>-3655.5611148591338</v>
      </c>
      <c r="Z5">
        <v>-3621.659033982754</v>
      </c>
      <c r="AA5">
        <v>-3588.7549256429434</v>
      </c>
      <c r="AB5">
        <v>-3711.6041178418031</v>
      </c>
      <c r="AC5">
        <v>-3821.6039086273177</v>
      </c>
      <c r="AD5">
        <v>-3577.7300455298191</v>
      </c>
      <c r="AE5">
        <v>-3289.8099654227544</v>
      </c>
      <c r="AF5">
        <v>-3100.0487615960742</v>
      </c>
      <c r="AG5">
        <v>-2733.0013953244575</v>
      </c>
      <c r="AH5">
        <v>-2657.145093084519</v>
      </c>
      <c r="AI5">
        <v>-2789.0061443713648</v>
      </c>
      <c r="AJ5">
        <v>-2445.2827154126517</v>
      </c>
      <c r="AK5">
        <v>-2374.4593987301118</v>
      </c>
      <c r="AL5">
        <v>-2026.0074429679926</v>
      </c>
      <c r="AM5">
        <v>-1475.0426191066244</v>
      </c>
      <c r="AN5">
        <v>-882.52110274576717</v>
      </c>
      <c r="AO5">
        <v>1081.6695345254548</v>
      </c>
      <c r="AP5">
        <v>2265.5455873882656</v>
      </c>
      <c r="AQ5">
        <v>2729.5379073903423</v>
      </c>
      <c r="AR5">
        <v>3616.1921731870962</v>
      </c>
      <c r="AS5">
        <v>3069.5912526610223</v>
      </c>
      <c r="AT5">
        <v>1931.3385208181717</v>
      </c>
      <c r="AU5">
        <v>-1527.7858257852577</v>
      </c>
      <c r="AV5">
        <v>-6336.5524188654472</v>
      </c>
      <c r="AW5">
        <v>-9564.7541064572724</v>
      </c>
      <c r="AX5">
        <v>-11536.019756657437</v>
      </c>
      <c r="AY5">
        <v>-11708.465561686085</v>
      </c>
      <c r="AZ5">
        <v>-11807.817206189455</v>
      </c>
      <c r="BA5">
        <v>-11912.325520123015</v>
      </c>
      <c r="BB5">
        <v>-12350.269699126209</v>
      </c>
      <c r="BC5">
        <v>-13244.318987049175</v>
      </c>
      <c r="BD5">
        <v>-13685.080063595853</v>
      </c>
      <c r="BE5">
        <v>-13911.797074182647</v>
      </c>
      <c r="BF5">
        <v>-13914.80039127593</v>
      </c>
      <c r="BG5">
        <v>-13861.586935103649</v>
      </c>
      <c r="BH5">
        <v>-13915.85993000945</v>
      </c>
      <c r="BI5">
        <v>-13923.785615569021</v>
      </c>
      <c r="BJ5">
        <v>-14047.81616290682</v>
      </c>
      <c r="BK5">
        <v>-14067.639813185127</v>
      </c>
      <c r="BL5">
        <v>-14513.672217627747</v>
      </c>
      <c r="BM5">
        <v>-14614.459029640799</v>
      </c>
      <c r="BN5">
        <v>-14287.518936593802</v>
      </c>
      <c r="BO5">
        <v>-13226.053161146181</v>
      </c>
      <c r="BP5">
        <v>-10024.991264269463</v>
      </c>
      <c r="BQ5">
        <v>-7001.9496803890443</v>
      </c>
      <c r="BR5">
        <v>-4737.6677912402156</v>
      </c>
      <c r="BS5">
        <v>-4540.9820277904528</v>
      </c>
      <c r="BT5">
        <v>-5169.6390923702966</v>
      </c>
      <c r="BU5">
        <v>-5257.0046382292603</v>
      </c>
      <c r="BV5">
        <v>-4761.9027272981311</v>
      </c>
      <c r="BW5">
        <v>-3088.275573019605</v>
      </c>
      <c r="BX5">
        <v>-2203.6202722799935</v>
      </c>
      <c r="BY5">
        <v>-1825.9325257512519</v>
      </c>
      <c r="BZ5">
        <v>-2656.2670513548192</v>
      </c>
      <c r="CA5">
        <v>-3965.0872491141004</v>
      </c>
      <c r="CB5">
        <v>-4295.0711835836928</v>
      </c>
      <c r="CC5">
        <v>-4409.9769775063178</v>
      </c>
      <c r="CD5">
        <v>-4510.1337085734103</v>
      </c>
      <c r="CE5">
        <v>-4703.7094914197705</v>
      </c>
      <c r="CF5">
        <v>-4123.0957405965728</v>
      </c>
      <c r="CG5">
        <v>-5193.0931619746489</v>
      </c>
      <c r="CH5">
        <v>-5542.5091408564731</v>
      </c>
      <c r="CI5">
        <v>-5386.9234126497295</v>
      </c>
      <c r="CJ5">
        <v>-6308.0872744144763</v>
      </c>
      <c r="CK5">
        <v>-6320.2305126286792</v>
      </c>
      <c r="CL5">
        <v>-6335.5315205250226</v>
      </c>
      <c r="CM5">
        <v>-6479.8877470860498</v>
      </c>
      <c r="CN5">
        <v>-6242.3635274506514</v>
      </c>
      <c r="CO5">
        <v>-6600.5140682301417</v>
      </c>
      <c r="CP5">
        <v>-6750.4655491081339</v>
      </c>
      <c r="CQ5">
        <v>-6809.9799714460778</v>
      </c>
      <c r="CR5">
        <v>-6745.9330303348397</v>
      </c>
      <c r="CS5">
        <v>-7501.3700551415259</v>
      </c>
      <c r="CT5">
        <v>-7349.7214449279409</v>
      </c>
      <c r="CU5">
        <v>-7486.5828539953436</v>
      </c>
      <c r="CV5">
        <v>-7567.215011707427</v>
      </c>
      <c r="CW5">
        <v>-8548.7279557045076</v>
      </c>
      <c r="CX5">
        <v>-8719.930122211621</v>
      </c>
      <c r="CY5">
        <v>-8380.0308538353038</v>
      </c>
      <c r="CZ5">
        <v>-8511.7603469742098</v>
      </c>
      <c r="DA5">
        <v>-9318.0831171963582</v>
      </c>
      <c r="DB5">
        <v>-11003.090541517129</v>
      </c>
      <c r="DC5">
        <v>-12286.633252714537</v>
      </c>
      <c r="DD5">
        <v>-11250.329716308706</v>
      </c>
      <c r="DE5">
        <v>-11908.445453414539</v>
      </c>
      <c r="DF5">
        <v>-11389.478099541939</v>
      </c>
      <c r="DG5">
        <v>-10895.207306506836</v>
      </c>
      <c r="DH5">
        <v>-10073.386329872998</v>
      </c>
      <c r="DI5">
        <v>-8949.6522370739331</v>
      </c>
      <c r="DJ5">
        <v>-7896.9897332226683</v>
      </c>
      <c r="DK5">
        <v>-7151.3071224176983</v>
      </c>
      <c r="DL5">
        <v>-7035.6588037540696</v>
      </c>
      <c r="DM5">
        <v>-9906.9584261953078</v>
      </c>
      <c r="DN5">
        <v>-10953.198194144517</v>
      </c>
      <c r="DO5">
        <v>-11515.58471808463</v>
      </c>
      <c r="DP5">
        <v>-12893.948017680385</v>
      </c>
      <c r="DQ5">
        <v>-12960.522153779217</v>
      </c>
      <c r="DR5">
        <v>-13022.163228973626</v>
      </c>
      <c r="DS5">
        <v>-12902.251452117283</v>
      </c>
      <c r="DT5">
        <v>-12104.877939427994</v>
      </c>
      <c r="DU5">
        <v>-9579.5353643132257</v>
      </c>
      <c r="DV5">
        <v>-7462.2183476367463</v>
      </c>
      <c r="DW5">
        <v>-6451.9439577623089</v>
      </c>
      <c r="DX5">
        <v>-8336.9674519524742</v>
      </c>
      <c r="DY5">
        <v>-14514.627607622737</v>
      </c>
      <c r="DZ5">
        <v>-17108.083562368887</v>
      </c>
      <c r="EA5">
        <v>-19905.279761246667</v>
      </c>
      <c r="EB5">
        <v>-21531.082815179114</v>
      </c>
    </row>
    <row r="6" spans="1:132" ht="45">
      <c r="A6" t="s">
        <v>19</v>
      </c>
      <c r="B6">
        <v>2605.4770000000003</v>
      </c>
      <c r="C6">
        <f>SUM(B3,B4,B5,B6)</f>
        <v>11506.036500000002</v>
      </c>
      <c r="M6" s="2" t="s">
        <v>9</v>
      </c>
      <c r="N6">
        <v>-22831.164198976541</v>
      </c>
      <c r="O6">
        <v>-21813.788310855325</v>
      </c>
      <c r="P6">
        <v>-20458.62222607217</v>
      </c>
      <c r="Q6">
        <v>-20119.711871895935</v>
      </c>
      <c r="R6">
        <v>-20125.973405843852</v>
      </c>
      <c r="S6">
        <v>-18394.317739963946</v>
      </c>
      <c r="T6">
        <v>-15802.211338004894</v>
      </c>
      <c r="U6">
        <v>-13237.211121639662</v>
      </c>
      <c r="V6">
        <v>-9833.3534225641761</v>
      </c>
      <c r="W6">
        <v>-8448.959499737417</v>
      </c>
      <c r="X6">
        <v>-7068.6762770008481</v>
      </c>
      <c r="Y6">
        <v>-6944.4743297182677</v>
      </c>
      <c r="Z6">
        <v>-7055.7657679655085</v>
      </c>
      <c r="AA6">
        <v>-7067.5586512858863</v>
      </c>
      <c r="AB6">
        <v>-7609.941935683607</v>
      </c>
      <c r="AC6">
        <v>-8235.9351672546363</v>
      </c>
      <c r="AD6">
        <v>-8095.209991059638</v>
      </c>
      <c r="AE6">
        <v>-7902.474980845509</v>
      </c>
      <c r="AF6">
        <v>-8005.5404231921493</v>
      </c>
      <c r="AG6">
        <v>-7760.2537406489155</v>
      </c>
      <c r="AH6">
        <v>-8143.6430361690382</v>
      </c>
      <c r="AI6">
        <v>-9089.3317387427305</v>
      </c>
      <c r="AJ6">
        <v>-8826.8255308253028</v>
      </c>
      <c r="AK6">
        <v>-8774.0125974602233</v>
      </c>
      <c r="AL6">
        <v>-8401.3119359359844</v>
      </c>
      <c r="AM6">
        <v>-7582.252288213248</v>
      </c>
      <c r="AN6">
        <v>-6800.9959054915344</v>
      </c>
      <c r="AO6">
        <v>-3721.6845809490906</v>
      </c>
      <c r="AP6">
        <v>-1848.9243252234683</v>
      </c>
      <c r="AQ6">
        <v>-1173.8110352193153</v>
      </c>
      <c r="AR6">
        <v>257.34249637419271</v>
      </c>
      <c r="AS6">
        <v>-603.75189467795644</v>
      </c>
      <c r="AT6">
        <v>-2462.5012583636581</v>
      </c>
      <c r="AU6">
        <v>-8386.5380515705165</v>
      </c>
      <c r="AV6">
        <v>-16257.016137730896</v>
      </c>
      <c r="AW6">
        <v>-21066.121312914547</v>
      </c>
      <c r="AX6">
        <v>-23831.369863314874</v>
      </c>
      <c r="AY6">
        <v>-23942.421473372175</v>
      </c>
      <c r="AZ6">
        <v>-23915.704097378908</v>
      </c>
      <c r="BA6">
        <v>-23912.920680246028</v>
      </c>
      <c r="BB6">
        <v>-24021.800593252417</v>
      </c>
      <c r="BC6">
        <v>-24400.78833409835</v>
      </c>
      <c r="BD6">
        <v>-24544.901472191708</v>
      </c>
      <c r="BE6">
        <v>-24567.946288365296</v>
      </c>
      <c r="BF6">
        <v>-24626.481022551863</v>
      </c>
      <c r="BG6">
        <v>-24963.864570207297</v>
      </c>
      <c r="BH6">
        <v>-25431.103760018901</v>
      </c>
      <c r="BI6">
        <v>-25639.203656138041</v>
      </c>
      <c r="BJ6">
        <v>-25654.230920813643</v>
      </c>
      <c r="BK6">
        <v>-25628.365801370255</v>
      </c>
      <c r="BL6">
        <v>-25972.339990255496</v>
      </c>
      <c r="BM6">
        <v>-26051.709204281597</v>
      </c>
      <c r="BN6">
        <v>-25877.342793187603</v>
      </c>
      <c r="BO6">
        <v>-24325.962072292365</v>
      </c>
      <c r="BP6">
        <v>-19830.463533538925</v>
      </c>
      <c r="BQ6">
        <v>-15168.182990778088</v>
      </c>
      <c r="BR6">
        <v>-11551.87478748043</v>
      </c>
      <c r="BS6">
        <v>-11439.741525580905</v>
      </c>
      <c r="BT6">
        <v>-12225.651104740591</v>
      </c>
      <c r="BU6">
        <v>-12297.444911458519</v>
      </c>
      <c r="BV6">
        <v>-11760.020664596261</v>
      </c>
      <c r="BW6">
        <v>-9457.6451160392098</v>
      </c>
      <c r="BX6">
        <v>-8226.2108845599869</v>
      </c>
      <c r="BY6">
        <v>-7685.4637615025031</v>
      </c>
      <c r="BZ6">
        <v>-8725.0049227096388</v>
      </c>
      <c r="CA6">
        <v>-10371.600213228201</v>
      </c>
      <c r="CB6">
        <v>-10240.539857167385</v>
      </c>
      <c r="CC6">
        <v>-9926.8246450126353</v>
      </c>
      <c r="CD6">
        <v>-10047.327342146822</v>
      </c>
      <c r="CE6">
        <v>-10185.957547839542</v>
      </c>
      <c r="CF6">
        <v>-9354.4675361931477</v>
      </c>
      <c r="CG6">
        <v>-11058.907623949297</v>
      </c>
      <c r="CH6">
        <v>-11350.068576712947</v>
      </c>
      <c r="CI6">
        <v>-11116.839770299459</v>
      </c>
      <c r="CJ6">
        <v>-11896.678523828958</v>
      </c>
      <c r="CK6">
        <v>-12030.763150257369</v>
      </c>
      <c r="CL6">
        <v>-12044.01061105006</v>
      </c>
      <c r="CM6">
        <v>-11901.403809172121</v>
      </c>
      <c r="CN6">
        <v>-11593.433024901318</v>
      </c>
      <c r="CO6">
        <v>-11979.372036460292</v>
      </c>
      <c r="CP6">
        <v>-11863.511613216273</v>
      </c>
      <c r="CQ6">
        <v>-11260.874017892154</v>
      </c>
      <c r="CR6">
        <v>-10884.112285669678</v>
      </c>
      <c r="CS6">
        <v>-11809.778135283053</v>
      </c>
      <c r="CT6">
        <v>-11673.944109855882</v>
      </c>
      <c r="CU6">
        <v>-13116.203097990685</v>
      </c>
      <c r="CV6">
        <v>-14009.420373414852</v>
      </c>
      <c r="CW6">
        <v>-17190.868601409016</v>
      </c>
      <c r="CX6">
        <v>-18722.163739423242</v>
      </c>
      <c r="CY6">
        <v>-18536.001622670603</v>
      </c>
      <c r="CZ6">
        <v>-18694.020653948417</v>
      </c>
      <c r="DA6">
        <v>-19995.528959392712</v>
      </c>
      <c r="DB6">
        <v>-22567.874163034259</v>
      </c>
      <c r="DC6">
        <v>-24487.455470429075</v>
      </c>
      <c r="DD6">
        <v>-23731.643672617407</v>
      </c>
      <c r="DE6">
        <v>-26478.993156829067</v>
      </c>
      <c r="DF6">
        <v>-26477.406579083861</v>
      </c>
      <c r="DG6">
        <v>-27152.176093013648</v>
      </c>
      <c r="DH6">
        <v>-26483.874354745982</v>
      </c>
      <c r="DI6">
        <v>-25277.328709147856</v>
      </c>
      <c r="DJ6">
        <v>-24272.635636445331</v>
      </c>
      <c r="DK6">
        <v>-23250.983624835397</v>
      </c>
      <c r="DL6">
        <v>-23095.362117508143</v>
      </c>
      <c r="DM6">
        <v>-27805.940952390614</v>
      </c>
      <c r="DN6">
        <v>-29329.312063289035</v>
      </c>
      <c r="DO6">
        <v>-29845.557031169265</v>
      </c>
      <c r="DP6">
        <v>-31523.27769036077</v>
      </c>
      <c r="DQ6">
        <v>-31961.813187558437</v>
      </c>
      <c r="DR6">
        <v>-31804.624017947255</v>
      </c>
      <c r="DS6">
        <v>-31735.388544234571</v>
      </c>
      <c r="DT6">
        <v>-30930.730163855987</v>
      </c>
      <c r="DU6">
        <v>-27701.244623626451</v>
      </c>
      <c r="DV6">
        <v>-24501.025250273491</v>
      </c>
      <c r="DW6">
        <v>-22893.714130524615</v>
      </c>
      <c r="DX6">
        <v>-25324.655608904948</v>
      </c>
      <c r="DY6">
        <v>-33817.222030245473</v>
      </c>
      <c r="DZ6">
        <v>-36894.22682473778</v>
      </c>
      <c r="EA6">
        <v>-39541.539727493342</v>
      </c>
      <c r="EB6">
        <v>-41023.925430358227</v>
      </c>
    </row>
    <row r="7" spans="1:132">
      <c r="A7" t="s">
        <v>20</v>
      </c>
      <c r="B7">
        <v>6523.0119999999997</v>
      </c>
      <c r="C7">
        <f t="shared" ref="C7:C8" si="0">SUM(B4,B5,B6,B7)</f>
        <v>15365.702400000002</v>
      </c>
      <c r="M7" s="2" t="s">
        <v>157</v>
      </c>
      <c r="N7" t="str">
        <f>IF(N2&gt;N4, "Upper Limit", IF(N2&gt;N3, "Lower Limit", "No"))</f>
        <v>No</v>
      </c>
      <c r="O7" t="str">
        <f t="shared" ref="O7:T7" si="1">IF(O2&gt;O4, "Upper Limit", IF(O2&gt;O3, "Lower Limit", "No"))</f>
        <v>No</v>
      </c>
      <c r="P7" t="str">
        <f t="shared" si="1"/>
        <v>No</v>
      </c>
      <c r="Q7" t="str">
        <f t="shared" si="1"/>
        <v>Lower Limit</v>
      </c>
      <c r="R7" t="str">
        <f t="shared" si="1"/>
        <v>No</v>
      </c>
      <c r="S7" t="str">
        <f t="shared" si="1"/>
        <v>No</v>
      </c>
      <c r="T7" t="str">
        <f t="shared" si="1"/>
        <v>No</v>
      </c>
      <c r="U7" t="str">
        <f t="shared" ref="U7:CF7" si="2">IF(U2&gt;U4, "Upper Limit", IF(U2&gt;U3, "Lower Limit", "No"))</f>
        <v>No</v>
      </c>
      <c r="V7" t="str">
        <f t="shared" si="2"/>
        <v>No</v>
      </c>
      <c r="W7" t="str">
        <f t="shared" si="2"/>
        <v>No</v>
      </c>
      <c r="X7" t="str">
        <f t="shared" si="2"/>
        <v>No</v>
      </c>
      <c r="Y7" t="str">
        <f t="shared" si="2"/>
        <v>Lower Limit</v>
      </c>
      <c r="Z7" t="str">
        <f t="shared" si="2"/>
        <v>Lower Limit</v>
      </c>
      <c r="AA7" t="str">
        <f t="shared" si="2"/>
        <v>No</v>
      </c>
      <c r="AB7" t="str">
        <f t="shared" si="2"/>
        <v>Lower Limit</v>
      </c>
      <c r="AC7" t="str">
        <f t="shared" si="2"/>
        <v>Upper Limit</v>
      </c>
      <c r="AD7" t="str">
        <f t="shared" si="2"/>
        <v>Lower Limit</v>
      </c>
      <c r="AE7" t="str">
        <f t="shared" si="2"/>
        <v>Lower Limit</v>
      </c>
      <c r="AF7" t="str">
        <f t="shared" si="2"/>
        <v>Lower Limit</v>
      </c>
      <c r="AG7" t="str">
        <f t="shared" si="2"/>
        <v>Lower Limit</v>
      </c>
      <c r="AH7" t="str">
        <f t="shared" si="2"/>
        <v>Lower Limit</v>
      </c>
      <c r="AI7" t="str">
        <f t="shared" si="2"/>
        <v>Upper Limit</v>
      </c>
      <c r="AJ7" t="str">
        <f t="shared" si="2"/>
        <v>No</v>
      </c>
      <c r="AK7" t="str">
        <f t="shared" si="2"/>
        <v>No</v>
      </c>
      <c r="AL7" t="str">
        <f t="shared" si="2"/>
        <v>No</v>
      </c>
      <c r="AM7" t="str">
        <f t="shared" si="2"/>
        <v>No</v>
      </c>
      <c r="AN7" t="str">
        <f t="shared" si="2"/>
        <v>No</v>
      </c>
      <c r="AO7" t="str">
        <f t="shared" si="2"/>
        <v>No</v>
      </c>
      <c r="AP7" t="str">
        <f t="shared" si="2"/>
        <v>No</v>
      </c>
      <c r="AQ7" t="str">
        <f t="shared" si="2"/>
        <v>No</v>
      </c>
      <c r="AR7" t="str">
        <f t="shared" si="2"/>
        <v>No</v>
      </c>
      <c r="AS7" t="str">
        <f t="shared" si="2"/>
        <v>No</v>
      </c>
      <c r="AT7" t="str">
        <f t="shared" si="2"/>
        <v>No</v>
      </c>
      <c r="AU7" t="str">
        <f t="shared" si="2"/>
        <v>No</v>
      </c>
      <c r="AV7" t="str">
        <f t="shared" si="2"/>
        <v>No</v>
      </c>
      <c r="AW7" t="str">
        <f t="shared" si="2"/>
        <v>No</v>
      </c>
      <c r="AX7" t="str">
        <f t="shared" si="2"/>
        <v>No</v>
      </c>
      <c r="AY7" t="str">
        <f t="shared" si="2"/>
        <v>No</v>
      </c>
      <c r="AZ7" t="str">
        <f t="shared" si="2"/>
        <v>No</v>
      </c>
      <c r="BA7" t="str">
        <f t="shared" si="2"/>
        <v>No</v>
      </c>
      <c r="BB7" t="str">
        <f t="shared" si="2"/>
        <v>No</v>
      </c>
      <c r="BC7" t="str">
        <f t="shared" si="2"/>
        <v>No</v>
      </c>
      <c r="BD7" t="str">
        <f t="shared" si="2"/>
        <v>No</v>
      </c>
      <c r="BE7" t="str">
        <f t="shared" si="2"/>
        <v>No</v>
      </c>
      <c r="BF7" t="str">
        <f t="shared" si="2"/>
        <v>Lower Limit</v>
      </c>
      <c r="BG7" t="str">
        <f t="shared" si="2"/>
        <v>Lower Limit</v>
      </c>
      <c r="BH7" t="str">
        <f t="shared" si="2"/>
        <v>Lower Limit</v>
      </c>
      <c r="BI7" t="str">
        <f t="shared" si="2"/>
        <v>Lower Limit</v>
      </c>
      <c r="BJ7" t="str">
        <f t="shared" si="2"/>
        <v>No</v>
      </c>
      <c r="BK7" t="str">
        <f t="shared" si="2"/>
        <v>No</v>
      </c>
      <c r="BL7" t="str">
        <f t="shared" si="2"/>
        <v>No</v>
      </c>
      <c r="BM7" t="str">
        <f t="shared" si="2"/>
        <v>No</v>
      </c>
      <c r="BN7" t="str">
        <f t="shared" si="2"/>
        <v>No</v>
      </c>
      <c r="BO7" t="str">
        <f t="shared" si="2"/>
        <v>No</v>
      </c>
      <c r="BP7" t="str">
        <f t="shared" si="2"/>
        <v>Lower Limit</v>
      </c>
      <c r="BQ7" t="str">
        <f t="shared" si="2"/>
        <v>No</v>
      </c>
      <c r="BR7" t="str">
        <f t="shared" si="2"/>
        <v>No</v>
      </c>
      <c r="BS7" t="str">
        <f t="shared" si="2"/>
        <v>No</v>
      </c>
      <c r="BT7" t="str">
        <f t="shared" si="2"/>
        <v>No</v>
      </c>
      <c r="BU7" t="str">
        <f t="shared" si="2"/>
        <v>No</v>
      </c>
      <c r="BV7" t="str">
        <f t="shared" si="2"/>
        <v>No</v>
      </c>
      <c r="BW7" t="str">
        <f t="shared" si="2"/>
        <v>No</v>
      </c>
      <c r="BX7" t="str">
        <f t="shared" si="2"/>
        <v>No</v>
      </c>
      <c r="BY7" t="str">
        <f t="shared" si="2"/>
        <v>No</v>
      </c>
      <c r="BZ7" t="str">
        <f t="shared" si="2"/>
        <v>No</v>
      </c>
      <c r="CA7" t="str">
        <f t="shared" si="2"/>
        <v>No</v>
      </c>
      <c r="CB7" t="str">
        <f t="shared" si="2"/>
        <v>No</v>
      </c>
      <c r="CC7" t="str">
        <f t="shared" si="2"/>
        <v>No</v>
      </c>
      <c r="CD7" t="str">
        <f t="shared" si="2"/>
        <v>No</v>
      </c>
      <c r="CE7" t="str">
        <f t="shared" si="2"/>
        <v>No</v>
      </c>
      <c r="CF7" t="str">
        <f t="shared" si="2"/>
        <v>No</v>
      </c>
      <c r="CG7" t="str">
        <f t="shared" ref="CG7:DY7" si="3">IF(CG2&gt;CG4, "Upper Limit", IF(CG2&gt;CG3, "Lower Limit", "No"))</f>
        <v>No</v>
      </c>
      <c r="CH7" t="str">
        <f t="shared" si="3"/>
        <v>No</v>
      </c>
      <c r="CI7" t="str">
        <f t="shared" si="3"/>
        <v>No</v>
      </c>
      <c r="CJ7" t="str">
        <f t="shared" si="3"/>
        <v>No</v>
      </c>
      <c r="CK7" t="str">
        <f t="shared" si="3"/>
        <v>Lower Limit</v>
      </c>
      <c r="CL7" t="str">
        <f t="shared" si="3"/>
        <v>No</v>
      </c>
      <c r="CM7" t="str">
        <f t="shared" si="3"/>
        <v>No</v>
      </c>
      <c r="CN7" t="str">
        <f t="shared" si="3"/>
        <v>No</v>
      </c>
      <c r="CO7" t="str">
        <f t="shared" si="3"/>
        <v>No</v>
      </c>
      <c r="CP7" t="str">
        <f t="shared" si="3"/>
        <v>No</v>
      </c>
      <c r="CQ7" t="str">
        <f t="shared" si="3"/>
        <v>No</v>
      </c>
      <c r="CR7" t="str">
        <f t="shared" si="3"/>
        <v>No</v>
      </c>
      <c r="CS7" t="str">
        <f t="shared" si="3"/>
        <v>No</v>
      </c>
      <c r="CT7" t="str">
        <f t="shared" si="3"/>
        <v>No</v>
      </c>
      <c r="CU7" t="str">
        <f t="shared" si="3"/>
        <v>Upper Limit</v>
      </c>
      <c r="CV7" t="str">
        <f t="shared" si="3"/>
        <v>Upper Limit</v>
      </c>
      <c r="CW7" t="str">
        <f t="shared" si="3"/>
        <v>Upper Limit</v>
      </c>
      <c r="CX7" t="str">
        <f t="shared" si="3"/>
        <v>Upper Limit</v>
      </c>
      <c r="CY7" t="str">
        <f t="shared" si="3"/>
        <v>No</v>
      </c>
      <c r="CZ7" t="str">
        <f t="shared" si="3"/>
        <v>No</v>
      </c>
      <c r="DA7" t="str">
        <f t="shared" si="3"/>
        <v>No</v>
      </c>
      <c r="DB7" t="str">
        <f t="shared" si="3"/>
        <v>No</v>
      </c>
      <c r="DC7" t="str">
        <f t="shared" si="3"/>
        <v>No</v>
      </c>
      <c r="DD7" t="str">
        <f t="shared" si="3"/>
        <v>Lower Limit</v>
      </c>
      <c r="DE7" t="str">
        <f t="shared" si="3"/>
        <v>Upper Limit</v>
      </c>
      <c r="DF7" t="str">
        <f t="shared" si="3"/>
        <v>Lower Limit</v>
      </c>
      <c r="DG7" t="str">
        <f t="shared" si="3"/>
        <v>Lower Limit</v>
      </c>
      <c r="DH7" t="str">
        <f t="shared" si="3"/>
        <v>No</v>
      </c>
      <c r="DI7" t="str">
        <f t="shared" si="3"/>
        <v>No</v>
      </c>
      <c r="DJ7" t="str">
        <f t="shared" si="3"/>
        <v>No</v>
      </c>
      <c r="DK7" t="str">
        <f t="shared" si="3"/>
        <v>No</v>
      </c>
      <c r="DL7" t="str">
        <f t="shared" si="3"/>
        <v>No</v>
      </c>
      <c r="DM7" t="str">
        <f t="shared" si="3"/>
        <v>No</v>
      </c>
      <c r="DN7" t="str">
        <f t="shared" si="3"/>
        <v>No</v>
      </c>
      <c r="DO7" t="str">
        <f t="shared" si="3"/>
        <v>No</v>
      </c>
      <c r="DP7" t="str">
        <f t="shared" si="3"/>
        <v>No</v>
      </c>
      <c r="DQ7" t="str">
        <f t="shared" si="3"/>
        <v>Lower Limit</v>
      </c>
      <c r="DR7" t="str">
        <f t="shared" si="3"/>
        <v>No</v>
      </c>
      <c r="DS7" t="str">
        <f t="shared" si="3"/>
        <v>No</v>
      </c>
      <c r="DT7" t="str">
        <f t="shared" si="3"/>
        <v>No</v>
      </c>
      <c r="DU7" t="str">
        <f t="shared" si="3"/>
        <v>No</v>
      </c>
      <c r="DV7" t="str">
        <f t="shared" si="3"/>
        <v>No</v>
      </c>
      <c r="DW7" t="str">
        <f t="shared" si="3"/>
        <v>No</v>
      </c>
      <c r="DX7" t="str">
        <f t="shared" si="3"/>
        <v>No</v>
      </c>
      <c r="DY7" t="str">
        <f t="shared" si="3"/>
        <v>No</v>
      </c>
      <c r="DZ7" t="str">
        <f t="shared" ref="DZ7:EA7" si="4">IF(DZ2&gt;DZ4, "Upper Limit", IF(DZ2&gt;DZ3, "Lower Limit", "No"))</f>
        <v>No</v>
      </c>
      <c r="EA7" t="str">
        <f t="shared" si="4"/>
        <v>No</v>
      </c>
      <c r="EB7" t="str">
        <f t="shared" ref="EB7" si="5">IF(EB2&gt;EB4, "Upper Limit", IF(EB2&gt;EB3, "Lower Limit", "No"))</f>
        <v>No</v>
      </c>
    </row>
    <row r="8" spans="1:132">
      <c r="A8" t="s">
        <v>21</v>
      </c>
      <c r="B8">
        <v>7412.2089999999998</v>
      </c>
      <c r="C8">
        <f t="shared" si="0"/>
        <v>19180.1931</v>
      </c>
      <c r="M8" s="2" t="s">
        <v>194</v>
      </c>
      <c r="N8" t="str">
        <f>IF(N2&lt;N6, "Upper Limit", IF(N2&lt;N5, "Lower Limit", "No"))</f>
        <v>No</v>
      </c>
      <c r="O8" t="str">
        <f t="shared" ref="O8:T8" si="6">IF(O2&lt;O6, "Upper Limit", IF(O2&lt;O5, "Lower Limit", "No"))</f>
        <v>No</v>
      </c>
      <c r="P8" t="str">
        <f t="shared" si="6"/>
        <v>No</v>
      </c>
      <c r="Q8" t="str">
        <f t="shared" si="6"/>
        <v>No</v>
      </c>
      <c r="R8" t="str">
        <f t="shared" si="6"/>
        <v>No</v>
      </c>
      <c r="S8" t="str">
        <f t="shared" si="6"/>
        <v>No</v>
      </c>
      <c r="T8" t="str">
        <f t="shared" si="6"/>
        <v>No</v>
      </c>
      <c r="U8" t="str">
        <f t="shared" ref="U8:CF8" si="7">IF(U2&lt;U6, "Upper Limit", IF(U2&lt;U5, "Lower Limit", "No"))</f>
        <v>Lower Limit</v>
      </c>
      <c r="V8" t="str">
        <f t="shared" si="7"/>
        <v>No</v>
      </c>
      <c r="W8" t="str">
        <f t="shared" si="7"/>
        <v>No</v>
      </c>
      <c r="X8" t="str">
        <f t="shared" si="7"/>
        <v>No</v>
      </c>
      <c r="Y8" t="str">
        <f t="shared" si="7"/>
        <v>No</v>
      </c>
      <c r="Z8" t="str">
        <f t="shared" si="7"/>
        <v>No</v>
      </c>
      <c r="AA8" t="str">
        <f t="shared" si="7"/>
        <v>No</v>
      </c>
      <c r="AB8" t="str">
        <f t="shared" si="7"/>
        <v>No</v>
      </c>
      <c r="AC8" t="str">
        <f t="shared" si="7"/>
        <v>No</v>
      </c>
      <c r="AD8" t="str">
        <f t="shared" si="7"/>
        <v>No</v>
      </c>
      <c r="AE8" t="str">
        <f t="shared" si="7"/>
        <v>No</v>
      </c>
      <c r="AF8" t="str">
        <f t="shared" si="7"/>
        <v>No</v>
      </c>
      <c r="AG8" t="str">
        <f t="shared" si="7"/>
        <v>No</v>
      </c>
      <c r="AH8" t="str">
        <f t="shared" si="7"/>
        <v>No</v>
      </c>
      <c r="AI8" t="str">
        <f t="shared" si="7"/>
        <v>No</v>
      </c>
      <c r="AJ8" t="str">
        <f t="shared" si="7"/>
        <v>No</v>
      </c>
      <c r="AK8" t="str">
        <f t="shared" si="7"/>
        <v>No</v>
      </c>
      <c r="AL8" t="str">
        <f t="shared" si="7"/>
        <v>No</v>
      </c>
      <c r="AM8" t="str">
        <f t="shared" si="7"/>
        <v>No</v>
      </c>
      <c r="AN8" t="str">
        <f t="shared" si="7"/>
        <v>No</v>
      </c>
      <c r="AO8" t="str">
        <f t="shared" si="7"/>
        <v>No</v>
      </c>
      <c r="AP8" t="str">
        <f t="shared" si="7"/>
        <v>No</v>
      </c>
      <c r="AQ8" t="str">
        <f t="shared" si="7"/>
        <v>No</v>
      </c>
      <c r="AR8" t="str">
        <f t="shared" si="7"/>
        <v>No</v>
      </c>
      <c r="AS8" t="str">
        <f t="shared" si="7"/>
        <v>Lower Limit</v>
      </c>
      <c r="AT8" t="str">
        <f t="shared" si="7"/>
        <v>Upper Limit</v>
      </c>
      <c r="AU8" t="str">
        <f t="shared" si="7"/>
        <v>Upper Limit</v>
      </c>
      <c r="AV8" t="str">
        <f t="shared" si="7"/>
        <v>Upper Limit</v>
      </c>
      <c r="AW8" t="str">
        <f t="shared" si="7"/>
        <v>Upper Limit</v>
      </c>
      <c r="AX8" t="str">
        <f t="shared" si="7"/>
        <v>Lower Limit</v>
      </c>
      <c r="AY8" t="str">
        <f t="shared" si="7"/>
        <v>No</v>
      </c>
      <c r="AZ8" t="str">
        <f t="shared" si="7"/>
        <v>No</v>
      </c>
      <c r="BA8" t="str">
        <f t="shared" si="7"/>
        <v>No</v>
      </c>
      <c r="BB8" t="str">
        <f t="shared" si="7"/>
        <v>No</v>
      </c>
      <c r="BC8" t="str">
        <f t="shared" si="7"/>
        <v>No</v>
      </c>
      <c r="BD8" t="str">
        <f t="shared" si="7"/>
        <v>No</v>
      </c>
      <c r="BE8" t="str">
        <f t="shared" si="7"/>
        <v>No</v>
      </c>
      <c r="BF8" t="str">
        <f t="shared" si="7"/>
        <v>No</v>
      </c>
      <c r="BG8" t="str">
        <f t="shared" si="7"/>
        <v>No</v>
      </c>
      <c r="BH8" t="str">
        <f t="shared" si="7"/>
        <v>No</v>
      </c>
      <c r="BI8" t="str">
        <f t="shared" si="7"/>
        <v>No</v>
      </c>
      <c r="BJ8" t="str">
        <f t="shared" si="7"/>
        <v>No</v>
      </c>
      <c r="BK8" t="str">
        <f t="shared" si="7"/>
        <v>No</v>
      </c>
      <c r="BL8" t="str">
        <f t="shared" si="7"/>
        <v>No</v>
      </c>
      <c r="BM8" t="str">
        <f t="shared" si="7"/>
        <v>No</v>
      </c>
      <c r="BN8" t="str">
        <f t="shared" si="7"/>
        <v>No</v>
      </c>
      <c r="BO8" t="str">
        <f t="shared" si="7"/>
        <v>No</v>
      </c>
      <c r="BP8" t="str">
        <f t="shared" si="7"/>
        <v>No</v>
      </c>
      <c r="BQ8" t="str">
        <f t="shared" si="7"/>
        <v>No</v>
      </c>
      <c r="BR8" t="str">
        <f t="shared" si="7"/>
        <v>No</v>
      </c>
      <c r="BS8" t="str">
        <f t="shared" si="7"/>
        <v>No</v>
      </c>
      <c r="BT8" t="str">
        <f t="shared" si="7"/>
        <v>No</v>
      </c>
      <c r="BU8" t="str">
        <f t="shared" si="7"/>
        <v>No</v>
      </c>
      <c r="BV8" t="str">
        <f t="shared" si="7"/>
        <v>No</v>
      </c>
      <c r="BW8" t="str">
        <f t="shared" si="7"/>
        <v>No</v>
      </c>
      <c r="BX8" t="str">
        <f t="shared" si="7"/>
        <v>No</v>
      </c>
      <c r="BY8" t="str">
        <f t="shared" si="7"/>
        <v>No</v>
      </c>
      <c r="BZ8" t="str">
        <f t="shared" si="7"/>
        <v>Lower Limit</v>
      </c>
      <c r="CA8" t="str">
        <f t="shared" si="7"/>
        <v>Lower Limit</v>
      </c>
      <c r="CB8" t="str">
        <f t="shared" si="7"/>
        <v>No</v>
      </c>
      <c r="CC8" t="str">
        <f t="shared" si="7"/>
        <v>No</v>
      </c>
      <c r="CD8" t="str">
        <f t="shared" si="7"/>
        <v>No</v>
      </c>
      <c r="CE8" t="str">
        <f t="shared" si="7"/>
        <v>No</v>
      </c>
      <c r="CF8" t="str">
        <f t="shared" si="7"/>
        <v>No</v>
      </c>
      <c r="CG8" t="str">
        <f t="shared" ref="CG8:DY8" si="8">IF(CG2&lt;CG6, "Upper Limit", IF(CG2&lt;CG5, "Lower Limit", "No"))</f>
        <v>Upper Limit</v>
      </c>
      <c r="CH8" t="str">
        <f t="shared" si="8"/>
        <v>No</v>
      </c>
      <c r="CI8" t="str">
        <f t="shared" si="8"/>
        <v>No</v>
      </c>
      <c r="CJ8" t="str">
        <f t="shared" si="8"/>
        <v>Lower Limit</v>
      </c>
      <c r="CK8" t="str">
        <f t="shared" si="8"/>
        <v>No</v>
      </c>
      <c r="CL8" t="str">
        <f t="shared" si="8"/>
        <v>No</v>
      </c>
      <c r="CM8" t="str">
        <f t="shared" si="8"/>
        <v>No</v>
      </c>
      <c r="CN8" t="str">
        <f t="shared" si="8"/>
        <v>No</v>
      </c>
      <c r="CO8" t="str">
        <f t="shared" si="8"/>
        <v>No</v>
      </c>
      <c r="CP8" t="str">
        <f t="shared" si="8"/>
        <v>No</v>
      </c>
      <c r="CQ8" t="str">
        <f t="shared" si="8"/>
        <v>No</v>
      </c>
      <c r="CR8" t="str">
        <f t="shared" si="8"/>
        <v>No</v>
      </c>
      <c r="CS8" t="str">
        <f t="shared" si="8"/>
        <v>Lower Limit</v>
      </c>
      <c r="CT8" t="str">
        <f t="shared" si="8"/>
        <v>No</v>
      </c>
      <c r="CU8" t="str">
        <f t="shared" si="8"/>
        <v>No</v>
      </c>
      <c r="CV8" t="str">
        <f t="shared" si="8"/>
        <v>No</v>
      </c>
      <c r="CW8" t="str">
        <f t="shared" si="8"/>
        <v>No</v>
      </c>
      <c r="CX8" t="str">
        <f t="shared" si="8"/>
        <v>No</v>
      </c>
      <c r="CY8" t="str">
        <f t="shared" si="8"/>
        <v>No</v>
      </c>
      <c r="CZ8" t="str">
        <f t="shared" si="8"/>
        <v>No</v>
      </c>
      <c r="DA8" t="str">
        <f t="shared" si="8"/>
        <v>Lower Limit</v>
      </c>
      <c r="DB8" t="str">
        <f t="shared" si="8"/>
        <v>Lower Limit</v>
      </c>
      <c r="DC8" t="str">
        <f t="shared" si="8"/>
        <v>Lower Limit</v>
      </c>
      <c r="DD8" t="str">
        <f t="shared" si="8"/>
        <v>No</v>
      </c>
      <c r="DE8" t="str">
        <f t="shared" si="8"/>
        <v>No</v>
      </c>
      <c r="DF8" t="str">
        <f t="shared" si="8"/>
        <v>No</v>
      </c>
      <c r="DG8" t="str">
        <f t="shared" si="8"/>
        <v>No</v>
      </c>
      <c r="DH8" t="str">
        <f t="shared" si="8"/>
        <v>No</v>
      </c>
      <c r="DI8" t="str">
        <f t="shared" si="8"/>
        <v>No</v>
      </c>
      <c r="DJ8" t="str">
        <f t="shared" si="8"/>
        <v>No</v>
      </c>
      <c r="DK8" t="str">
        <f t="shared" si="8"/>
        <v>No</v>
      </c>
      <c r="DL8" t="str">
        <f t="shared" si="8"/>
        <v>No</v>
      </c>
      <c r="DM8" t="str">
        <f t="shared" si="8"/>
        <v>Upper Limit</v>
      </c>
      <c r="DN8" t="str">
        <f t="shared" si="8"/>
        <v>Lower Limit</v>
      </c>
      <c r="DO8" t="str">
        <f t="shared" si="8"/>
        <v>No</v>
      </c>
      <c r="DP8" t="str">
        <f t="shared" si="8"/>
        <v>No</v>
      </c>
      <c r="DQ8" t="str">
        <f t="shared" si="8"/>
        <v>No</v>
      </c>
      <c r="DR8" t="str">
        <f t="shared" si="8"/>
        <v>No</v>
      </c>
      <c r="DS8" t="str">
        <f t="shared" si="8"/>
        <v>No</v>
      </c>
      <c r="DT8" t="str">
        <f t="shared" si="8"/>
        <v>No</v>
      </c>
      <c r="DU8" t="str">
        <f t="shared" si="8"/>
        <v>No</v>
      </c>
      <c r="DV8" t="str">
        <f t="shared" si="8"/>
        <v>No</v>
      </c>
      <c r="DW8" t="str">
        <f t="shared" si="8"/>
        <v>Lower Limit</v>
      </c>
      <c r="DX8" t="str">
        <f t="shared" si="8"/>
        <v>Lower Limit</v>
      </c>
      <c r="DY8" t="str">
        <f t="shared" si="8"/>
        <v>Upper Limit</v>
      </c>
      <c r="DZ8" t="str">
        <f t="shared" ref="DZ8:EA8" si="9">IF(DZ2&lt;DZ6, "Upper Limit", IF(DZ2&lt;DZ5, "Lower Limit", "No"))</f>
        <v>Lower Limit</v>
      </c>
      <c r="EA8" t="str">
        <f t="shared" si="9"/>
        <v>Lower Limit</v>
      </c>
      <c r="EB8" t="str">
        <f t="shared" ref="EB8" si="10">IF(EB2&lt;EB6, "Upper Limit", IF(EB2&lt;EB5, "Lower Limit", "No"))</f>
        <v>No</v>
      </c>
    </row>
    <row r="9" spans="1:132">
      <c r="A9" t="s">
        <v>22</v>
      </c>
      <c r="B9">
        <v>10056.489000000001</v>
      </c>
      <c r="C9">
        <f>SUM(B6,B7,B8,B9)</f>
        <v>26597.187000000002</v>
      </c>
      <c r="D9">
        <f>C9-C5</f>
        <v>15220.232</v>
      </c>
      <c r="E9" t="e">
        <v>#N/A</v>
      </c>
    </row>
    <row r="10" spans="1:132">
      <c r="A10" t="s">
        <v>23</v>
      </c>
      <c r="B10">
        <v>2858.7690000000002</v>
      </c>
      <c r="C10">
        <f t="shared" ref="C10:C73" si="11">SUM(B7,B8,B9,B10)</f>
        <v>26850.478999999999</v>
      </c>
      <c r="D10">
        <f t="shared" ref="D10:D73" si="12">C10-C6</f>
        <v>15344.442499999997</v>
      </c>
      <c r="E10" t="e">
        <v>#N/A</v>
      </c>
    </row>
    <row r="11" spans="1:132">
      <c r="A11" t="s">
        <v>24</v>
      </c>
      <c r="B11">
        <v>3246.2549999999997</v>
      </c>
      <c r="C11">
        <f t="shared" si="11"/>
        <v>23573.722000000002</v>
      </c>
      <c r="D11">
        <f t="shared" si="12"/>
        <v>8208.0195999999996</v>
      </c>
      <c r="E11" t="e">
        <v>#N/A</v>
      </c>
    </row>
    <row r="12" spans="1:132">
      <c r="A12" t="s">
        <v>25</v>
      </c>
      <c r="B12">
        <v>2815.9470000000001</v>
      </c>
      <c r="C12">
        <f t="shared" si="11"/>
        <v>18977.46</v>
      </c>
      <c r="D12">
        <f t="shared" si="12"/>
        <v>-202.73310000000129</v>
      </c>
      <c r="E12" t="e">
        <v>#N/A</v>
      </c>
    </row>
    <row r="13" spans="1:132">
      <c r="A13" t="s">
        <v>26</v>
      </c>
      <c r="B13">
        <v>1074.6940000000002</v>
      </c>
      <c r="C13">
        <f t="shared" si="11"/>
        <v>9995.6649999999991</v>
      </c>
      <c r="D13">
        <f t="shared" si="12"/>
        <v>-16601.522000000004</v>
      </c>
      <c r="E13" t="e">
        <v>#N/A</v>
      </c>
    </row>
    <row r="14" spans="1:132">
      <c r="A14" t="s">
        <v>27</v>
      </c>
      <c r="B14">
        <v>1197.058</v>
      </c>
      <c r="C14">
        <f t="shared" si="11"/>
        <v>8333.9539999999997</v>
      </c>
      <c r="D14">
        <f t="shared" si="12"/>
        <v>-18516.525000000001</v>
      </c>
      <c r="E14" t="e">
        <v>#N/A</v>
      </c>
    </row>
    <row r="15" spans="1:132">
      <c r="A15" t="s">
        <v>28</v>
      </c>
      <c r="B15">
        <v>-1017.7259999999999</v>
      </c>
      <c r="C15">
        <f t="shared" si="11"/>
        <v>4069.9730000000009</v>
      </c>
      <c r="D15">
        <f t="shared" si="12"/>
        <v>-19503.749</v>
      </c>
      <c r="E15" t="e">
        <v>#N/A</v>
      </c>
    </row>
    <row r="16" spans="1:132">
      <c r="A16" t="s">
        <v>29</v>
      </c>
      <c r="B16">
        <v>-263.16600000000005</v>
      </c>
      <c r="C16">
        <f t="shared" si="11"/>
        <v>990.86000000000047</v>
      </c>
      <c r="D16">
        <f t="shared" si="12"/>
        <v>-17986.599999999999</v>
      </c>
      <c r="E16" t="e">
        <v>#N/A</v>
      </c>
    </row>
    <row r="17" spans="1:11">
      <c r="A17" t="s">
        <v>30</v>
      </c>
      <c r="B17">
        <v>423.09599999999983</v>
      </c>
      <c r="C17">
        <f t="shared" si="11"/>
        <v>339.26199999999989</v>
      </c>
      <c r="D17">
        <f t="shared" si="12"/>
        <v>-9656.4029999999984</v>
      </c>
      <c r="E17" t="e">
        <v>#N/A</v>
      </c>
    </row>
    <row r="18" spans="1:11">
      <c r="A18" t="s">
        <v>31</v>
      </c>
      <c r="B18">
        <v>9.0190000000000055</v>
      </c>
      <c r="C18">
        <f t="shared" si="11"/>
        <v>-848.77700000000004</v>
      </c>
      <c r="D18">
        <f t="shared" si="12"/>
        <v>-9182.7309999999998</v>
      </c>
      <c r="E18" t="e">
        <v>#N/A</v>
      </c>
    </row>
    <row r="19" spans="1:11">
      <c r="A19" t="s">
        <v>32</v>
      </c>
      <c r="B19">
        <v>240.32900000000001</v>
      </c>
      <c r="C19">
        <f t="shared" si="11"/>
        <v>409.27799999999979</v>
      </c>
      <c r="D19">
        <f t="shared" si="12"/>
        <v>-3660.6950000000011</v>
      </c>
      <c r="E19" t="e">
        <v>#N/A</v>
      </c>
    </row>
    <row r="20" spans="1:11">
      <c r="A20" t="s">
        <v>33</v>
      </c>
      <c r="B20">
        <v>839.29000000000008</v>
      </c>
      <c r="C20">
        <f t="shared" si="11"/>
        <v>1511.7339999999999</v>
      </c>
      <c r="D20">
        <f t="shared" si="12"/>
        <v>520.87399999999946</v>
      </c>
      <c r="E20" t="e">
        <v>#N/A</v>
      </c>
    </row>
    <row r="21" spans="1:11">
      <c r="A21" t="s">
        <v>34</v>
      </c>
      <c r="B21">
        <v>217.18099999999998</v>
      </c>
      <c r="C21">
        <f t="shared" si="11"/>
        <v>1305.8190000000002</v>
      </c>
      <c r="D21">
        <f t="shared" si="12"/>
        <v>966.55700000000024</v>
      </c>
      <c r="E21" t="e">
        <v>#N/A</v>
      </c>
    </row>
    <row r="22" spans="1:11">
      <c r="A22" t="s">
        <v>35</v>
      </c>
      <c r="B22">
        <v>-118.92199999999997</v>
      </c>
      <c r="C22">
        <f t="shared" si="11"/>
        <v>1177.8780000000002</v>
      </c>
      <c r="D22">
        <f t="shared" si="12"/>
        <v>2026.6550000000002</v>
      </c>
      <c r="E22" t="e">
        <v>#N/A</v>
      </c>
    </row>
    <row r="23" spans="1:11">
      <c r="A23" t="s">
        <v>36</v>
      </c>
      <c r="B23">
        <v>819.85100000000011</v>
      </c>
      <c r="C23">
        <f t="shared" si="11"/>
        <v>1757.4</v>
      </c>
      <c r="D23">
        <f t="shared" si="12"/>
        <v>1348.1220000000003</v>
      </c>
      <c r="E23" t="e">
        <v>#N/A</v>
      </c>
    </row>
    <row r="24" spans="1:11">
      <c r="A24" t="s">
        <v>37</v>
      </c>
      <c r="B24">
        <v>-849.29300000000012</v>
      </c>
      <c r="C24">
        <f t="shared" si="11"/>
        <v>68.817000000000007</v>
      </c>
      <c r="D24">
        <f t="shared" si="12"/>
        <v>-1442.9169999999999</v>
      </c>
      <c r="E24" t="e">
        <v>#N/A</v>
      </c>
    </row>
    <row r="25" spans="1:11">
      <c r="A25" t="s">
        <v>38</v>
      </c>
      <c r="B25">
        <v>-168.05399999999997</v>
      </c>
      <c r="C25">
        <f t="shared" si="11"/>
        <v>-316.41800000000001</v>
      </c>
      <c r="D25">
        <f t="shared" si="12"/>
        <v>-1622.2370000000001</v>
      </c>
      <c r="E25" t="e">
        <v>#N/A</v>
      </c>
    </row>
    <row r="26" spans="1:11">
      <c r="A26" t="s">
        <v>39</v>
      </c>
      <c r="B26">
        <v>856.99099999999999</v>
      </c>
      <c r="C26">
        <f t="shared" si="11"/>
        <v>659.495</v>
      </c>
      <c r="D26">
        <f t="shared" si="12"/>
        <v>-518.38300000000015</v>
      </c>
      <c r="E26" t="e">
        <v>#N/A</v>
      </c>
    </row>
    <row r="27" spans="1:11">
      <c r="A27" t="s">
        <v>40</v>
      </c>
      <c r="B27">
        <v>254.77600000000001</v>
      </c>
      <c r="C27">
        <f t="shared" si="11"/>
        <v>94.419999999999902</v>
      </c>
      <c r="D27">
        <f t="shared" si="12"/>
        <v>-1662.9800000000002</v>
      </c>
      <c r="E27" t="e">
        <v>#N/A</v>
      </c>
    </row>
    <row r="28" spans="1:11">
      <c r="A28" t="s">
        <v>41</v>
      </c>
      <c r="B28">
        <v>621.96199999999999</v>
      </c>
      <c r="C28">
        <f t="shared" si="11"/>
        <v>1565.675</v>
      </c>
      <c r="D28">
        <f t="shared" si="12"/>
        <v>1496.8579999999999</v>
      </c>
      <c r="E28">
        <f>AVERAGE(D9:D28)</f>
        <v>-2771.2857500000009</v>
      </c>
      <c r="F28">
        <f>STDEV(D9,D10,D11,D12,D13,D14,D15,D16,D17,D18,D19,D20,D21,D22,D23,D24,D25,D26,D27,D28)</f>
        <v>10029.939224488269</v>
      </c>
      <c r="G28">
        <f>F28*2</f>
        <v>20059.878448976538</v>
      </c>
      <c r="H28">
        <f>E28+F28</f>
        <v>7258.6534744882683</v>
      </c>
      <c r="I28">
        <f>E28+G28</f>
        <v>17288.592698976536</v>
      </c>
      <c r="J28">
        <f>E28-F28</f>
        <v>-12801.22497448827</v>
      </c>
      <c r="K28">
        <f>E28-G28</f>
        <v>-22831.164198976541</v>
      </c>
    </row>
    <row r="29" spans="1:11">
      <c r="A29" t="s">
        <v>42</v>
      </c>
      <c r="B29">
        <v>981.80400000000009</v>
      </c>
      <c r="C29">
        <f t="shared" si="11"/>
        <v>2715.5330000000004</v>
      </c>
      <c r="D29">
        <f t="shared" si="12"/>
        <v>3031.9510000000005</v>
      </c>
      <c r="E29">
        <f t="shared" ref="E29:E59" si="13">AVERAGE(D10:D29)</f>
        <v>-3380.6998000000008</v>
      </c>
      <c r="F29">
        <f>STDEV(D10,D11,D12,D13,D14,D15,D16,D17,D18,D19,D20,D21,D22,D23,D24,D25,D26,D27,D28,D29)</f>
        <v>9216.5442554276615</v>
      </c>
      <c r="G29">
        <f t="shared" ref="G29:G92" si="14">F29*2</f>
        <v>18433.088510855323</v>
      </c>
      <c r="H29">
        <f t="shared" ref="H29:H92" si="15">E29+F29</f>
        <v>5835.8444554276612</v>
      </c>
      <c r="I29">
        <f t="shared" ref="I29:I92" si="16">E29+G29</f>
        <v>15052.388710855323</v>
      </c>
      <c r="J29">
        <f t="shared" ref="J29:J92" si="17">E29-F29</f>
        <v>-12597.244055427662</v>
      </c>
      <c r="K29">
        <f t="shared" ref="K29:K92" si="18">E29-G29</f>
        <v>-21813.788310855325</v>
      </c>
    </row>
    <row r="30" spans="1:11">
      <c r="A30" t="s">
        <v>43</v>
      </c>
      <c r="B30">
        <v>-573.34199999999987</v>
      </c>
      <c r="C30">
        <f t="shared" si="11"/>
        <v>1285.2000000000003</v>
      </c>
      <c r="D30">
        <f t="shared" si="12"/>
        <v>625.70500000000027</v>
      </c>
      <c r="E30">
        <f t="shared" si="13"/>
        <v>-4116.6366750000007</v>
      </c>
      <c r="F30">
        <f t="shared" ref="F30:F92" si="19">STDEV(D11,D12,D13,D14,D15,D16,D17,D18,D19,D20,D21,D22,D23,D24,D25,D26,D27,D28,D29,D30)</f>
        <v>8170.9927755360841</v>
      </c>
      <c r="G30">
        <f t="shared" si="14"/>
        <v>16341.985551072168</v>
      </c>
      <c r="H30">
        <f t="shared" si="15"/>
        <v>4054.3561005360834</v>
      </c>
      <c r="I30">
        <f t="shared" si="16"/>
        <v>12225.348876072167</v>
      </c>
      <c r="J30">
        <f t="shared" si="17"/>
        <v>-12287.629450536086</v>
      </c>
      <c r="K30">
        <f t="shared" si="18"/>
        <v>-20458.62222607217</v>
      </c>
    </row>
    <row r="31" spans="1:11">
      <c r="A31" t="s">
        <v>44</v>
      </c>
      <c r="B31">
        <v>3387.1909999999998</v>
      </c>
      <c r="C31">
        <f t="shared" si="11"/>
        <v>4417.6149999999998</v>
      </c>
      <c r="D31">
        <f t="shared" si="12"/>
        <v>4323.1949999999997</v>
      </c>
      <c r="E31">
        <f t="shared" si="13"/>
        <v>-4310.8779049999994</v>
      </c>
      <c r="F31">
        <f t="shared" si="19"/>
        <v>7904.4169834479681</v>
      </c>
      <c r="G31">
        <f t="shared" si="14"/>
        <v>15808.833966895936</v>
      </c>
      <c r="H31">
        <f t="shared" si="15"/>
        <v>3593.5390784479687</v>
      </c>
      <c r="I31">
        <f t="shared" si="16"/>
        <v>11497.956061895937</v>
      </c>
      <c r="J31">
        <f t="shared" si="17"/>
        <v>-12215.294888447967</v>
      </c>
      <c r="K31">
        <f t="shared" si="18"/>
        <v>-20119.711871895935</v>
      </c>
    </row>
    <row r="32" spans="1:11">
      <c r="A32" t="s">
        <v>45</v>
      </c>
      <c r="B32">
        <v>-1738.6740000000002</v>
      </c>
      <c r="C32">
        <f t="shared" si="11"/>
        <v>2056.9790000000003</v>
      </c>
      <c r="D32">
        <f t="shared" si="12"/>
        <v>491.30400000000031</v>
      </c>
      <c r="E32">
        <f t="shared" si="13"/>
        <v>-4276.17605</v>
      </c>
      <c r="F32">
        <f t="shared" si="19"/>
        <v>7924.8986779219258</v>
      </c>
      <c r="G32">
        <f t="shared" si="14"/>
        <v>15849.797355843852</v>
      </c>
      <c r="H32">
        <f t="shared" si="15"/>
        <v>3648.7226279219258</v>
      </c>
      <c r="I32">
        <f t="shared" si="16"/>
        <v>11573.621305843852</v>
      </c>
      <c r="J32">
        <f t="shared" si="17"/>
        <v>-12201.074727921925</v>
      </c>
      <c r="K32">
        <f t="shared" si="18"/>
        <v>-20125.973405843852</v>
      </c>
    </row>
    <row r="33" spans="1:11">
      <c r="A33" t="s">
        <v>46</v>
      </c>
      <c r="B33">
        <v>-2317.1040000000003</v>
      </c>
      <c r="C33">
        <f t="shared" si="11"/>
        <v>-1241.9290000000003</v>
      </c>
      <c r="D33">
        <f t="shared" si="12"/>
        <v>-3957.4620000000004</v>
      </c>
      <c r="E33">
        <f t="shared" si="13"/>
        <v>-3643.9730500000005</v>
      </c>
      <c r="F33">
        <f t="shared" si="19"/>
        <v>7375.1723449819729</v>
      </c>
      <c r="G33">
        <f t="shared" si="14"/>
        <v>14750.344689963946</v>
      </c>
      <c r="H33">
        <f t="shared" si="15"/>
        <v>3731.1992949819723</v>
      </c>
      <c r="I33">
        <f t="shared" si="16"/>
        <v>11106.371639963945</v>
      </c>
      <c r="J33">
        <f t="shared" si="17"/>
        <v>-11019.145394981973</v>
      </c>
      <c r="K33">
        <f t="shared" si="18"/>
        <v>-18394.317739963946</v>
      </c>
    </row>
    <row r="34" spans="1:11">
      <c r="A34" t="s">
        <v>47</v>
      </c>
      <c r="B34">
        <v>80.027999999999906</v>
      </c>
      <c r="C34">
        <f t="shared" si="11"/>
        <v>-588.55900000000076</v>
      </c>
      <c r="D34">
        <f t="shared" si="12"/>
        <v>-1873.7590000000009</v>
      </c>
      <c r="E34">
        <f t="shared" si="13"/>
        <v>-2811.83475</v>
      </c>
      <c r="F34">
        <f t="shared" si="19"/>
        <v>6495.188294002447</v>
      </c>
      <c r="G34">
        <f t="shared" si="14"/>
        <v>12990.376588004894</v>
      </c>
      <c r="H34">
        <f t="shared" si="15"/>
        <v>3683.3535440024471</v>
      </c>
      <c r="I34">
        <f t="shared" si="16"/>
        <v>10178.541838004894</v>
      </c>
      <c r="J34">
        <f t="shared" si="17"/>
        <v>-9307.0230440024461</v>
      </c>
      <c r="K34">
        <f t="shared" si="18"/>
        <v>-15802.211338004894</v>
      </c>
    </row>
    <row r="35" spans="1:11">
      <c r="A35" t="s">
        <v>48</v>
      </c>
      <c r="B35">
        <v>-1325.5330000000004</v>
      </c>
      <c r="C35">
        <f t="shared" si="11"/>
        <v>-5301.2830000000013</v>
      </c>
      <c r="D35">
        <f t="shared" si="12"/>
        <v>-9718.898000000001</v>
      </c>
      <c r="E35">
        <f t="shared" si="13"/>
        <v>-2322.5922</v>
      </c>
      <c r="F35">
        <f t="shared" si="19"/>
        <v>5457.3094608198307</v>
      </c>
      <c r="G35">
        <f t="shared" si="14"/>
        <v>10914.618921639661</v>
      </c>
      <c r="H35">
        <f t="shared" si="15"/>
        <v>3134.7172608198307</v>
      </c>
      <c r="I35">
        <f t="shared" si="16"/>
        <v>8592.0267216396605</v>
      </c>
      <c r="J35">
        <f t="shared" si="17"/>
        <v>-7779.9016608198308</v>
      </c>
      <c r="K35">
        <f t="shared" si="18"/>
        <v>-13237.211121639662</v>
      </c>
    </row>
    <row r="36" spans="1:11">
      <c r="A36" t="s">
        <v>49</v>
      </c>
      <c r="B36">
        <v>906.96</v>
      </c>
      <c r="C36">
        <f t="shared" si="11"/>
        <v>-2655.6490000000008</v>
      </c>
      <c r="D36">
        <f t="shared" si="12"/>
        <v>-4712.6280000000006</v>
      </c>
      <c r="E36">
        <f t="shared" si="13"/>
        <v>-1658.8936000000001</v>
      </c>
      <c r="F36">
        <f t="shared" si="19"/>
        <v>4087.2299112820883</v>
      </c>
      <c r="G36">
        <f t="shared" si="14"/>
        <v>8174.4598225641766</v>
      </c>
      <c r="H36">
        <f t="shared" si="15"/>
        <v>2428.336311282088</v>
      </c>
      <c r="I36">
        <f t="shared" si="16"/>
        <v>6515.5662225641763</v>
      </c>
      <c r="J36">
        <f t="shared" si="17"/>
        <v>-5746.1235112820887</v>
      </c>
      <c r="K36">
        <f t="shared" si="18"/>
        <v>-9833.3534225641761</v>
      </c>
    </row>
    <row r="37" spans="1:11">
      <c r="A37" t="s">
        <v>50</v>
      </c>
      <c r="B37">
        <v>-105.31299999999987</v>
      </c>
      <c r="C37">
        <f t="shared" si="11"/>
        <v>-443.8580000000004</v>
      </c>
      <c r="D37">
        <f t="shared" si="12"/>
        <v>798.07099999999991</v>
      </c>
      <c r="E37">
        <f t="shared" si="13"/>
        <v>-1136.1699000000001</v>
      </c>
      <c r="F37">
        <f t="shared" si="19"/>
        <v>3656.3947998687086</v>
      </c>
      <c r="G37">
        <f t="shared" si="14"/>
        <v>7312.7895997374171</v>
      </c>
      <c r="H37">
        <f t="shared" si="15"/>
        <v>2520.2248998687082</v>
      </c>
      <c r="I37">
        <f t="shared" si="16"/>
        <v>6176.6196997374172</v>
      </c>
      <c r="J37">
        <f t="shared" si="17"/>
        <v>-4792.5646998687089</v>
      </c>
      <c r="K37">
        <f t="shared" si="18"/>
        <v>-8448.959499737417</v>
      </c>
    </row>
    <row r="38" spans="1:11">
      <c r="A38" t="s">
        <v>51</v>
      </c>
      <c r="B38">
        <v>-2171.8009999999999</v>
      </c>
      <c r="C38">
        <f t="shared" si="11"/>
        <v>-2695.6869999999999</v>
      </c>
      <c r="D38">
        <f t="shared" si="12"/>
        <v>-2107.1279999999992</v>
      </c>
      <c r="E38">
        <f t="shared" si="13"/>
        <v>-782.38975000000016</v>
      </c>
      <c r="F38">
        <f t="shared" si="19"/>
        <v>3143.1432635004239</v>
      </c>
      <c r="G38">
        <f t="shared" si="14"/>
        <v>6286.2865270008479</v>
      </c>
      <c r="H38">
        <f t="shared" si="15"/>
        <v>2360.7535135004237</v>
      </c>
      <c r="I38">
        <f t="shared" si="16"/>
        <v>5503.8967770008476</v>
      </c>
      <c r="J38">
        <f t="shared" si="17"/>
        <v>-3925.5330135004242</v>
      </c>
      <c r="K38">
        <f t="shared" si="18"/>
        <v>-7068.6762770008481</v>
      </c>
    </row>
    <row r="39" spans="1:11">
      <c r="A39" t="s">
        <v>52</v>
      </c>
      <c r="B39">
        <v>723.01300000000003</v>
      </c>
      <c r="C39">
        <f t="shared" si="11"/>
        <v>-647.14099999999974</v>
      </c>
      <c r="D39">
        <f t="shared" si="12"/>
        <v>4654.1420000000016</v>
      </c>
      <c r="E39">
        <f t="shared" si="13"/>
        <v>-366.64790000000005</v>
      </c>
      <c r="F39">
        <f t="shared" si="19"/>
        <v>3288.9132148591339</v>
      </c>
      <c r="G39">
        <f t="shared" si="14"/>
        <v>6577.8264297182677</v>
      </c>
      <c r="H39">
        <f t="shared" si="15"/>
        <v>2922.2653148591339</v>
      </c>
      <c r="I39">
        <f t="shared" si="16"/>
        <v>6211.1785297182678</v>
      </c>
      <c r="J39">
        <f t="shared" si="17"/>
        <v>-3655.5611148591338</v>
      </c>
      <c r="K39">
        <f t="shared" si="18"/>
        <v>-6944.4743297182677</v>
      </c>
    </row>
    <row r="40" spans="1:11">
      <c r="A40" t="s">
        <v>53</v>
      </c>
      <c r="B40">
        <v>3001.2379999999998</v>
      </c>
      <c r="C40">
        <f t="shared" si="11"/>
        <v>1447.1370000000002</v>
      </c>
      <c r="D40">
        <f t="shared" si="12"/>
        <v>4102.786000000001</v>
      </c>
      <c r="E40">
        <f t="shared" si="13"/>
        <v>-187.55229999999989</v>
      </c>
      <c r="F40">
        <f t="shared" si="19"/>
        <v>3434.1067339827541</v>
      </c>
      <c r="G40">
        <f t="shared" si="14"/>
        <v>6868.2134679655082</v>
      </c>
      <c r="H40">
        <f t="shared" si="15"/>
        <v>3246.5544339827543</v>
      </c>
      <c r="I40">
        <f t="shared" si="16"/>
        <v>6680.661167965508</v>
      </c>
      <c r="J40">
        <f t="shared" si="17"/>
        <v>-3621.659033982754</v>
      </c>
      <c r="K40">
        <f t="shared" si="18"/>
        <v>-7055.7657679655085</v>
      </c>
    </row>
    <row r="41" spans="1:11">
      <c r="A41" t="s">
        <v>54</v>
      </c>
      <c r="B41">
        <v>522.27100000000019</v>
      </c>
      <c r="C41">
        <f t="shared" si="11"/>
        <v>2074.721</v>
      </c>
      <c r="D41">
        <f t="shared" si="12"/>
        <v>2518.5790000000006</v>
      </c>
      <c r="E41">
        <f t="shared" si="13"/>
        <v>-109.95119999999989</v>
      </c>
      <c r="F41">
        <f t="shared" si="19"/>
        <v>3478.8037256429434</v>
      </c>
      <c r="G41">
        <f t="shared" si="14"/>
        <v>6957.6074512858868</v>
      </c>
      <c r="H41">
        <f t="shared" si="15"/>
        <v>3368.8525256429434</v>
      </c>
      <c r="I41">
        <f t="shared" si="16"/>
        <v>6847.6562512858873</v>
      </c>
      <c r="J41">
        <f t="shared" si="17"/>
        <v>-3588.7549256429434</v>
      </c>
      <c r="K41">
        <f t="shared" si="18"/>
        <v>-7067.5586512858863</v>
      </c>
    </row>
    <row r="42" spans="1:11">
      <c r="A42" t="s">
        <v>55</v>
      </c>
      <c r="B42">
        <v>1018.1440000000002</v>
      </c>
      <c r="C42">
        <f t="shared" si="11"/>
        <v>5264.6660000000002</v>
      </c>
      <c r="D42">
        <f t="shared" si="12"/>
        <v>7960.3530000000001</v>
      </c>
      <c r="E42">
        <f t="shared" si="13"/>
        <v>186.73370000000008</v>
      </c>
      <c r="F42">
        <f t="shared" si="19"/>
        <v>3898.3378178418034</v>
      </c>
      <c r="G42">
        <f t="shared" si="14"/>
        <v>7796.6756356836067</v>
      </c>
      <c r="H42">
        <f t="shared" si="15"/>
        <v>4085.0715178418036</v>
      </c>
      <c r="I42">
        <f t="shared" si="16"/>
        <v>7983.4093356836065</v>
      </c>
      <c r="J42">
        <f t="shared" si="17"/>
        <v>-3711.6041178418031</v>
      </c>
      <c r="K42">
        <f t="shared" si="18"/>
        <v>-7609.941935683607</v>
      </c>
    </row>
    <row r="43" spans="1:11">
      <c r="A43" t="s">
        <v>56</v>
      </c>
      <c r="B43">
        <v>4279.201</v>
      </c>
      <c r="C43">
        <f t="shared" si="11"/>
        <v>8820.8539999999994</v>
      </c>
      <c r="D43">
        <f t="shared" si="12"/>
        <v>9467.994999999999</v>
      </c>
      <c r="E43">
        <f t="shared" si="13"/>
        <v>592.72734999999989</v>
      </c>
      <c r="F43">
        <f t="shared" si="19"/>
        <v>4414.3312586273178</v>
      </c>
      <c r="G43">
        <f t="shared" si="14"/>
        <v>8828.6625172546355</v>
      </c>
      <c r="H43">
        <f t="shared" si="15"/>
        <v>5007.0586086273179</v>
      </c>
      <c r="I43">
        <f t="shared" si="16"/>
        <v>9421.3898672546347</v>
      </c>
      <c r="J43">
        <f t="shared" si="17"/>
        <v>-3821.6039086273177</v>
      </c>
      <c r="K43">
        <f t="shared" si="18"/>
        <v>-8235.9351672546363</v>
      </c>
    </row>
    <row r="44" spans="1:11">
      <c r="A44" t="s">
        <v>57</v>
      </c>
      <c r="B44">
        <v>1125.0549999999998</v>
      </c>
      <c r="C44">
        <f t="shared" si="11"/>
        <v>6944.6710000000003</v>
      </c>
      <c r="D44">
        <f t="shared" si="12"/>
        <v>5497.5339999999997</v>
      </c>
      <c r="E44">
        <f t="shared" si="13"/>
        <v>939.74990000000003</v>
      </c>
      <c r="F44">
        <f t="shared" si="19"/>
        <v>4517.4799455298189</v>
      </c>
      <c r="G44">
        <f t="shared" si="14"/>
        <v>9034.9598910596378</v>
      </c>
      <c r="H44">
        <f t="shared" si="15"/>
        <v>5457.2298455298187</v>
      </c>
      <c r="I44">
        <f t="shared" si="16"/>
        <v>9974.7097910596385</v>
      </c>
      <c r="J44">
        <f t="shared" si="17"/>
        <v>-3577.7300455298191</v>
      </c>
      <c r="K44">
        <f t="shared" si="18"/>
        <v>-8095.209991059638</v>
      </c>
    </row>
    <row r="45" spans="1:11">
      <c r="A45" t="s">
        <v>58</v>
      </c>
      <c r="B45">
        <v>1692.1869999999999</v>
      </c>
      <c r="C45">
        <f t="shared" si="11"/>
        <v>8114.5869999999995</v>
      </c>
      <c r="D45">
        <f t="shared" si="12"/>
        <v>6039.866</v>
      </c>
      <c r="E45">
        <f t="shared" si="13"/>
        <v>1322.8550500000001</v>
      </c>
      <c r="F45">
        <f t="shared" si="19"/>
        <v>4612.6650154227545</v>
      </c>
      <c r="G45">
        <f t="shared" si="14"/>
        <v>9225.3300308455091</v>
      </c>
      <c r="H45">
        <f t="shared" si="15"/>
        <v>5935.5200654227547</v>
      </c>
      <c r="I45">
        <f t="shared" si="16"/>
        <v>10548.185080845509</v>
      </c>
      <c r="J45">
        <f t="shared" si="17"/>
        <v>-3289.8099654227544</v>
      </c>
      <c r="K45">
        <f t="shared" si="18"/>
        <v>-7902.474980845509</v>
      </c>
    </row>
    <row r="46" spans="1:11">
      <c r="A46" t="s">
        <v>59</v>
      </c>
      <c r="B46">
        <v>7301.5969999999998</v>
      </c>
      <c r="C46">
        <f t="shared" si="11"/>
        <v>14398.039999999999</v>
      </c>
      <c r="D46">
        <f t="shared" si="12"/>
        <v>9133.3739999999998</v>
      </c>
      <c r="E46">
        <f t="shared" si="13"/>
        <v>1805.4429000000005</v>
      </c>
      <c r="F46">
        <f t="shared" si="19"/>
        <v>4905.4916615960747</v>
      </c>
      <c r="G46">
        <f t="shared" si="14"/>
        <v>9810.9833231921493</v>
      </c>
      <c r="H46">
        <f t="shared" si="15"/>
        <v>6710.9345615960756</v>
      </c>
      <c r="I46">
        <f t="shared" si="16"/>
        <v>11616.426223192149</v>
      </c>
      <c r="J46">
        <f t="shared" si="17"/>
        <v>-3100.0487615960742</v>
      </c>
      <c r="K46">
        <f t="shared" si="18"/>
        <v>-8005.5404231921493</v>
      </c>
    </row>
    <row r="47" spans="1:11">
      <c r="A47" t="s">
        <v>60</v>
      </c>
      <c r="B47">
        <v>6815.1959999999999</v>
      </c>
      <c r="C47">
        <f t="shared" si="11"/>
        <v>16934.035</v>
      </c>
      <c r="D47">
        <f t="shared" si="12"/>
        <v>8113.1810000000005</v>
      </c>
      <c r="E47">
        <f t="shared" si="13"/>
        <v>2294.2509500000001</v>
      </c>
      <c r="F47">
        <f t="shared" si="19"/>
        <v>5027.2523453244576</v>
      </c>
      <c r="G47">
        <f t="shared" si="14"/>
        <v>10054.504690648915</v>
      </c>
      <c r="H47">
        <f t="shared" si="15"/>
        <v>7321.5032953244572</v>
      </c>
      <c r="I47">
        <f t="shared" si="16"/>
        <v>12348.755640648915</v>
      </c>
      <c r="J47">
        <f t="shared" si="17"/>
        <v>-2733.0013953244575</v>
      </c>
      <c r="K47">
        <f t="shared" si="18"/>
        <v>-7760.2537406489155</v>
      </c>
    </row>
    <row r="48" spans="1:11">
      <c r="A48" t="s">
        <v>61</v>
      </c>
      <c r="B48">
        <v>3334.5870000000004</v>
      </c>
      <c r="C48">
        <f t="shared" si="11"/>
        <v>19143.566999999999</v>
      </c>
      <c r="D48">
        <f t="shared" si="12"/>
        <v>12198.895999999999</v>
      </c>
      <c r="E48">
        <f t="shared" si="13"/>
        <v>2829.3528499999998</v>
      </c>
      <c r="F48">
        <f t="shared" si="19"/>
        <v>5486.4979430845187</v>
      </c>
      <c r="G48">
        <f t="shared" si="14"/>
        <v>10972.995886169037</v>
      </c>
      <c r="H48">
        <f t="shared" si="15"/>
        <v>8315.850793084519</v>
      </c>
      <c r="I48">
        <f t="shared" si="16"/>
        <v>13802.348736169037</v>
      </c>
      <c r="J48">
        <f t="shared" si="17"/>
        <v>-2657.145093084519</v>
      </c>
      <c r="K48">
        <f t="shared" si="18"/>
        <v>-8143.6430361690382</v>
      </c>
    </row>
    <row r="49" spans="1:11">
      <c r="A49" t="s">
        <v>62</v>
      </c>
      <c r="B49">
        <v>7334.49</v>
      </c>
      <c r="C49">
        <f t="shared" si="11"/>
        <v>24785.870000000003</v>
      </c>
      <c r="D49">
        <f t="shared" si="12"/>
        <v>16671.283000000003</v>
      </c>
      <c r="E49">
        <f t="shared" si="13"/>
        <v>3511.31945</v>
      </c>
      <c r="F49">
        <f t="shared" si="19"/>
        <v>6300.3255943713648</v>
      </c>
      <c r="G49">
        <f t="shared" si="14"/>
        <v>12600.65118874273</v>
      </c>
      <c r="H49">
        <f t="shared" si="15"/>
        <v>9811.6450443713657</v>
      </c>
      <c r="I49">
        <f t="shared" si="16"/>
        <v>16111.970638742729</v>
      </c>
      <c r="J49">
        <f t="shared" si="17"/>
        <v>-2789.0061443713648</v>
      </c>
      <c r="K49">
        <f t="shared" si="18"/>
        <v>-9089.3317387427305</v>
      </c>
    </row>
    <row r="50" spans="1:11">
      <c r="A50" t="s">
        <v>63</v>
      </c>
      <c r="B50">
        <v>6038.2849999999999</v>
      </c>
      <c r="C50">
        <f t="shared" si="11"/>
        <v>23522.558000000001</v>
      </c>
      <c r="D50">
        <f t="shared" si="12"/>
        <v>9124.5180000000018</v>
      </c>
      <c r="E50">
        <f t="shared" si="13"/>
        <v>3936.2601000000004</v>
      </c>
      <c r="F50">
        <f t="shared" si="19"/>
        <v>6381.5428154126521</v>
      </c>
      <c r="G50">
        <f t="shared" si="14"/>
        <v>12763.085630825304</v>
      </c>
      <c r="H50">
        <f t="shared" si="15"/>
        <v>10317.802915412653</v>
      </c>
      <c r="I50">
        <f t="shared" si="16"/>
        <v>16699.345730825306</v>
      </c>
      <c r="J50">
        <f t="shared" si="17"/>
        <v>-2445.2827154126517</v>
      </c>
      <c r="K50">
        <f t="shared" si="18"/>
        <v>-8826.8255308253028</v>
      </c>
    </row>
    <row r="51" spans="1:11">
      <c r="A51" t="s">
        <v>64</v>
      </c>
      <c r="B51">
        <v>6326.5420000000004</v>
      </c>
      <c r="C51">
        <f t="shared" si="11"/>
        <v>23033.904000000002</v>
      </c>
      <c r="D51">
        <f t="shared" si="12"/>
        <v>6099.8690000000024</v>
      </c>
      <c r="E51">
        <f t="shared" si="13"/>
        <v>4025.0938000000001</v>
      </c>
      <c r="F51">
        <f t="shared" si="19"/>
        <v>6399.5531987301119</v>
      </c>
      <c r="G51">
        <f t="shared" si="14"/>
        <v>12799.106397460224</v>
      </c>
      <c r="H51">
        <f t="shared" si="15"/>
        <v>10424.646998730112</v>
      </c>
      <c r="I51">
        <f t="shared" si="16"/>
        <v>16824.200197460224</v>
      </c>
      <c r="J51">
        <f t="shared" si="17"/>
        <v>-2374.4593987301118</v>
      </c>
      <c r="K51">
        <f t="shared" si="18"/>
        <v>-8774.0125974602233</v>
      </c>
    </row>
    <row r="52" spans="1:11">
      <c r="A52" t="s">
        <v>65</v>
      </c>
      <c r="B52">
        <v>6419.6189999999997</v>
      </c>
      <c r="C52">
        <f t="shared" si="11"/>
        <v>26118.935999999998</v>
      </c>
      <c r="D52">
        <f t="shared" si="12"/>
        <v>6975.3689999999988</v>
      </c>
      <c r="E52">
        <f t="shared" si="13"/>
        <v>4349.2970499999992</v>
      </c>
      <c r="F52">
        <f t="shared" si="19"/>
        <v>6375.3044929679918</v>
      </c>
      <c r="G52">
        <f t="shared" si="14"/>
        <v>12750.608985935984</v>
      </c>
      <c r="H52">
        <f t="shared" si="15"/>
        <v>10724.60154296799</v>
      </c>
      <c r="I52">
        <f t="shared" si="16"/>
        <v>17099.906035935983</v>
      </c>
      <c r="J52">
        <f t="shared" si="17"/>
        <v>-2026.0074429679926</v>
      </c>
      <c r="K52">
        <f t="shared" si="18"/>
        <v>-8401.3119359359844</v>
      </c>
    </row>
    <row r="53" spans="1:11">
      <c r="A53" t="s">
        <v>66</v>
      </c>
      <c r="B53">
        <v>7701.3620000000001</v>
      </c>
      <c r="C53">
        <f t="shared" si="11"/>
        <v>26485.808000000001</v>
      </c>
      <c r="D53">
        <f t="shared" si="12"/>
        <v>1699.9379999999983</v>
      </c>
      <c r="E53">
        <f t="shared" si="13"/>
        <v>4632.1670499999991</v>
      </c>
      <c r="F53">
        <f t="shared" si="19"/>
        <v>6107.2096691066236</v>
      </c>
      <c r="G53">
        <f t="shared" si="14"/>
        <v>12214.419338213247</v>
      </c>
      <c r="H53">
        <f t="shared" si="15"/>
        <v>10739.376719106622</v>
      </c>
      <c r="I53">
        <f t="shared" si="16"/>
        <v>16846.586388213247</v>
      </c>
      <c r="J53">
        <f t="shared" si="17"/>
        <v>-1475.0426191066244</v>
      </c>
      <c r="K53">
        <f t="shared" si="18"/>
        <v>-7582.252288213248</v>
      </c>
    </row>
    <row r="54" spans="1:11">
      <c r="A54" t="s">
        <v>67</v>
      </c>
      <c r="B54">
        <v>9277.009</v>
      </c>
      <c r="C54">
        <f t="shared" si="11"/>
        <v>29724.531999999999</v>
      </c>
      <c r="D54">
        <f t="shared" si="12"/>
        <v>6201.9739999999983</v>
      </c>
      <c r="E54">
        <f t="shared" si="13"/>
        <v>5035.9537</v>
      </c>
      <c r="F54">
        <f t="shared" si="19"/>
        <v>5918.4748027457672</v>
      </c>
      <c r="G54">
        <f t="shared" si="14"/>
        <v>11836.949605491534</v>
      </c>
      <c r="H54">
        <f t="shared" si="15"/>
        <v>10954.428502745766</v>
      </c>
      <c r="I54">
        <f t="shared" si="16"/>
        <v>16872.903305491534</v>
      </c>
      <c r="J54">
        <f t="shared" si="17"/>
        <v>-882.52110274576717</v>
      </c>
      <c r="K54">
        <f t="shared" si="18"/>
        <v>-6800.9959054915344</v>
      </c>
    </row>
    <row r="55" spans="1:11">
      <c r="A55" t="s">
        <v>68</v>
      </c>
      <c r="B55">
        <v>6898.4150000000009</v>
      </c>
      <c r="C55">
        <f t="shared" si="11"/>
        <v>30296.404999999999</v>
      </c>
      <c r="D55">
        <f t="shared" si="12"/>
        <v>7262.5009999999966</v>
      </c>
      <c r="E55">
        <f t="shared" si="13"/>
        <v>5885.0236500000001</v>
      </c>
      <c r="F55">
        <f t="shared" si="19"/>
        <v>4803.3541154745453</v>
      </c>
      <c r="G55">
        <f t="shared" si="14"/>
        <v>9606.7082309490906</v>
      </c>
      <c r="H55">
        <f t="shared" si="15"/>
        <v>10688.377765474546</v>
      </c>
      <c r="I55">
        <f t="shared" si="16"/>
        <v>15491.73188094909</v>
      </c>
      <c r="J55">
        <f t="shared" si="17"/>
        <v>1081.6695345254548</v>
      </c>
      <c r="K55">
        <f t="shared" si="18"/>
        <v>-3721.6845809490906</v>
      </c>
    </row>
    <row r="56" spans="1:11">
      <c r="A56" t="s">
        <v>69</v>
      </c>
      <c r="B56">
        <v>7429.3590000000004</v>
      </c>
      <c r="C56">
        <f t="shared" si="11"/>
        <v>31306.145</v>
      </c>
      <c r="D56">
        <f t="shared" si="12"/>
        <v>5187.2090000000026</v>
      </c>
      <c r="E56">
        <f t="shared" si="13"/>
        <v>6380.0154999999995</v>
      </c>
      <c r="F56">
        <f t="shared" si="19"/>
        <v>4114.4699126117339</v>
      </c>
      <c r="G56">
        <f t="shared" si="14"/>
        <v>8228.9398252234678</v>
      </c>
      <c r="H56">
        <f t="shared" si="15"/>
        <v>10494.485412611733</v>
      </c>
      <c r="I56">
        <f t="shared" si="16"/>
        <v>14608.955325223467</v>
      </c>
      <c r="J56">
        <f t="shared" si="17"/>
        <v>2265.5455873882656</v>
      </c>
      <c r="K56">
        <f t="shared" si="18"/>
        <v>-1848.9243252234683</v>
      </c>
    </row>
    <row r="57" spans="1:11">
      <c r="A57" t="s">
        <v>70</v>
      </c>
      <c r="B57">
        <v>8736.523000000001</v>
      </c>
      <c r="C57">
        <f t="shared" si="11"/>
        <v>32341.306000000004</v>
      </c>
      <c r="D57">
        <f t="shared" si="12"/>
        <v>5855.4980000000032</v>
      </c>
      <c r="E57">
        <f t="shared" si="13"/>
        <v>6632.8868499999999</v>
      </c>
      <c r="F57">
        <f t="shared" si="19"/>
        <v>3903.3489426096576</v>
      </c>
      <c r="G57">
        <f t="shared" si="14"/>
        <v>7806.6978852193151</v>
      </c>
      <c r="H57">
        <f t="shared" si="15"/>
        <v>10536.235792609657</v>
      </c>
      <c r="I57">
        <f t="shared" si="16"/>
        <v>14439.584735219316</v>
      </c>
      <c r="J57">
        <f t="shared" si="17"/>
        <v>2729.5379073903423</v>
      </c>
      <c r="K57">
        <f t="shared" si="18"/>
        <v>-1173.8110352193153</v>
      </c>
    </row>
    <row r="58" spans="1:11">
      <c r="A58" t="s">
        <v>71</v>
      </c>
      <c r="B58">
        <v>11396.206999999999</v>
      </c>
      <c r="C58">
        <f t="shared" si="11"/>
        <v>34460.504000000001</v>
      </c>
      <c r="D58">
        <f t="shared" si="12"/>
        <v>4735.9720000000016</v>
      </c>
      <c r="E58">
        <f t="shared" si="13"/>
        <v>6975.0418499999996</v>
      </c>
      <c r="F58">
        <f t="shared" si="19"/>
        <v>3358.8496768129035</v>
      </c>
      <c r="G58">
        <f t="shared" si="14"/>
        <v>6717.6993536258069</v>
      </c>
      <c r="H58">
        <f t="shared" si="15"/>
        <v>10333.891526812902</v>
      </c>
      <c r="I58">
        <f t="shared" si="16"/>
        <v>13692.741203625807</v>
      </c>
      <c r="J58">
        <f t="shared" si="17"/>
        <v>3616.1921731870962</v>
      </c>
      <c r="K58">
        <f t="shared" si="18"/>
        <v>257.34249637419271</v>
      </c>
    </row>
    <row r="59" spans="1:11">
      <c r="A59" t="s">
        <v>72</v>
      </c>
      <c r="B59">
        <v>2746.3089999999997</v>
      </c>
      <c r="C59">
        <f t="shared" si="11"/>
        <v>30308.398000000001</v>
      </c>
      <c r="D59">
        <f t="shared" si="12"/>
        <v>11.993000000002212</v>
      </c>
      <c r="E59">
        <f t="shared" si="13"/>
        <v>6742.934400000001</v>
      </c>
      <c r="F59">
        <f t="shared" si="19"/>
        <v>3673.3431473389787</v>
      </c>
      <c r="G59">
        <f t="shared" si="14"/>
        <v>7346.6862946779574</v>
      </c>
      <c r="H59">
        <f t="shared" si="15"/>
        <v>10416.277547338979</v>
      </c>
      <c r="I59">
        <f t="shared" si="16"/>
        <v>14089.620694677958</v>
      </c>
      <c r="J59">
        <f t="shared" si="17"/>
        <v>3069.5912526610223</v>
      </c>
      <c r="K59">
        <f t="shared" si="18"/>
        <v>-603.75189467795644</v>
      </c>
    </row>
    <row r="60" spans="1:11">
      <c r="A60" t="s">
        <v>73</v>
      </c>
      <c r="B60">
        <v>4174.7700000000004</v>
      </c>
      <c r="C60">
        <f t="shared" si="11"/>
        <v>27053.809000000001</v>
      </c>
      <c r="D60">
        <f t="shared" si="12"/>
        <v>-4252.3359999999993</v>
      </c>
      <c r="E60">
        <f t="shared" ref="E60:E123" si="20">AVERAGE(D41:D60)</f>
        <v>6325.1783000000014</v>
      </c>
      <c r="F60">
        <f t="shared" si="19"/>
        <v>4393.8397791818297</v>
      </c>
      <c r="G60">
        <f t="shared" si="14"/>
        <v>8787.6795583636595</v>
      </c>
      <c r="H60">
        <f t="shared" si="15"/>
        <v>10719.018079181831</v>
      </c>
      <c r="I60">
        <f t="shared" si="16"/>
        <v>15112.857858363661</v>
      </c>
      <c r="J60">
        <f t="shared" si="17"/>
        <v>1931.3385208181717</v>
      </c>
      <c r="K60">
        <f t="shared" si="18"/>
        <v>-2462.5012583636581</v>
      </c>
    </row>
    <row r="61" spans="1:11">
      <c r="A61" t="s">
        <v>74</v>
      </c>
      <c r="B61">
        <v>-3341.6389999999992</v>
      </c>
      <c r="C61">
        <f t="shared" si="11"/>
        <v>14975.647000000001</v>
      </c>
      <c r="D61">
        <f t="shared" si="12"/>
        <v>-17365.659000000003</v>
      </c>
      <c r="E61">
        <f t="shared" si="20"/>
        <v>5330.9664000000012</v>
      </c>
      <c r="F61">
        <f t="shared" si="19"/>
        <v>6858.7522257852588</v>
      </c>
      <c r="G61">
        <f t="shared" si="14"/>
        <v>13717.504451570518</v>
      </c>
      <c r="H61">
        <f t="shared" si="15"/>
        <v>12189.718625785259</v>
      </c>
      <c r="I61">
        <f t="shared" si="16"/>
        <v>19048.470851570521</v>
      </c>
      <c r="J61">
        <f t="shared" si="17"/>
        <v>-1527.7858257852577</v>
      </c>
      <c r="K61">
        <f t="shared" si="18"/>
        <v>-8386.5380515705165</v>
      </c>
    </row>
    <row r="62" spans="1:11">
      <c r="A62" t="s">
        <v>75</v>
      </c>
      <c r="B62">
        <v>3900.3149999999996</v>
      </c>
      <c r="C62">
        <f t="shared" si="11"/>
        <v>7479.7550000000001</v>
      </c>
      <c r="D62">
        <f t="shared" si="12"/>
        <v>-26980.749</v>
      </c>
      <c r="E62">
        <f t="shared" si="20"/>
        <v>3583.9113000000011</v>
      </c>
      <c r="F62">
        <f t="shared" si="19"/>
        <v>9920.4637188654488</v>
      </c>
      <c r="G62">
        <f t="shared" si="14"/>
        <v>19840.927437730898</v>
      </c>
      <c r="H62">
        <f t="shared" si="15"/>
        <v>13504.37501886545</v>
      </c>
      <c r="I62">
        <f t="shared" si="16"/>
        <v>23424.838737730897</v>
      </c>
      <c r="J62">
        <f t="shared" si="17"/>
        <v>-6336.5524188654472</v>
      </c>
      <c r="K62">
        <f t="shared" si="18"/>
        <v>-16257.016137730896</v>
      </c>
    </row>
    <row r="63" spans="1:11">
      <c r="A63" t="s">
        <v>76</v>
      </c>
      <c r="B63">
        <v>2096.9830000000002</v>
      </c>
      <c r="C63">
        <f t="shared" si="11"/>
        <v>6830.429000000001</v>
      </c>
      <c r="D63">
        <f t="shared" si="12"/>
        <v>-23477.969000000001</v>
      </c>
      <c r="E63">
        <f t="shared" si="20"/>
        <v>1936.6131000000016</v>
      </c>
      <c r="F63">
        <f t="shared" si="19"/>
        <v>11501.367206457275</v>
      </c>
      <c r="G63">
        <f t="shared" si="14"/>
        <v>23002.734412914549</v>
      </c>
      <c r="H63">
        <f t="shared" si="15"/>
        <v>13437.980306457277</v>
      </c>
      <c r="I63">
        <f t="shared" si="16"/>
        <v>24939.347512914552</v>
      </c>
      <c r="J63">
        <f t="shared" si="17"/>
        <v>-9564.7541064572724</v>
      </c>
      <c r="K63">
        <f t="shared" si="18"/>
        <v>-21066.121312914547</v>
      </c>
    </row>
    <row r="64" spans="1:11">
      <c r="A64" t="s">
        <v>77</v>
      </c>
      <c r="B64">
        <v>6350.0290000000005</v>
      </c>
      <c r="C64">
        <f t="shared" si="11"/>
        <v>9005.6880000000019</v>
      </c>
      <c r="D64">
        <f t="shared" si="12"/>
        <v>-18048.120999999999</v>
      </c>
      <c r="E64">
        <f t="shared" si="20"/>
        <v>759.33035000000086</v>
      </c>
      <c r="F64">
        <f t="shared" si="19"/>
        <v>12295.350106657437</v>
      </c>
      <c r="G64">
        <f t="shared" si="14"/>
        <v>24590.700213314874</v>
      </c>
      <c r="H64">
        <f t="shared" si="15"/>
        <v>13054.680456657437</v>
      </c>
      <c r="I64">
        <f t="shared" si="16"/>
        <v>25350.030563314875</v>
      </c>
      <c r="J64">
        <f t="shared" si="17"/>
        <v>-11536.019756657437</v>
      </c>
      <c r="K64">
        <f t="shared" si="18"/>
        <v>-23831.369863314874</v>
      </c>
    </row>
    <row r="65" spans="1:11">
      <c r="A65" t="s">
        <v>78</v>
      </c>
      <c r="B65">
        <v>3991.3860000000004</v>
      </c>
      <c r="C65">
        <f t="shared" si="11"/>
        <v>16338.713000000002</v>
      </c>
      <c r="D65">
        <f t="shared" si="12"/>
        <v>1363.0660000000007</v>
      </c>
      <c r="E65">
        <f t="shared" si="20"/>
        <v>525.49035000000174</v>
      </c>
      <c r="F65">
        <f t="shared" si="19"/>
        <v>12233.955911686087</v>
      </c>
      <c r="G65">
        <f t="shared" si="14"/>
        <v>24467.911823372175</v>
      </c>
      <c r="H65">
        <f t="shared" si="15"/>
        <v>12759.446261686089</v>
      </c>
      <c r="I65">
        <f t="shared" si="16"/>
        <v>24993.402173372175</v>
      </c>
      <c r="J65">
        <f t="shared" si="17"/>
        <v>-11708.465561686085</v>
      </c>
      <c r="K65">
        <f t="shared" si="18"/>
        <v>-23942.421473372175</v>
      </c>
    </row>
    <row r="66" spans="1:11">
      <c r="A66" t="s">
        <v>79</v>
      </c>
      <c r="B66">
        <v>-333.68229999999949</v>
      </c>
      <c r="C66">
        <f t="shared" si="11"/>
        <v>12104.715700000001</v>
      </c>
      <c r="D66">
        <f t="shared" si="12"/>
        <v>4624.9607000000005</v>
      </c>
      <c r="E66">
        <f t="shared" si="20"/>
        <v>300.06968500000124</v>
      </c>
      <c r="F66">
        <f t="shared" si="19"/>
        <v>12107.886891189455</v>
      </c>
      <c r="G66">
        <f t="shared" si="14"/>
        <v>24215.77378237891</v>
      </c>
      <c r="H66">
        <f t="shared" si="15"/>
        <v>12407.956576189456</v>
      </c>
      <c r="I66">
        <f t="shared" si="16"/>
        <v>24515.843467378912</v>
      </c>
      <c r="J66">
        <f t="shared" si="17"/>
        <v>-11807.817206189455</v>
      </c>
      <c r="K66">
        <f t="shared" si="18"/>
        <v>-23915.704097378908</v>
      </c>
    </row>
    <row r="67" spans="1:11">
      <c r="A67" t="s">
        <v>80</v>
      </c>
      <c r="B67">
        <v>699.8764000000001</v>
      </c>
      <c r="C67">
        <f t="shared" si="11"/>
        <v>10707.609100000001</v>
      </c>
      <c r="D67">
        <f t="shared" si="12"/>
        <v>3877.1801000000005</v>
      </c>
      <c r="E67">
        <f t="shared" si="20"/>
        <v>88.269640000000706</v>
      </c>
      <c r="F67">
        <f t="shared" si="19"/>
        <v>12000.595160123015</v>
      </c>
      <c r="G67">
        <f t="shared" si="14"/>
        <v>24001.190320246031</v>
      </c>
      <c r="H67">
        <f t="shared" si="15"/>
        <v>12088.864800123016</v>
      </c>
      <c r="I67">
        <f t="shared" si="16"/>
        <v>24089.459960246033</v>
      </c>
      <c r="J67">
        <f t="shared" si="17"/>
        <v>-11912.325520123015</v>
      </c>
      <c r="K67">
        <f t="shared" si="18"/>
        <v>-23912.920680246028</v>
      </c>
    </row>
    <row r="68" spans="1:11">
      <c r="A68" t="s">
        <v>81</v>
      </c>
      <c r="B68">
        <v>1506.8350000000009</v>
      </c>
      <c r="C68">
        <f t="shared" si="11"/>
        <v>5864.415100000002</v>
      </c>
      <c r="D68">
        <f t="shared" si="12"/>
        <v>-3141.2728999999999</v>
      </c>
      <c r="E68">
        <f t="shared" si="20"/>
        <v>-678.73880499999996</v>
      </c>
      <c r="F68">
        <f t="shared" si="19"/>
        <v>11671.530894126208</v>
      </c>
      <c r="G68">
        <f t="shared" si="14"/>
        <v>23343.061788252417</v>
      </c>
      <c r="H68">
        <f t="shared" si="15"/>
        <v>10992.792089126207</v>
      </c>
      <c r="I68">
        <f t="shared" si="16"/>
        <v>22664.322983252416</v>
      </c>
      <c r="J68">
        <f t="shared" si="17"/>
        <v>-12350.269699126209</v>
      </c>
      <c r="K68">
        <f t="shared" si="18"/>
        <v>-24021.800593252417</v>
      </c>
    </row>
    <row r="69" spans="1:11">
      <c r="A69" t="s">
        <v>82</v>
      </c>
      <c r="B69">
        <v>2954.7502000000004</v>
      </c>
      <c r="C69">
        <f t="shared" si="11"/>
        <v>4827.779300000002</v>
      </c>
      <c r="D69">
        <f t="shared" si="12"/>
        <v>-11510.9337</v>
      </c>
      <c r="E69">
        <f t="shared" si="20"/>
        <v>-2087.8496399999999</v>
      </c>
      <c r="F69">
        <f t="shared" si="19"/>
        <v>11156.469347049175</v>
      </c>
      <c r="G69">
        <f t="shared" si="14"/>
        <v>22312.93869409835</v>
      </c>
      <c r="H69">
        <f t="shared" si="15"/>
        <v>9068.6197070491744</v>
      </c>
      <c r="I69">
        <f t="shared" si="16"/>
        <v>20225.089054098349</v>
      </c>
      <c r="J69">
        <f t="shared" si="17"/>
        <v>-13244.318987049175</v>
      </c>
      <c r="K69">
        <f t="shared" si="18"/>
        <v>-24400.78833409835</v>
      </c>
    </row>
    <row r="70" spans="1:11">
      <c r="A70" t="s">
        <v>83</v>
      </c>
      <c r="B70">
        <v>1319.5917999999992</v>
      </c>
      <c r="C70">
        <f t="shared" si="11"/>
        <v>6481.0534000000007</v>
      </c>
      <c r="D70">
        <f t="shared" si="12"/>
        <v>-5623.6623</v>
      </c>
      <c r="E70">
        <f t="shared" si="20"/>
        <v>-2825.2586550000001</v>
      </c>
      <c r="F70">
        <f t="shared" si="19"/>
        <v>10859.821408595853</v>
      </c>
      <c r="G70">
        <f t="shared" si="14"/>
        <v>21719.642817191707</v>
      </c>
      <c r="H70">
        <f t="shared" si="15"/>
        <v>8034.5627535958538</v>
      </c>
      <c r="I70">
        <f t="shared" si="16"/>
        <v>18894.384162191705</v>
      </c>
      <c r="J70">
        <f t="shared" si="17"/>
        <v>-13685.080063595853</v>
      </c>
      <c r="K70">
        <f t="shared" si="18"/>
        <v>-24544.901472191708</v>
      </c>
    </row>
    <row r="71" spans="1:11">
      <c r="A71" t="s">
        <v>84</v>
      </c>
      <c r="B71">
        <v>2418.5169999999998</v>
      </c>
      <c r="C71">
        <f t="shared" si="11"/>
        <v>8199.6939999999995</v>
      </c>
      <c r="D71">
        <f t="shared" si="12"/>
        <v>-2507.915100000002</v>
      </c>
      <c r="E71">
        <f t="shared" si="20"/>
        <v>-3255.64786</v>
      </c>
      <c r="F71">
        <f t="shared" si="19"/>
        <v>10656.149214182647</v>
      </c>
      <c r="G71">
        <f t="shared" si="14"/>
        <v>21312.298428365295</v>
      </c>
      <c r="H71">
        <f t="shared" si="15"/>
        <v>7400.5013541826474</v>
      </c>
      <c r="I71">
        <f t="shared" si="16"/>
        <v>18056.650568365294</v>
      </c>
      <c r="J71">
        <f t="shared" si="17"/>
        <v>-13911.797074182647</v>
      </c>
      <c r="K71">
        <f t="shared" si="18"/>
        <v>-24567.946288365296</v>
      </c>
    </row>
    <row r="72" spans="1:11">
      <c r="A72" t="s">
        <v>85</v>
      </c>
      <c r="B72">
        <v>7197.4870999999994</v>
      </c>
      <c r="C72">
        <f t="shared" si="11"/>
        <v>13890.346099999999</v>
      </c>
      <c r="D72">
        <f t="shared" si="12"/>
        <v>8025.9309999999969</v>
      </c>
      <c r="E72">
        <f t="shared" si="20"/>
        <v>-3203.11976</v>
      </c>
      <c r="F72">
        <f t="shared" si="19"/>
        <v>10711.680631275931</v>
      </c>
      <c r="G72">
        <f t="shared" si="14"/>
        <v>21423.361262551862</v>
      </c>
      <c r="H72">
        <f t="shared" si="15"/>
        <v>7508.5608712759313</v>
      </c>
      <c r="I72">
        <f t="shared" si="16"/>
        <v>18220.24150255186</v>
      </c>
      <c r="J72">
        <f t="shared" si="17"/>
        <v>-13914.80039127593</v>
      </c>
      <c r="K72">
        <f t="shared" si="18"/>
        <v>-24626.481022551863</v>
      </c>
    </row>
    <row r="73" spans="1:11">
      <c r="A73" t="s">
        <v>86</v>
      </c>
      <c r="B73">
        <v>4468.3305999999993</v>
      </c>
      <c r="C73">
        <f t="shared" si="11"/>
        <v>15403.926499999998</v>
      </c>
      <c r="D73">
        <f t="shared" si="12"/>
        <v>10576.147199999996</v>
      </c>
      <c r="E73">
        <f t="shared" si="20"/>
        <v>-2759.3092999999999</v>
      </c>
      <c r="F73">
        <f t="shared" si="19"/>
        <v>11102.277635103648</v>
      </c>
      <c r="G73">
        <f t="shared" si="14"/>
        <v>22204.555270207296</v>
      </c>
      <c r="H73">
        <f t="shared" si="15"/>
        <v>8342.9683351036474</v>
      </c>
      <c r="I73">
        <f t="shared" si="16"/>
        <v>19445.245970207296</v>
      </c>
      <c r="J73">
        <f t="shared" si="17"/>
        <v>-13861.586935103649</v>
      </c>
      <c r="K73">
        <f t="shared" si="18"/>
        <v>-24963.864570207297</v>
      </c>
    </row>
    <row r="74" spans="1:11">
      <c r="A74" t="s">
        <v>87</v>
      </c>
      <c r="B74">
        <v>5772.5566999999992</v>
      </c>
      <c r="C74">
        <f t="shared" ref="C74:C137" si="21">SUM(B71,B72,B73,B74)</f>
        <v>19856.891399999997</v>
      </c>
      <c r="D74">
        <f t="shared" ref="D74:D137" si="22">C74-C70</f>
        <v>13375.837999999996</v>
      </c>
      <c r="E74">
        <f t="shared" si="20"/>
        <v>-2400.6160999999997</v>
      </c>
      <c r="F74">
        <f t="shared" si="19"/>
        <v>11515.243830009451</v>
      </c>
      <c r="G74">
        <f t="shared" si="14"/>
        <v>23030.487660018902</v>
      </c>
      <c r="H74">
        <f t="shared" si="15"/>
        <v>9114.6277300094516</v>
      </c>
      <c r="I74">
        <f t="shared" si="16"/>
        <v>20629.871560018903</v>
      </c>
      <c r="J74">
        <f t="shared" si="17"/>
        <v>-13915.85993000945</v>
      </c>
      <c r="K74">
        <f t="shared" si="18"/>
        <v>-25431.103760018901</v>
      </c>
    </row>
    <row r="75" spans="1:11">
      <c r="A75" t="s">
        <v>88</v>
      </c>
      <c r="B75">
        <v>1868.7910999999999</v>
      </c>
      <c r="C75">
        <f t="shared" si="21"/>
        <v>19307.165499999999</v>
      </c>
      <c r="D75">
        <f t="shared" si="22"/>
        <v>11107.4715</v>
      </c>
      <c r="E75">
        <f t="shared" si="20"/>
        <v>-2208.3675749999998</v>
      </c>
      <c r="F75">
        <f t="shared" si="19"/>
        <v>11715.41804056902</v>
      </c>
      <c r="G75">
        <f t="shared" si="14"/>
        <v>23430.836081138041</v>
      </c>
      <c r="H75">
        <f t="shared" si="15"/>
        <v>9507.0504655690202</v>
      </c>
      <c r="I75">
        <f t="shared" si="16"/>
        <v>21222.468506138041</v>
      </c>
      <c r="J75">
        <f t="shared" si="17"/>
        <v>-13923.785615569021</v>
      </c>
      <c r="K75">
        <f t="shared" si="18"/>
        <v>-25639.203656138041</v>
      </c>
    </row>
    <row r="76" spans="1:11">
      <c r="A76" t="s">
        <v>89</v>
      </c>
      <c r="B76">
        <v>2307.2001</v>
      </c>
      <c r="C76">
        <f t="shared" si="21"/>
        <v>14416.878499999999</v>
      </c>
      <c r="D76">
        <f t="shared" si="22"/>
        <v>526.53240000000005</v>
      </c>
      <c r="E76">
        <f t="shared" si="20"/>
        <v>-2441.4014049999996</v>
      </c>
      <c r="F76">
        <f t="shared" si="19"/>
        <v>11606.414757906821</v>
      </c>
      <c r="G76">
        <f t="shared" si="14"/>
        <v>23212.829515813643</v>
      </c>
      <c r="H76">
        <f t="shared" si="15"/>
        <v>9165.0133529068225</v>
      </c>
      <c r="I76">
        <f t="shared" si="16"/>
        <v>20771.428110813642</v>
      </c>
      <c r="J76">
        <f t="shared" si="17"/>
        <v>-14047.81616290682</v>
      </c>
      <c r="K76">
        <f t="shared" si="18"/>
        <v>-25654.230920813643</v>
      </c>
    </row>
    <row r="77" spans="1:11">
      <c r="A77" t="s">
        <v>90</v>
      </c>
      <c r="B77">
        <v>10000.628199999999</v>
      </c>
      <c r="C77">
        <f t="shared" si="21"/>
        <v>19949.176099999997</v>
      </c>
      <c r="D77">
        <f t="shared" si="22"/>
        <v>4545.2495999999992</v>
      </c>
      <c r="E77">
        <f t="shared" si="20"/>
        <v>-2506.9138250000005</v>
      </c>
      <c r="F77">
        <f t="shared" si="19"/>
        <v>11560.725988185128</v>
      </c>
      <c r="G77">
        <f t="shared" si="14"/>
        <v>23121.451976370256</v>
      </c>
      <c r="H77">
        <f t="shared" si="15"/>
        <v>9053.8121631851282</v>
      </c>
      <c r="I77">
        <f t="shared" si="16"/>
        <v>20614.538151370256</v>
      </c>
      <c r="J77">
        <f t="shared" si="17"/>
        <v>-14067.639813185127</v>
      </c>
      <c r="K77">
        <f t="shared" si="18"/>
        <v>-25628.365801370255</v>
      </c>
    </row>
    <row r="78" spans="1:11">
      <c r="A78" t="s">
        <v>91</v>
      </c>
      <c r="B78">
        <v>-545.56840000000102</v>
      </c>
      <c r="C78">
        <f t="shared" si="21"/>
        <v>13631.050999999999</v>
      </c>
      <c r="D78">
        <f t="shared" si="22"/>
        <v>-6225.8403999999973</v>
      </c>
      <c r="E78">
        <f t="shared" si="20"/>
        <v>-3055.0044450000009</v>
      </c>
      <c r="F78">
        <f t="shared" si="19"/>
        <v>11458.667772627747</v>
      </c>
      <c r="G78">
        <f t="shared" si="14"/>
        <v>22917.335545255493</v>
      </c>
      <c r="H78">
        <f t="shared" si="15"/>
        <v>8403.6633276277462</v>
      </c>
      <c r="I78">
        <f t="shared" si="16"/>
        <v>19862.331100255491</v>
      </c>
      <c r="J78">
        <f t="shared" si="17"/>
        <v>-14513.672217627747</v>
      </c>
      <c r="K78">
        <f t="shared" si="18"/>
        <v>-25972.339990255496</v>
      </c>
    </row>
    <row r="79" spans="1:11">
      <c r="A79" t="s">
        <v>92</v>
      </c>
      <c r="B79">
        <v>5112.8104000000003</v>
      </c>
      <c r="C79">
        <f t="shared" si="21"/>
        <v>16875.070299999999</v>
      </c>
      <c r="D79">
        <f t="shared" si="22"/>
        <v>-2432.0951999999997</v>
      </c>
      <c r="E79">
        <f t="shared" si="20"/>
        <v>-3177.2088549999999</v>
      </c>
      <c r="F79">
        <f t="shared" si="19"/>
        <v>11437.250174640798</v>
      </c>
      <c r="G79">
        <f t="shared" si="14"/>
        <v>22874.500349281596</v>
      </c>
      <c r="H79">
        <f t="shared" si="15"/>
        <v>8260.0413196407972</v>
      </c>
      <c r="I79">
        <f t="shared" si="16"/>
        <v>19697.291494281595</v>
      </c>
      <c r="J79">
        <f t="shared" si="17"/>
        <v>-14614.459029640799</v>
      </c>
      <c r="K79">
        <f t="shared" si="18"/>
        <v>-26051.709204281597</v>
      </c>
    </row>
    <row r="80" spans="1:11">
      <c r="A80" t="s">
        <v>93</v>
      </c>
      <c r="B80">
        <v>5186.9477999999999</v>
      </c>
      <c r="C80">
        <f t="shared" si="21"/>
        <v>19754.817999999999</v>
      </c>
      <c r="D80">
        <f t="shared" si="22"/>
        <v>5337.9395000000004</v>
      </c>
      <c r="E80">
        <f t="shared" si="20"/>
        <v>-2697.6950800000009</v>
      </c>
      <c r="F80">
        <f t="shared" si="19"/>
        <v>11589.823856593801</v>
      </c>
      <c r="G80">
        <f t="shared" si="14"/>
        <v>23179.647713187602</v>
      </c>
      <c r="H80">
        <f t="shared" si="15"/>
        <v>8892.1287765937996</v>
      </c>
      <c r="I80">
        <f t="shared" si="16"/>
        <v>20481.9526331876</v>
      </c>
      <c r="J80">
        <f t="shared" si="17"/>
        <v>-14287.518936593802</v>
      </c>
      <c r="K80">
        <f t="shared" si="18"/>
        <v>-25877.342793187603</v>
      </c>
    </row>
    <row r="81" spans="1:11">
      <c r="A81" t="s">
        <v>94</v>
      </c>
      <c r="B81">
        <v>4260.3438999999998</v>
      </c>
      <c r="C81">
        <f t="shared" si="21"/>
        <v>14014.5337</v>
      </c>
      <c r="D81">
        <f t="shared" si="22"/>
        <v>-5934.642399999997</v>
      </c>
      <c r="E81">
        <f t="shared" si="20"/>
        <v>-2126.1442500000003</v>
      </c>
      <c r="F81">
        <f t="shared" si="19"/>
        <v>11099.908911146182</v>
      </c>
      <c r="G81">
        <f t="shared" si="14"/>
        <v>22199.817822292363</v>
      </c>
      <c r="H81">
        <f t="shared" si="15"/>
        <v>8973.7646611461823</v>
      </c>
      <c r="I81">
        <f t="shared" si="16"/>
        <v>20073.673572292362</v>
      </c>
      <c r="J81">
        <f t="shared" si="17"/>
        <v>-13226.053161146181</v>
      </c>
      <c r="K81">
        <f t="shared" si="18"/>
        <v>-24325.962072292365</v>
      </c>
    </row>
    <row r="82" spans="1:11">
      <c r="A82" t="s">
        <v>95</v>
      </c>
      <c r="B82">
        <v>10222.705</v>
      </c>
      <c r="C82">
        <f t="shared" si="21"/>
        <v>24782.807099999998</v>
      </c>
      <c r="D82">
        <f t="shared" si="22"/>
        <v>11151.756099999999</v>
      </c>
      <c r="E82">
        <f t="shared" si="20"/>
        <v>-219.51899500000036</v>
      </c>
      <c r="F82">
        <f t="shared" si="19"/>
        <v>9805.4722692694631</v>
      </c>
      <c r="G82">
        <f t="shared" si="14"/>
        <v>19610.944538538926</v>
      </c>
      <c r="H82">
        <f t="shared" si="15"/>
        <v>9585.9532742694628</v>
      </c>
      <c r="I82">
        <f t="shared" si="16"/>
        <v>19391.425543538928</v>
      </c>
      <c r="J82">
        <f t="shared" si="17"/>
        <v>-10024.991264269463</v>
      </c>
      <c r="K82">
        <f t="shared" si="18"/>
        <v>-19830.463533538925</v>
      </c>
    </row>
    <row r="83" spans="1:11">
      <c r="A83" t="s">
        <v>96</v>
      </c>
      <c r="B83">
        <v>1403.1570999999999</v>
      </c>
      <c r="C83">
        <f t="shared" si="21"/>
        <v>21073.1538</v>
      </c>
      <c r="D83">
        <f t="shared" si="22"/>
        <v>4198.0835000000006</v>
      </c>
      <c r="E83">
        <f t="shared" si="20"/>
        <v>1164.2836299999997</v>
      </c>
      <c r="F83">
        <f t="shared" si="19"/>
        <v>8166.2333103890442</v>
      </c>
      <c r="G83">
        <f t="shared" si="14"/>
        <v>16332.466620778088</v>
      </c>
      <c r="H83">
        <f t="shared" si="15"/>
        <v>9330.5169403890432</v>
      </c>
      <c r="I83">
        <f t="shared" si="16"/>
        <v>17496.750250778088</v>
      </c>
      <c r="J83">
        <f t="shared" si="17"/>
        <v>-7001.9496803890443</v>
      </c>
      <c r="K83">
        <f t="shared" si="18"/>
        <v>-15168.182990778088</v>
      </c>
    </row>
    <row r="84" spans="1:11">
      <c r="A84" t="s">
        <v>97</v>
      </c>
      <c r="B84">
        <v>4065.6025</v>
      </c>
      <c r="C84">
        <f t="shared" si="21"/>
        <v>19951.808499999999</v>
      </c>
      <c r="D84">
        <f t="shared" si="22"/>
        <v>196.99049999999988</v>
      </c>
      <c r="E84">
        <f t="shared" si="20"/>
        <v>2076.5392049999996</v>
      </c>
      <c r="F84">
        <f t="shared" si="19"/>
        <v>6814.2069962402147</v>
      </c>
      <c r="G84">
        <f t="shared" si="14"/>
        <v>13628.413992480429</v>
      </c>
      <c r="H84">
        <f t="shared" si="15"/>
        <v>8890.7462012402138</v>
      </c>
      <c r="I84">
        <f t="shared" si="16"/>
        <v>15704.953197480429</v>
      </c>
      <c r="J84">
        <f t="shared" si="17"/>
        <v>-4737.6677912402156</v>
      </c>
      <c r="K84">
        <f t="shared" si="18"/>
        <v>-11551.87478748043</v>
      </c>
    </row>
    <row r="85" spans="1:11">
      <c r="A85" t="s">
        <v>98</v>
      </c>
      <c r="B85">
        <v>5310.9003999999995</v>
      </c>
      <c r="C85">
        <f t="shared" si="21"/>
        <v>21002.364999999998</v>
      </c>
      <c r="D85">
        <f t="shared" si="22"/>
        <v>6987.831299999998</v>
      </c>
      <c r="E85">
        <f t="shared" si="20"/>
        <v>2357.7774699999995</v>
      </c>
      <c r="F85">
        <f t="shared" si="19"/>
        <v>6898.7594977904519</v>
      </c>
      <c r="G85">
        <f t="shared" si="14"/>
        <v>13797.518995580904</v>
      </c>
      <c r="H85">
        <f t="shared" si="15"/>
        <v>9256.5369677904509</v>
      </c>
      <c r="I85">
        <f t="shared" si="16"/>
        <v>16155.296465580903</v>
      </c>
      <c r="J85">
        <f t="shared" si="17"/>
        <v>-4540.9820277904528</v>
      </c>
      <c r="K85">
        <f t="shared" si="18"/>
        <v>-11439.741525580905</v>
      </c>
    </row>
    <row r="86" spans="1:11">
      <c r="A86" t="s">
        <v>99</v>
      </c>
      <c r="B86">
        <v>9200.0167999999994</v>
      </c>
      <c r="C86">
        <f t="shared" si="21"/>
        <v>19979.676800000001</v>
      </c>
      <c r="D86">
        <f t="shared" si="22"/>
        <v>-4803.1302999999971</v>
      </c>
      <c r="E86">
        <f t="shared" si="20"/>
        <v>1886.3729199999993</v>
      </c>
      <c r="F86">
        <f t="shared" si="19"/>
        <v>7056.0120123702955</v>
      </c>
      <c r="G86">
        <f t="shared" si="14"/>
        <v>14112.024024740591</v>
      </c>
      <c r="H86">
        <f t="shared" si="15"/>
        <v>8942.3849323702943</v>
      </c>
      <c r="I86">
        <f t="shared" si="16"/>
        <v>15998.396944740591</v>
      </c>
      <c r="J86">
        <f t="shared" si="17"/>
        <v>-5169.6390923702966</v>
      </c>
      <c r="K86">
        <f t="shared" si="18"/>
        <v>-12225.651104740591</v>
      </c>
    </row>
    <row r="87" spans="1:11">
      <c r="A87" t="s">
        <v>100</v>
      </c>
      <c r="B87">
        <v>4315.0684999999994</v>
      </c>
      <c r="C87">
        <f t="shared" si="21"/>
        <v>22891.588199999998</v>
      </c>
      <c r="D87">
        <f t="shared" si="22"/>
        <v>1818.4343999999983</v>
      </c>
      <c r="E87">
        <f t="shared" si="20"/>
        <v>1783.4356349999994</v>
      </c>
      <c r="F87">
        <f t="shared" si="19"/>
        <v>7040.4402732292592</v>
      </c>
      <c r="G87">
        <f t="shared" si="14"/>
        <v>14080.880546458518</v>
      </c>
      <c r="H87">
        <f t="shared" si="15"/>
        <v>8823.8759082292581</v>
      </c>
      <c r="I87">
        <f t="shared" si="16"/>
        <v>15864.316181458518</v>
      </c>
      <c r="J87">
        <f t="shared" si="17"/>
        <v>-5257.0046382292603</v>
      </c>
      <c r="K87">
        <f t="shared" si="18"/>
        <v>-12297.444911458519</v>
      </c>
    </row>
    <row r="88" spans="1:11">
      <c r="A88" t="s">
        <v>101</v>
      </c>
      <c r="B88">
        <v>7040.1413999999986</v>
      </c>
      <c r="C88">
        <f t="shared" si="21"/>
        <v>25866.127099999998</v>
      </c>
      <c r="D88">
        <f t="shared" si="22"/>
        <v>5914.3185999999987</v>
      </c>
      <c r="E88">
        <f t="shared" si="20"/>
        <v>2236.2152099999994</v>
      </c>
      <c r="F88">
        <f t="shared" si="19"/>
        <v>6998.1179372981305</v>
      </c>
      <c r="G88">
        <f t="shared" si="14"/>
        <v>13996.235874596261</v>
      </c>
      <c r="H88">
        <f t="shared" si="15"/>
        <v>9234.3331472981299</v>
      </c>
      <c r="I88">
        <f t="shared" si="16"/>
        <v>16232.451084596261</v>
      </c>
      <c r="J88">
        <f t="shared" si="17"/>
        <v>-4761.9027272981311</v>
      </c>
      <c r="K88">
        <f t="shared" si="18"/>
        <v>-11760.020664596261</v>
      </c>
    </row>
    <row r="89" spans="1:11">
      <c r="A89" t="s">
        <v>102</v>
      </c>
      <c r="B89">
        <v>9833.7798000000003</v>
      </c>
      <c r="C89">
        <f t="shared" si="21"/>
        <v>30389.0065</v>
      </c>
      <c r="D89">
        <f t="shared" si="22"/>
        <v>9386.6415000000015</v>
      </c>
      <c r="E89">
        <f t="shared" si="20"/>
        <v>3281.093969999999</v>
      </c>
      <c r="F89">
        <f t="shared" si="19"/>
        <v>6369.369543019604</v>
      </c>
      <c r="G89">
        <f t="shared" si="14"/>
        <v>12738.739086039208</v>
      </c>
      <c r="H89">
        <f t="shared" si="15"/>
        <v>9650.4635130196039</v>
      </c>
      <c r="I89">
        <f t="shared" si="16"/>
        <v>16019.833056039206</v>
      </c>
      <c r="J89">
        <f t="shared" si="17"/>
        <v>-3088.275573019605</v>
      </c>
      <c r="K89">
        <f t="shared" si="18"/>
        <v>-9457.6451160392098</v>
      </c>
    </row>
    <row r="90" spans="1:11">
      <c r="A90" t="s">
        <v>103</v>
      </c>
      <c r="B90">
        <v>3924.5522000000001</v>
      </c>
      <c r="C90">
        <f t="shared" si="21"/>
        <v>25113.541899999997</v>
      </c>
      <c r="D90">
        <f t="shared" si="22"/>
        <v>5133.8650999999954</v>
      </c>
      <c r="E90">
        <f t="shared" si="20"/>
        <v>3818.9703399999989</v>
      </c>
      <c r="F90">
        <f t="shared" si="19"/>
        <v>6022.5906122799925</v>
      </c>
      <c r="G90">
        <f t="shared" si="14"/>
        <v>12045.181224559985</v>
      </c>
      <c r="H90">
        <f t="shared" si="15"/>
        <v>9841.5609522799914</v>
      </c>
      <c r="I90">
        <f t="shared" si="16"/>
        <v>15864.151564559983</v>
      </c>
      <c r="J90">
        <f t="shared" si="17"/>
        <v>-2203.6202722799935</v>
      </c>
      <c r="K90">
        <f t="shared" si="18"/>
        <v>-8226.2108845599869</v>
      </c>
    </row>
    <row r="91" spans="1:11">
      <c r="A91" t="s">
        <v>104</v>
      </c>
      <c r="B91">
        <v>3877.7671000000005</v>
      </c>
      <c r="C91">
        <f t="shared" si="21"/>
        <v>24676.240499999996</v>
      </c>
      <c r="D91">
        <f t="shared" si="22"/>
        <v>1784.6522999999979</v>
      </c>
      <c r="E91">
        <f t="shared" si="20"/>
        <v>4033.5987099999993</v>
      </c>
      <c r="F91">
        <f t="shared" si="19"/>
        <v>5859.5312357512512</v>
      </c>
      <c r="G91">
        <f t="shared" si="14"/>
        <v>11719.062471502502</v>
      </c>
      <c r="H91">
        <f t="shared" si="15"/>
        <v>9893.1299457512505</v>
      </c>
      <c r="I91">
        <f t="shared" si="16"/>
        <v>15752.661181502503</v>
      </c>
      <c r="J91">
        <f t="shared" si="17"/>
        <v>-1825.9325257512519</v>
      </c>
      <c r="K91">
        <f t="shared" si="18"/>
        <v>-7685.4637615025031</v>
      </c>
    </row>
    <row r="92" spans="1:11">
      <c r="A92" t="s">
        <v>105</v>
      </c>
      <c r="B92">
        <v>3833.4012000000002</v>
      </c>
      <c r="C92">
        <f t="shared" si="21"/>
        <v>21469.5003</v>
      </c>
      <c r="D92">
        <f t="shared" si="22"/>
        <v>-4396.6267999999982</v>
      </c>
      <c r="E92">
        <f t="shared" si="20"/>
        <v>3412.4708199999995</v>
      </c>
      <c r="F92">
        <f t="shared" si="19"/>
        <v>6068.7378713548187</v>
      </c>
      <c r="G92">
        <f t="shared" si="14"/>
        <v>12137.475742709637</v>
      </c>
      <c r="H92">
        <f t="shared" si="15"/>
        <v>9481.2086913548192</v>
      </c>
      <c r="I92">
        <f t="shared" si="16"/>
        <v>15549.946562709636</v>
      </c>
      <c r="J92">
        <f t="shared" si="17"/>
        <v>-2656.2670513548192</v>
      </c>
      <c r="K92">
        <f t="shared" si="18"/>
        <v>-8725.0049227096388</v>
      </c>
    </row>
    <row r="93" spans="1:11">
      <c r="A93" t="s">
        <v>106</v>
      </c>
      <c r="B93">
        <v>9908.5311000000002</v>
      </c>
      <c r="C93">
        <f t="shared" si="21"/>
        <v>21544.251600000003</v>
      </c>
      <c r="D93">
        <f t="shared" si="22"/>
        <v>-8844.7548999999963</v>
      </c>
      <c r="E93">
        <f t="shared" si="20"/>
        <v>2441.4257149999999</v>
      </c>
      <c r="F93">
        <f t="shared" ref="F93:F143" si="23">STDEV(D74,D75,D76,D77,D78,D79,D80,D81,D82,D83,D84,D85,D86,D87,D88,D89,D90,D91,D92,D93)</f>
        <v>6406.5129641141002</v>
      </c>
      <c r="G93">
        <f t="shared" ref="G93:G143" si="24">F93*2</f>
        <v>12813.0259282282</v>
      </c>
      <c r="H93">
        <f t="shared" ref="H93:H143" si="25">E93+F93</f>
        <v>8847.9386791141005</v>
      </c>
      <c r="I93">
        <f t="shared" ref="I93:I143" si="26">E93+G93</f>
        <v>15254.4516432282</v>
      </c>
      <c r="J93">
        <f t="shared" ref="J93:J143" si="27">E93-F93</f>
        <v>-3965.0872491141004</v>
      </c>
      <c r="K93">
        <f t="shared" ref="K93:K143" si="28">E93-G93</f>
        <v>-10371.600213228201</v>
      </c>
    </row>
    <row r="94" spans="1:11">
      <c r="A94" t="s">
        <v>107</v>
      </c>
      <c r="B94">
        <v>5049.116</v>
      </c>
      <c r="C94">
        <f t="shared" si="21"/>
        <v>22668.815399999999</v>
      </c>
      <c r="D94">
        <f t="shared" si="22"/>
        <v>-2444.726499999997</v>
      </c>
      <c r="E94">
        <f t="shared" si="20"/>
        <v>1650.3974900000005</v>
      </c>
      <c r="F94">
        <f t="shared" si="23"/>
        <v>5945.4686735836931</v>
      </c>
      <c r="G94">
        <f t="shared" si="24"/>
        <v>11890.937347167386</v>
      </c>
      <c r="H94">
        <f t="shared" si="25"/>
        <v>7595.8661635836934</v>
      </c>
      <c r="I94">
        <f t="shared" si="26"/>
        <v>13541.334837167387</v>
      </c>
      <c r="J94">
        <f t="shared" si="27"/>
        <v>-4295.0711835836928</v>
      </c>
      <c r="K94">
        <f t="shared" si="28"/>
        <v>-10240.539857167385</v>
      </c>
    </row>
    <row r="95" spans="1:11">
      <c r="A95" t="s">
        <v>108</v>
      </c>
      <c r="B95">
        <v>6122.1277</v>
      </c>
      <c r="C95">
        <f t="shared" si="21"/>
        <v>24913.176000000003</v>
      </c>
      <c r="D95">
        <f t="shared" si="22"/>
        <v>236.93550000000687</v>
      </c>
      <c r="E95">
        <f t="shared" si="20"/>
        <v>1106.8706900000011</v>
      </c>
      <c r="F95">
        <f t="shared" si="23"/>
        <v>5516.8476675063184</v>
      </c>
      <c r="G95">
        <f t="shared" si="24"/>
        <v>11033.695335012637</v>
      </c>
      <c r="H95">
        <f t="shared" si="25"/>
        <v>6623.7183575063191</v>
      </c>
      <c r="I95">
        <f t="shared" si="26"/>
        <v>12140.566025012638</v>
      </c>
      <c r="J95">
        <f t="shared" si="27"/>
        <v>-4409.9769775063178</v>
      </c>
      <c r="K95">
        <f t="shared" si="28"/>
        <v>-9926.8246450126353</v>
      </c>
    </row>
    <row r="96" spans="1:11">
      <c r="A96" t="s">
        <v>109</v>
      </c>
      <c r="B96">
        <v>-679.95740000000001</v>
      </c>
      <c r="C96">
        <f t="shared" si="21"/>
        <v>20399.8174</v>
      </c>
      <c r="D96">
        <f t="shared" si="22"/>
        <v>-1069.6828999999998</v>
      </c>
      <c r="E96">
        <f t="shared" si="20"/>
        <v>1027.0599250000005</v>
      </c>
      <c r="F96">
        <f t="shared" si="23"/>
        <v>5537.1936335734108</v>
      </c>
      <c r="G96">
        <f t="shared" si="24"/>
        <v>11074.387267146822</v>
      </c>
      <c r="H96">
        <f t="shared" si="25"/>
        <v>6564.2535585734113</v>
      </c>
      <c r="I96">
        <f t="shared" si="26"/>
        <v>12101.447192146821</v>
      </c>
      <c r="J96">
        <f t="shared" si="27"/>
        <v>-4510.1337085734103</v>
      </c>
      <c r="K96">
        <f t="shared" si="28"/>
        <v>-10047.327342146822</v>
      </c>
    </row>
    <row r="97" spans="1:11">
      <c r="A97" t="s">
        <v>110</v>
      </c>
      <c r="B97">
        <v>10627.787700000001</v>
      </c>
      <c r="C97">
        <f t="shared" si="21"/>
        <v>21119.074000000001</v>
      </c>
      <c r="D97">
        <f t="shared" si="22"/>
        <v>-425.17760000000271</v>
      </c>
      <c r="E97">
        <f t="shared" si="20"/>
        <v>778.53856500000052</v>
      </c>
      <c r="F97">
        <f t="shared" si="23"/>
        <v>5482.2480564197713</v>
      </c>
      <c r="G97">
        <f t="shared" si="24"/>
        <v>10964.496112839543</v>
      </c>
      <c r="H97">
        <f t="shared" si="25"/>
        <v>6260.786621419772</v>
      </c>
      <c r="I97">
        <f t="shared" si="26"/>
        <v>11743.034677839543</v>
      </c>
      <c r="J97">
        <f t="shared" si="27"/>
        <v>-4703.7094914197705</v>
      </c>
      <c r="K97">
        <f t="shared" si="28"/>
        <v>-10185.957547839542</v>
      </c>
    </row>
    <row r="98" spans="1:11">
      <c r="A98" t="s">
        <v>111</v>
      </c>
      <c r="B98">
        <v>6967.7667999999994</v>
      </c>
      <c r="C98">
        <f t="shared" si="21"/>
        <v>23037.7248</v>
      </c>
      <c r="D98">
        <f t="shared" si="22"/>
        <v>368.90940000000046</v>
      </c>
      <c r="E98">
        <f t="shared" si="20"/>
        <v>1108.2760550000007</v>
      </c>
      <c r="F98">
        <f t="shared" si="23"/>
        <v>5231.371795596574</v>
      </c>
      <c r="G98">
        <f t="shared" si="24"/>
        <v>10462.743591193148</v>
      </c>
      <c r="H98">
        <f t="shared" si="25"/>
        <v>6339.6478505965752</v>
      </c>
      <c r="I98">
        <f t="shared" si="26"/>
        <v>11571.019646193148</v>
      </c>
      <c r="J98">
        <f t="shared" si="27"/>
        <v>-4123.0957405965728</v>
      </c>
      <c r="K98">
        <f t="shared" si="28"/>
        <v>-9354.4675361931477</v>
      </c>
    </row>
    <row r="99" spans="1:11">
      <c r="A99" t="s">
        <v>112</v>
      </c>
      <c r="B99">
        <v>-3145.6113999999993</v>
      </c>
      <c r="C99">
        <f t="shared" si="21"/>
        <v>13769.985699999999</v>
      </c>
      <c r="D99">
        <f t="shared" si="22"/>
        <v>-11143.190300000004</v>
      </c>
      <c r="E99">
        <f t="shared" si="20"/>
        <v>672.72130000000027</v>
      </c>
      <c r="F99">
        <f t="shared" si="23"/>
        <v>5865.814461974649</v>
      </c>
      <c r="G99">
        <f t="shared" si="24"/>
        <v>11731.628923949298</v>
      </c>
      <c r="H99">
        <f t="shared" si="25"/>
        <v>6538.5357619746492</v>
      </c>
      <c r="I99">
        <f t="shared" si="26"/>
        <v>12404.350223949299</v>
      </c>
      <c r="J99">
        <f t="shared" si="27"/>
        <v>-5193.0931619746489</v>
      </c>
      <c r="K99">
        <f t="shared" si="28"/>
        <v>-11058.907623949297</v>
      </c>
    </row>
    <row r="100" spans="1:11">
      <c r="A100" t="s">
        <v>113</v>
      </c>
      <c r="B100">
        <v>3134.3937000000005</v>
      </c>
      <c r="C100">
        <f t="shared" si="21"/>
        <v>17584.336799999997</v>
      </c>
      <c r="D100">
        <f t="shared" si="22"/>
        <v>-2815.4806000000026</v>
      </c>
      <c r="E100">
        <f t="shared" si="20"/>
        <v>265.05029500000046</v>
      </c>
      <c r="F100">
        <f t="shared" si="23"/>
        <v>5807.559435856474</v>
      </c>
      <c r="G100">
        <f t="shared" si="24"/>
        <v>11615.118871712948</v>
      </c>
      <c r="H100">
        <f t="shared" si="25"/>
        <v>6072.6097308564749</v>
      </c>
      <c r="I100">
        <f t="shared" si="26"/>
        <v>11880.169166712949</v>
      </c>
      <c r="J100">
        <f t="shared" si="27"/>
        <v>-5542.5091408564731</v>
      </c>
      <c r="K100">
        <f t="shared" si="28"/>
        <v>-11350.068576712947</v>
      </c>
    </row>
    <row r="101" spans="1:11">
      <c r="A101" t="s">
        <v>114</v>
      </c>
      <c r="B101">
        <v>9786.7354999999989</v>
      </c>
      <c r="C101">
        <f t="shared" si="21"/>
        <v>16743.284599999999</v>
      </c>
      <c r="D101">
        <f t="shared" si="22"/>
        <v>-4375.7894000000015</v>
      </c>
      <c r="E101">
        <f t="shared" si="20"/>
        <v>342.99294500000025</v>
      </c>
      <c r="F101">
        <f t="shared" si="23"/>
        <v>5729.9163576497294</v>
      </c>
      <c r="G101">
        <f t="shared" si="24"/>
        <v>11459.832715299459</v>
      </c>
      <c r="H101">
        <f t="shared" si="25"/>
        <v>6072.9093026497294</v>
      </c>
      <c r="I101">
        <f t="shared" si="26"/>
        <v>11802.825660299459</v>
      </c>
      <c r="J101">
        <f t="shared" si="27"/>
        <v>-5386.9234126497295</v>
      </c>
      <c r="K101">
        <f t="shared" si="28"/>
        <v>-11116.839770299459</v>
      </c>
    </row>
    <row r="102" spans="1:11">
      <c r="A102" t="s">
        <v>115</v>
      </c>
      <c r="B102">
        <v>3164.1837000001015</v>
      </c>
      <c r="C102">
        <f t="shared" si="21"/>
        <v>12939.701500000101</v>
      </c>
      <c r="D102">
        <f t="shared" si="22"/>
        <v>-10098.023299999899</v>
      </c>
      <c r="E102">
        <f t="shared" si="20"/>
        <v>-719.49602499999503</v>
      </c>
      <c r="F102">
        <f t="shared" si="23"/>
        <v>5588.5912494144814</v>
      </c>
      <c r="G102">
        <f t="shared" si="24"/>
        <v>11177.182498828963</v>
      </c>
      <c r="H102">
        <f t="shared" si="25"/>
        <v>4869.0952244144864</v>
      </c>
      <c r="I102">
        <f t="shared" si="26"/>
        <v>10457.686473828968</v>
      </c>
      <c r="J102">
        <f t="shared" si="27"/>
        <v>-6308.0872744144763</v>
      </c>
      <c r="K102">
        <f t="shared" si="28"/>
        <v>-11896.678523828958</v>
      </c>
    </row>
    <row r="103" spans="1:11">
      <c r="A103" t="s">
        <v>116</v>
      </c>
      <c r="B103">
        <v>4078.7192999999997</v>
      </c>
      <c r="C103">
        <f t="shared" si="21"/>
        <v>20164.0322000001</v>
      </c>
      <c r="D103">
        <f t="shared" si="22"/>
        <v>6394.0465000001004</v>
      </c>
      <c r="E103">
        <f t="shared" si="20"/>
        <v>-609.69787499998995</v>
      </c>
      <c r="F103">
        <f t="shared" si="23"/>
        <v>5710.5326376286894</v>
      </c>
      <c r="G103">
        <f t="shared" si="24"/>
        <v>11421.065275257379</v>
      </c>
      <c r="H103">
        <f t="shared" si="25"/>
        <v>5100.8347626286995</v>
      </c>
      <c r="I103">
        <f t="shared" si="26"/>
        <v>10811.367400257388</v>
      </c>
      <c r="J103">
        <f t="shared" si="27"/>
        <v>-6320.2305126286792</v>
      </c>
      <c r="K103">
        <f t="shared" si="28"/>
        <v>-12030.763150257369</v>
      </c>
    </row>
    <row r="104" spans="1:11">
      <c r="A104" t="s">
        <v>117</v>
      </c>
      <c r="B104">
        <v>404.59770000000026</v>
      </c>
      <c r="C104">
        <f t="shared" si="21"/>
        <v>17434.236200000101</v>
      </c>
      <c r="D104">
        <f t="shared" si="22"/>
        <v>-150.10059999989608</v>
      </c>
      <c r="E104">
        <f t="shared" si="20"/>
        <v>-627.05242999998472</v>
      </c>
      <c r="F104">
        <f t="shared" si="23"/>
        <v>5708.4790905250375</v>
      </c>
      <c r="G104">
        <f t="shared" si="24"/>
        <v>11416.958181050075</v>
      </c>
      <c r="H104">
        <f t="shared" si="25"/>
        <v>5081.4266605250523</v>
      </c>
      <c r="I104">
        <f t="shared" si="26"/>
        <v>10789.90575105009</v>
      </c>
      <c r="J104">
        <f t="shared" si="27"/>
        <v>-6335.5315205250226</v>
      </c>
      <c r="K104">
        <f t="shared" si="28"/>
        <v>-12044.01061105006</v>
      </c>
    </row>
    <row r="105" spans="1:11">
      <c r="A105" t="s">
        <v>118</v>
      </c>
      <c r="B105">
        <v>7457.2300999999998</v>
      </c>
      <c r="C105">
        <f t="shared" si="21"/>
        <v>15104.730800000101</v>
      </c>
      <c r="D105">
        <f t="shared" si="22"/>
        <v>-1638.5537999998978</v>
      </c>
      <c r="E105">
        <f t="shared" si="20"/>
        <v>-1058.3716849999796</v>
      </c>
      <c r="F105">
        <f t="shared" si="23"/>
        <v>5421.5160620860706</v>
      </c>
      <c r="G105">
        <f t="shared" si="24"/>
        <v>10843.032124172141</v>
      </c>
      <c r="H105">
        <f t="shared" si="25"/>
        <v>4363.1443770860915</v>
      </c>
      <c r="I105">
        <f t="shared" si="26"/>
        <v>9784.6604391721612</v>
      </c>
      <c r="J105">
        <f t="shared" si="27"/>
        <v>-6479.8877470860498</v>
      </c>
      <c r="K105">
        <f t="shared" si="28"/>
        <v>-11901.403809172121</v>
      </c>
    </row>
    <row r="106" spans="1:11">
      <c r="A106" t="s">
        <v>119</v>
      </c>
      <c r="B106">
        <v>-462.42279999999937</v>
      </c>
      <c r="C106">
        <f t="shared" si="21"/>
        <v>11478.124299999999</v>
      </c>
      <c r="D106">
        <f t="shared" si="22"/>
        <v>-1461.5772000001016</v>
      </c>
      <c r="E106">
        <f t="shared" si="20"/>
        <v>-891.29402999998479</v>
      </c>
      <c r="F106">
        <f t="shared" si="23"/>
        <v>5351.0694974506669</v>
      </c>
      <c r="G106">
        <f t="shared" si="24"/>
        <v>10702.138994901334</v>
      </c>
      <c r="H106">
        <f t="shared" si="25"/>
        <v>4459.7754674506823</v>
      </c>
      <c r="I106">
        <f t="shared" si="26"/>
        <v>9810.8449649013492</v>
      </c>
      <c r="J106">
        <f t="shared" si="27"/>
        <v>-6242.3635274506514</v>
      </c>
      <c r="K106">
        <f t="shared" si="28"/>
        <v>-11593.433024901318</v>
      </c>
    </row>
    <row r="107" spans="1:11">
      <c r="A107" t="s">
        <v>120</v>
      </c>
      <c r="B107">
        <v>7975.8201999999983</v>
      </c>
      <c r="C107">
        <f t="shared" si="21"/>
        <v>15375.225199999999</v>
      </c>
      <c r="D107">
        <f t="shared" si="22"/>
        <v>-4788.8070000001007</v>
      </c>
      <c r="E107">
        <f t="shared" si="20"/>
        <v>-1221.6560999999899</v>
      </c>
      <c r="F107">
        <f t="shared" si="23"/>
        <v>5378.8579682301515</v>
      </c>
      <c r="G107">
        <f t="shared" si="24"/>
        <v>10757.715936460303</v>
      </c>
      <c r="H107">
        <f t="shared" si="25"/>
        <v>4157.2018682301614</v>
      </c>
      <c r="I107">
        <f t="shared" si="26"/>
        <v>9536.0598364603138</v>
      </c>
      <c r="J107">
        <f t="shared" si="27"/>
        <v>-6600.5140682301417</v>
      </c>
      <c r="K107">
        <f t="shared" si="28"/>
        <v>-11979.372036460292</v>
      </c>
    </row>
    <row r="108" spans="1:11">
      <c r="A108" t="s">
        <v>121</v>
      </c>
      <c r="B108">
        <v>62.659599999999955</v>
      </c>
      <c r="C108">
        <f t="shared" si="21"/>
        <v>15033.287099999998</v>
      </c>
      <c r="D108">
        <f t="shared" si="22"/>
        <v>-2400.9491000001035</v>
      </c>
      <c r="E108">
        <f t="shared" si="20"/>
        <v>-1637.4194849999951</v>
      </c>
      <c r="F108">
        <f t="shared" si="23"/>
        <v>5113.046064108139</v>
      </c>
      <c r="G108">
        <f t="shared" si="24"/>
        <v>10226.092128216278</v>
      </c>
      <c r="H108">
        <f t="shared" si="25"/>
        <v>3475.6265791081441</v>
      </c>
      <c r="I108">
        <f t="shared" si="26"/>
        <v>8588.6726432162832</v>
      </c>
      <c r="J108">
        <f t="shared" si="27"/>
        <v>-6750.4655491081339</v>
      </c>
      <c r="K108">
        <f t="shared" si="28"/>
        <v>-11863.511613216273</v>
      </c>
    </row>
    <row r="109" spans="1:11">
      <c r="A109" t="s">
        <v>122</v>
      </c>
      <c r="B109">
        <v>2481.9865</v>
      </c>
      <c r="C109">
        <f t="shared" si="21"/>
        <v>10058.0435</v>
      </c>
      <c r="D109">
        <f t="shared" si="22"/>
        <v>-5046.6873000001015</v>
      </c>
      <c r="E109">
        <f t="shared" si="20"/>
        <v>-2359.0859250000003</v>
      </c>
      <c r="F109">
        <f t="shared" si="23"/>
        <v>4450.8940464460775</v>
      </c>
      <c r="G109">
        <f t="shared" si="24"/>
        <v>8901.788092892155</v>
      </c>
      <c r="H109">
        <f t="shared" si="25"/>
        <v>2091.8081214460772</v>
      </c>
      <c r="I109">
        <f t="shared" si="26"/>
        <v>6542.7021678921546</v>
      </c>
      <c r="J109">
        <f t="shared" si="27"/>
        <v>-6809.9799714460778</v>
      </c>
      <c r="K109">
        <f t="shared" si="28"/>
        <v>-11260.874017892154</v>
      </c>
    </row>
    <row r="110" spans="1:11">
      <c r="A110" t="s">
        <v>123</v>
      </c>
      <c r="B110">
        <v>1118.1661000000004</v>
      </c>
      <c r="C110">
        <f t="shared" si="21"/>
        <v>11638.632399999999</v>
      </c>
      <c r="D110">
        <f t="shared" si="22"/>
        <v>160.5080999999991</v>
      </c>
      <c r="E110">
        <f t="shared" si="20"/>
        <v>-2607.7537750000001</v>
      </c>
      <c r="F110">
        <f t="shared" si="23"/>
        <v>4138.1792553348396</v>
      </c>
      <c r="G110">
        <f t="shared" si="24"/>
        <v>8276.3585106696792</v>
      </c>
      <c r="H110">
        <f t="shared" si="25"/>
        <v>1530.4254803348394</v>
      </c>
      <c r="I110">
        <f t="shared" si="26"/>
        <v>5668.604735669679</v>
      </c>
      <c r="J110">
        <f t="shared" si="27"/>
        <v>-6745.9330303348397</v>
      </c>
      <c r="K110">
        <f t="shared" si="28"/>
        <v>-10884.112285669678</v>
      </c>
    </row>
    <row r="111" spans="1:11">
      <c r="A111" t="s">
        <v>124</v>
      </c>
      <c r="B111">
        <v>1792.9013000000004</v>
      </c>
      <c r="C111">
        <f t="shared" si="21"/>
        <v>5455.7135000000007</v>
      </c>
      <c r="D111">
        <f t="shared" si="22"/>
        <v>-9919.5116999999991</v>
      </c>
      <c r="E111">
        <f t="shared" si="20"/>
        <v>-3192.9619749999997</v>
      </c>
      <c r="F111">
        <f t="shared" si="23"/>
        <v>4308.4080801415266</v>
      </c>
      <c r="G111">
        <f t="shared" si="24"/>
        <v>8616.8161602830533</v>
      </c>
      <c r="H111">
        <f t="shared" si="25"/>
        <v>1115.4461051415269</v>
      </c>
      <c r="I111">
        <f t="shared" si="26"/>
        <v>5423.8541852830531</v>
      </c>
      <c r="J111">
        <f t="shared" si="27"/>
        <v>-7501.3700551415259</v>
      </c>
      <c r="K111">
        <f t="shared" si="28"/>
        <v>-11809.778135283053</v>
      </c>
    </row>
    <row r="112" spans="1:11">
      <c r="A112" t="s">
        <v>125</v>
      </c>
      <c r="B112">
        <v>8592.8702999999987</v>
      </c>
      <c r="C112">
        <f t="shared" si="21"/>
        <v>13985.924199999999</v>
      </c>
      <c r="D112">
        <f t="shared" si="22"/>
        <v>-1047.3628999999983</v>
      </c>
      <c r="E112">
        <f t="shared" si="20"/>
        <v>-3025.4987799999999</v>
      </c>
      <c r="F112">
        <f t="shared" si="23"/>
        <v>4324.222664927941</v>
      </c>
      <c r="G112">
        <f t="shared" si="24"/>
        <v>8648.4453298558819</v>
      </c>
      <c r="H112">
        <f t="shared" si="25"/>
        <v>1298.7238849279411</v>
      </c>
      <c r="I112">
        <f t="shared" si="26"/>
        <v>5622.946549855882</v>
      </c>
      <c r="J112">
        <f t="shared" si="27"/>
        <v>-7349.7214449279409</v>
      </c>
      <c r="K112">
        <f t="shared" si="28"/>
        <v>-11673.944109855882</v>
      </c>
    </row>
    <row r="113" spans="1:11">
      <c r="A113" t="s">
        <v>126</v>
      </c>
      <c r="B113">
        <v>13080.0743</v>
      </c>
      <c r="C113">
        <f t="shared" si="21"/>
        <v>24584.011999999999</v>
      </c>
      <c r="D113">
        <f t="shared" si="22"/>
        <v>14525.968499999999</v>
      </c>
      <c r="E113">
        <f t="shared" si="20"/>
        <v>-1856.962610000001</v>
      </c>
      <c r="F113">
        <f t="shared" si="23"/>
        <v>5629.6202439953422</v>
      </c>
      <c r="G113">
        <f t="shared" si="24"/>
        <v>11259.240487990684</v>
      </c>
      <c r="H113">
        <f t="shared" si="25"/>
        <v>3772.6576339953413</v>
      </c>
      <c r="I113">
        <f t="shared" si="26"/>
        <v>9402.2778779906839</v>
      </c>
      <c r="J113">
        <f t="shared" si="27"/>
        <v>-7486.5828539953436</v>
      </c>
      <c r="K113">
        <f t="shared" si="28"/>
        <v>-13116.203097990685</v>
      </c>
    </row>
    <row r="114" spans="1:11">
      <c r="A114" t="s">
        <v>127</v>
      </c>
      <c r="B114">
        <v>367.119200000001</v>
      </c>
      <c r="C114">
        <f t="shared" si="21"/>
        <v>23832.965100000001</v>
      </c>
      <c r="D114">
        <f t="shared" si="22"/>
        <v>12194.332700000003</v>
      </c>
      <c r="E114">
        <f t="shared" si="20"/>
        <v>-1125.0096500000004</v>
      </c>
      <c r="F114">
        <f t="shared" si="23"/>
        <v>6442.2053617074262</v>
      </c>
      <c r="G114">
        <f t="shared" si="24"/>
        <v>12884.410723414852</v>
      </c>
      <c r="H114">
        <f t="shared" si="25"/>
        <v>5317.1957117074253</v>
      </c>
      <c r="I114">
        <f t="shared" si="26"/>
        <v>11759.401073414852</v>
      </c>
      <c r="J114">
        <f t="shared" si="27"/>
        <v>-7567.215011707427</v>
      </c>
      <c r="K114">
        <f t="shared" si="28"/>
        <v>-14009.420373414852</v>
      </c>
    </row>
    <row r="115" spans="1:11">
      <c r="A115" t="s">
        <v>156</v>
      </c>
      <c r="B115">
        <v>8021.0319999999883</v>
      </c>
      <c r="C115">
        <f t="shared" si="21"/>
        <v>30061.095799999988</v>
      </c>
      <c r="D115">
        <f t="shared" si="22"/>
        <v>24605.382299999987</v>
      </c>
      <c r="E115">
        <f t="shared" si="20"/>
        <v>93.412689999998477</v>
      </c>
      <c r="F115">
        <f t="shared" si="23"/>
        <v>8642.1406457045068</v>
      </c>
      <c r="G115">
        <f t="shared" si="24"/>
        <v>17284.281291409014</v>
      </c>
      <c r="H115">
        <f t="shared" si="25"/>
        <v>8735.553335704506</v>
      </c>
      <c r="I115">
        <f t="shared" si="26"/>
        <v>17377.693981409011</v>
      </c>
      <c r="J115">
        <f t="shared" si="27"/>
        <v>-8548.7279557045076</v>
      </c>
      <c r="K115">
        <f t="shared" si="28"/>
        <v>-17190.868601409016</v>
      </c>
    </row>
    <row r="116" spans="1:11">
      <c r="A116" t="s">
        <v>128</v>
      </c>
      <c r="B116">
        <v>15225.831899999999</v>
      </c>
      <c r="C116">
        <f t="shared" si="21"/>
        <v>36694.057399999991</v>
      </c>
      <c r="D116">
        <f t="shared" si="22"/>
        <v>22708.133199999989</v>
      </c>
      <c r="E116">
        <f t="shared" si="20"/>
        <v>1282.3034949999978</v>
      </c>
      <c r="F116">
        <f t="shared" si="23"/>
        <v>10002.233617211619</v>
      </c>
      <c r="G116">
        <f t="shared" si="24"/>
        <v>20004.467234423239</v>
      </c>
      <c r="H116">
        <f t="shared" si="25"/>
        <v>11284.537112211618</v>
      </c>
      <c r="I116">
        <f t="shared" si="26"/>
        <v>21286.770729423235</v>
      </c>
      <c r="J116">
        <f t="shared" si="27"/>
        <v>-8719.930122211621</v>
      </c>
      <c r="K116">
        <f t="shared" si="28"/>
        <v>-18722.163739423242</v>
      </c>
    </row>
    <row r="117" spans="1:11">
      <c r="A117" t="s">
        <v>129</v>
      </c>
      <c r="B117">
        <v>10417.5797</v>
      </c>
      <c r="C117">
        <f t="shared" si="21"/>
        <v>34031.562799999992</v>
      </c>
      <c r="D117">
        <f t="shared" si="22"/>
        <v>9447.5507999999936</v>
      </c>
      <c r="E117">
        <f t="shared" si="20"/>
        <v>1775.9399149999977</v>
      </c>
      <c r="F117">
        <f t="shared" si="23"/>
        <v>10155.970768835301</v>
      </c>
      <c r="G117">
        <f t="shared" si="24"/>
        <v>20311.941537670602</v>
      </c>
      <c r="H117">
        <f t="shared" si="25"/>
        <v>11931.910683835298</v>
      </c>
      <c r="I117">
        <f t="shared" si="26"/>
        <v>22087.881452670601</v>
      </c>
      <c r="J117">
        <f t="shared" si="27"/>
        <v>-8380.0308538353038</v>
      </c>
      <c r="K117">
        <f t="shared" si="28"/>
        <v>-18536.001622670603</v>
      </c>
    </row>
    <row r="118" spans="1:11">
      <c r="A118" t="s">
        <v>130</v>
      </c>
      <c r="B118">
        <v>-11571.368200000004</v>
      </c>
      <c r="C118">
        <f t="shared" si="21"/>
        <v>22093.075399999987</v>
      </c>
      <c r="D118">
        <f t="shared" si="22"/>
        <v>-1739.8897000000143</v>
      </c>
      <c r="E118">
        <f t="shared" si="20"/>
        <v>1670.4999599999974</v>
      </c>
      <c r="F118">
        <f t="shared" si="23"/>
        <v>10182.260306974207</v>
      </c>
      <c r="G118">
        <f t="shared" si="24"/>
        <v>20364.520613948414</v>
      </c>
      <c r="H118">
        <f t="shared" si="25"/>
        <v>11852.760266974205</v>
      </c>
      <c r="I118">
        <f t="shared" si="26"/>
        <v>22035.020573948412</v>
      </c>
      <c r="J118">
        <f t="shared" si="27"/>
        <v>-8511.7603469742098</v>
      </c>
      <c r="K118">
        <f t="shared" si="28"/>
        <v>-18694.020653948417</v>
      </c>
    </row>
    <row r="119" spans="1:11">
      <c r="A119" t="s">
        <v>131</v>
      </c>
      <c r="B119">
        <v>-1376.8825999999999</v>
      </c>
      <c r="C119">
        <f t="shared" si="21"/>
        <v>12695.160799999994</v>
      </c>
      <c r="D119">
        <f t="shared" si="22"/>
        <v>-17365.934999999994</v>
      </c>
      <c r="E119">
        <f t="shared" si="20"/>
        <v>1359.3627249999977</v>
      </c>
      <c r="F119">
        <f t="shared" si="23"/>
        <v>10677.445842196355</v>
      </c>
      <c r="G119">
        <f t="shared" si="24"/>
        <v>21354.891684392711</v>
      </c>
      <c r="H119">
        <f t="shared" si="25"/>
        <v>12036.808567196353</v>
      </c>
      <c r="I119">
        <f t="shared" si="26"/>
        <v>22714.25440939271</v>
      </c>
      <c r="J119">
        <f t="shared" si="27"/>
        <v>-9318.0831171963582</v>
      </c>
      <c r="K119">
        <f t="shared" si="28"/>
        <v>-19995.528959392712</v>
      </c>
    </row>
    <row r="120" spans="1:11">
      <c r="A120" t="s">
        <v>132</v>
      </c>
      <c r="B120">
        <v>20455.855</v>
      </c>
      <c r="C120">
        <f t="shared" si="21"/>
        <v>17925.183899999996</v>
      </c>
      <c r="D120">
        <f t="shared" si="22"/>
        <v>-18768.873499999994</v>
      </c>
      <c r="E120">
        <f t="shared" si="20"/>
        <v>561.69307999999853</v>
      </c>
      <c r="F120">
        <f t="shared" si="23"/>
        <v>11564.783621517128</v>
      </c>
      <c r="G120">
        <f t="shared" si="24"/>
        <v>23129.567243034257</v>
      </c>
      <c r="H120">
        <f t="shared" si="25"/>
        <v>12126.476701517127</v>
      </c>
      <c r="I120">
        <f t="shared" si="26"/>
        <v>23691.260323034254</v>
      </c>
      <c r="J120">
        <f t="shared" si="27"/>
        <v>-11003.090541517129</v>
      </c>
      <c r="K120">
        <f t="shared" si="28"/>
        <v>-22567.874163034259</v>
      </c>
    </row>
    <row r="121" spans="1:11">
      <c r="A121" t="s">
        <v>133</v>
      </c>
      <c r="B121">
        <v>9198.0868999999984</v>
      </c>
      <c r="C121">
        <f t="shared" si="21"/>
        <v>16705.691099999993</v>
      </c>
      <c r="D121">
        <f t="shared" si="22"/>
        <v>-17325.8717</v>
      </c>
      <c r="E121">
        <f t="shared" si="20"/>
        <v>-85.811035000001169</v>
      </c>
      <c r="F121">
        <f t="shared" si="23"/>
        <v>12200.822217714536</v>
      </c>
      <c r="G121">
        <f t="shared" si="24"/>
        <v>24401.644435429072</v>
      </c>
      <c r="H121">
        <f t="shared" si="25"/>
        <v>12115.011182714536</v>
      </c>
      <c r="I121">
        <f t="shared" si="26"/>
        <v>24315.83340042907</v>
      </c>
      <c r="J121">
        <f t="shared" si="27"/>
        <v>-12286.633252714537</v>
      </c>
      <c r="K121">
        <f t="shared" si="28"/>
        <v>-24487.455470429075</v>
      </c>
    </row>
    <row r="122" spans="1:11">
      <c r="A122" t="s">
        <v>134</v>
      </c>
      <c r="B122">
        <v>10053.898300000001</v>
      </c>
      <c r="C122">
        <f t="shared" si="21"/>
        <v>38330.957599999994</v>
      </c>
      <c r="D122">
        <f t="shared" si="22"/>
        <v>16237.882200000007</v>
      </c>
      <c r="E122">
        <f t="shared" si="20"/>
        <v>1230.9842399999941</v>
      </c>
      <c r="F122">
        <f t="shared" si="23"/>
        <v>12481.313956308701</v>
      </c>
      <c r="G122">
        <f t="shared" si="24"/>
        <v>24962.627912617401</v>
      </c>
      <c r="H122">
        <f t="shared" si="25"/>
        <v>13712.298196308695</v>
      </c>
      <c r="I122">
        <f t="shared" si="26"/>
        <v>26193.612152617396</v>
      </c>
      <c r="J122">
        <f t="shared" si="27"/>
        <v>-11250.329716308706</v>
      </c>
      <c r="K122">
        <f t="shared" si="28"/>
        <v>-23731.643672617407</v>
      </c>
    </row>
    <row r="123" spans="1:11">
      <c r="A123" t="s">
        <v>135</v>
      </c>
      <c r="B123">
        <v>8003.7273000000023</v>
      </c>
      <c r="C123">
        <f t="shared" si="21"/>
        <v>47711.567500000005</v>
      </c>
      <c r="D123">
        <f t="shared" si="22"/>
        <v>35016.406700000007</v>
      </c>
      <c r="E123">
        <f t="shared" si="20"/>
        <v>2662.102249999989</v>
      </c>
      <c r="F123">
        <f t="shared" si="23"/>
        <v>14570.547703414528</v>
      </c>
      <c r="G123">
        <f t="shared" si="24"/>
        <v>29141.095406829056</v>
      </c>
      <c r="H123">
        <f t="shared" si="25"/>
        <v>17232.649953414519</v>
      </c>
      <c r="I123">
        <f t="shared" si="26"/>
        <v>31803.197656829045</v>
      </c>
      <c r="J123">
        <f t="shared" si="27"/>
        <v>-11908.445453414539</v>
      </c>
      <c r="K123">
        <f t="shared" si="28"/>
        <v>-26478.993156829067</v>
      </c>
    </row>
    <row r="124" spans="1:11">
      <c r="A124" t="s">
        <v>136</v>
      </c>
      <c r="B124">
        <v>11246.3334</v>
      </c>
      <c r="C124">
        <f t="shared" si="21"/>
        <v>38502.045899999997</v>
      </c>
      <c r="D124">
        <f t="shared" si="22"/>
        <v>20576.862000000001</v>
      </c>
      <c r="E124">
        <f t="shared" ref="E124:E143" si="29">AVERAGE(D105:D124)</f>
        <v>3698.4503799999848</v>
      </c>
      <c r="F124">
        <f t="shared" si="23"/>
        <v>15087.928479541923</v>
      </c>
      <c r="G124">
        <f t="shared" si="24"/>
        <v>30175.856959083845</v>
      </c>
      <c r="H124">
        <f t="shared" si="25"/>
        <v>18786.378859541906</v>
      </c>
      <c r="I124">
        <f t="shared" si="26"/>
        <v>33874.307339083833</v>
      </c>
      <c r="J124">
        <f t="shared" si="27"/>
        <v>-11389.478099541939</v>
      </c>
      <c r="K124">
        <f t="shared" si="28"/>
        <v>-26477.406579083861</v>
      </c>
    </row>
    <row r="125" spans="1:11">
      <c r="A125" t="s">
        <v>137</v>
      </c>
      <c r="B125">
        <v>19029.400299999998</v>
      </c>
      <c r="C125">
        <f t="shared" si="21"/>
        <v>48333.359299999996</v>
      </c>
      <c r="D125">
        <f t="shared" si="22"/>
        <v>31627.668200000004</v>
      </c>
      <c r="E125">
        <f t="shared" si="29"/>
        <v>5361.7614799999783</v>
      </c>
      <c r="F125">
        <f t="shared" si="23"/>
        <v>16256.968786506814</v>
      </c>
      <c r="G125">
        <f t="shared" si="24"/>
        <v>32513.937573013627</v>
      </c>
      <c r="H125">
        <f t="shared" si="25"/>
        <v>21618.730266506791</v>
      </c>
      <c r="I125">
        <f t="shared" si="26"/>
        <v>37875.699053013603</v>
      </c>
      <c r="J125">
        <f t="shared" si="27"/>
        <v>-10895.207306506836</v>
      </c>
      <c r="K125">
        <f t="shared" si="28"/>
        <v>-27152.176093013648</v>
      </c>
    </row>
    <row r="126" spans="1:11">
      <c r="A126" t="s">
        <v>138</v>
      </c>
      <c r="B126">
        <v>18096.723700000002</v>
      </c>
      <c r="C126">
        <f t="shared" si="21"/>
        <v>56376.184699999998</v>
      </c>
      <c r="D126">
        <f t="shared" si="22"/>
        <v>18045.227100000004</v>
      </c>
      <c r="E126">
        <f t="shared" si="29"/>
        <v>6337.1016949999848</v>
      </c>
      <c r="F126">
        <f t="shared" si="23"/>
        <v>16410.488024872982</v>
      </c>
      <c r="G126">
        <f t="shared" si="24"/>
        <v>32820.976049745965</v>
      </c>
      <c r="H126">
        <f t="shared" si="25"/>
        <v>22747.589719872965</v>
      </c>
      <c r="I126">
        <f t="shared" si="26"/>
        <v>39158.077744745948</v>
      </c>
      <c r="J126">
        <f t="shared" si="27"/>
        <v>-10073.386329872998</v>
      </c>
      <c r="K126">
        <f t="shared" si="28"/>
        <v>-26483.874354745982</v>
      </c>
    </row>
    <row r="127" spans="1:11">
      <c r="A127" t="s">
        <v>139</v>
      </c>
      <c r="B127">
        <v>15368.753900000003</v>
      </c>
      <c r="C127">
        <f t="shared" si="21"/>
        <v>63741.211300000003</v>
      </c>
      <c r="D127">
        <f t="shared" si="22"/>
        <v>16029.643799999998</v>
      </c>
      <c r="E127">
        <f t="shared" si="29"/>
        <v>7378.024234999988</v>
      </c>
      <c r="F127">
        <f t="shared" si="23"/>
        <v>16327.676472073921</v>
      </c>
      <c r="G127">
        <f t="shared" si="24"/>
        <v>32655.352944147842</v>
      </c>
      <c r="H127">
        <f t="shared" si="25"/>
        <v>23705.700707073909</v>
      </c>
      <c r="I127">
        <f t="shared" si="26"/>
        <v>40033.377179147828</v>
      </c>
      <c r="J127">
        <f t="shared" si="27"/>
        <v>-8949.6522370739331</v>
      </c>
      <c r="K127">
        <f t="shared" si="28"/>
        <v>-25277.328709147856</v>
      </c>
    </row>
    <row r="128" spans="1:11">
      <c r="A128" t="s">
        <v>140</v>
      </c>
      <c r="B128">
        <v>5618.857600000003</v>
      </c>
      <c r="C128">
        <f t="shared" si="21"/>
        <v>58113.735500000003</v>
      </c>
      <c r="D128">
        <f t="shared" si="22"/>
        <v>19611.689600000005</v>
      </c>
      <c r="E128">
        <f t="shared" si="29"/>
        <v>8478.6561699999947</v>
      </c>
      <c r="F128">
        <f t="shared" si="23"/>
        <v>16375.645903222663</v>
      </c>
      <c r="G128">
        <f t="shared" si="24"/>
        <v>32751.291806445326</v>
      </c>
      <c r="H128">
        <f t="shared" si="25"/>
        <v>24854.302073222658</v>
      </c>
      <c r="I128">
        <f t="shared" si="26"/>
        <v>41229.947976445321</v>
      </c>
      <c r="J128">
        <f t="shared" si="27"/>
        <v>-7896.9897332226683</v>
      </c>
      <c r="K128">
        <f t="shared" si="28"/>
        <v>-24272.635636445331</v>
      </c>
    </row>
    <row r="129" spans="1:11">
      <c r="A129" t="s">
        <v>141</v>
      </c>
      <c r="B129">
        <v>13596.601000000001</v>
      </c>
      <c r="C129">
        <f t="shared" si="21"/>
        <v>52680.936200000011</v>
      </c>
      <c r="D129">
        <f t="shared" si="22"/>
        <v>4347.5769000000146</v>
      </c>
      <c r="E129">
        <f t="shared" si="29"/>
        <v>8948.3693800000001</v>
      </c>
      <c r="F129">
        <f t="shared" si="23"/>
        <v>16099.676502417698</v>
      </c>
      <c r="G129">
        <f t="shared" si="24"/>
        <v>32199.353004835397</v>
      </c>
      <c r="H129">
        <f t="shared" si="25"/>
        <v>25048.045882417697</v>
      </c>
      <c r="I129">
        <f t="shared" si="26"/>
        <v>41147.722384835397</v>
      </c>
      <c r="J129">
        <f t="shared" si="27"/>
        <v>-7151.3071224176983</v>
      </c>
      <c r="K129">
        <f t="shared" si="28"/>
        <v>-23250.983624835397</v>
      </c>
    </row>
    <row r="130" spans="1:11">
      <c r="A130" t="s">
        <v>142</v>
      </c>
      <c r="B130">
        <v>23465.982900000003</v>
      </c>
      <c r="C130">
        <f t="shared" si="21"/>
        <v>58050.195400000011</v>
      </c>
      <c r="D130">
        <f t="shared" si="22"/>
        <v>1674.0107000000135</v>
      </c>
      <c r="E130">
        <f t="shared" si="29"/>
        <v>9024.0445100000015</v>
      </c>
      <c r="F130">
        <f t="shared" si="23"/>
        <v>16059.703313754071</v>
      </c>
      <c r="G130">
        <f t="shared" si="24"/>
        <v>32119.406627508142</v>
      </c>
      <c r="H130">
        <f t="shared" si="25"/>
        <v>25083.747823754071</v>
      </c>
      <c r="I130">
        <f t="shared" si="26"/>
        <v>41143.451137508142</v>
      </c>
      <c r="J130">
        <f t="shared" si="27"/>
        <v>-7035.6588037540696</v>
      </c>
      <c r="K130">
        <f t="shared" si="28"/>
        <v>-23095.362117508143</v>
      </c>
    </row>
    <row r="131" spans="1:11">
      <c r="A131" t="s">
        <v>143</v>
      </c>
      <c r="B131">
        <v>-9500.1500999999989</v>
      </c>
      <c r="C131">
        <f t="shared" si="21"/>
        <v>33181.291400000009</v>
      </c>
      <c r="D131">
        <f t="shared" si="22"/>
        <v>-30559.919899999994</v>
      </c>
      <c r="E131">
        <f t="shared" si="29"/>
        <v>7992.0241000000005</v>
      </c>
      <c r="F131">
        <f t="shared" si="23"/>
        <v>17898.982526195308</v>
      </c>
      <c r="G131">
        <f t="shared" si="24"/>
        <v>35797.965052390617</v>
      </c>
      <c r="H131">
        <f t="shared" si="25"/>
        <v>25891.006626195311</v>
      </c>
      <c r="I131">
        <f t="shared" si="26"/>
        <v>43789.989152390619</v>
      </c>
      <c r="J131">
        <f t="shared" si="27"/>
        <v>-9906.9584261953078</v>
      </c>
      <c r="K131">
        <f t="shared" si="28"/>
        <v>-27805.940952390614</v>
      </c>
    </row>
    <row r="132" spans="1:11">
      <c r="A132" t="s">
        <v>144</v>
      </c>
      <c r="B132">
        <v>18121.770300000004</v>
      </c>
      <c r="C132">
        <f t="shared" si="21"/>
        <v>45684.20410000001</v>
      </c>
      <c r="D132">
        <f t="shared" si="22"/>
        <v>-12429.531399999993</v>
      </c>
      <c r="E132">
        <f t="shared" si="29"/>
        <v>7422.915675000002</v>
      </c>
      <c r="F132">
        <f t="shared" si="23"/>
        <v>18376.113869144519</v>
      </c>
      <c r="G132">
        <f t="shared" si="24"/>
        <v>36752.227738289039</v>
      </c>
      <c r="H132">
        <f t="shared" si="25"/>
        <v>25799.02954414452</v>
      </c>
      <c r="I132">
        <f t="shared" si="26"/>
        <v>44175.143413289043</v>
      </c>
      <c r="J132">
        <f t="shared" si="27"/>
        <v>-10953.198194144517</v>
      </c>
      <c r="K132">
        <f t="shared" si="28"/>
        <v>-29329.312063289035</v>
      </c>
    </row>
    <row r="133" spans="1:11">
      <c r="A133" t="s">
        <v>145</v>
      </c>
      <c r="B133">
        <v>22948.740000000005</v>
      </c>
      <c r="C133">
        <f t="shared" si="21"/>
        <v>55036.343100000013</v>
      </c>
      <c r="D133">
        <f t="shared" si="22"/>
        <v>2355.4069000000018</v>
      </c>
      <c r="E133">
        <f t="shared" si="29"/>
        <v>6814.387595000002</v>
      </c>
      <c r="F133">
        <f t="shared" si="23"/>
        <v>18329.972313084632</v>
      </c>
      <c r="G133">
        <f t="shared" si="24"/>
        <v>36659.944626169265</v>
      </c>
      <c r="H133">
        <f t="shared" si="25"/>
        <v>25144.359908084632</v>
      </c>
      <c r="I133">
        <f t="shared" si="26"/>
        <v>43474.332221169265</v>
      </c>
      <c r="J133">
        <f t="shared" si="27"/>
        <v>-11515.58471808463</v>
      </c>
      <c r="K133">
        <f t="shared" si="28"/>
        <v>-29845.557031169265</v>
      </c>
    </row>
    <row r="134" spans="1:11">
      <c r="A134" t="s">
        <v>146</v>
      </c>
      <c r="B134">
        <v>17094.049099999997</v>
      </c>
      <c r="C134">
        <f t="shared" si="21"/>
        <v>48664.409300000007</v>
      </c>
      <c r="D134">
        <f t="shared" si="22"/>
        <v>-9385.7861000000048</v>
      </c>
      <c r="E134">
        <f t="shared" si="29"/>
        <v>5735.381655000002</v>
      </c>
      <c r="F134">
        <f t="shared" si="23"/>
        <v>18629.329672680386</v>
      </c>
      <c r="G134">
        <f t="shared" si="24"/>
        <v>37258.659345360771</v>
      </c>
      <c r="H134">
        <f t="shared" si="25"/>
        <v>24364.711327680387</v>
      </c>
      <c r="I134">
        <f t="shared" si="26"/>
        <v>42994.041000360776</v>
      </c>
      <c r="J134">
        <f t="shared" si="27"/>
        <v>-12893.948017680385</v>
      </c>
      <c r="K134">
        <f t="shared" si="28"/>
        <v>-31523.27769036077</v>
      </c>
    </row>
    <row r="135" spans="1:11">
      <c r="A135" t="s">
        <v>147</v>
      </c>
      <c r="B135">
        <v>5729.8587999999982</v>
      </c>
      <c r="C135">
        <f t="shared" si="21"/>
        <v>63894.4182</v>
      </c>
      <c r="D135">
        <f t="shared" si="22"/>
        <v>30713.126799999991</v>
      </c>
      <c r="E135">
        <f t="shared" si="29"/>
        <v>6040.7688800000033</v>
      </c>
      <c r="F135">
        <f t="shared" si="23"/>
        <v>19001.29103377922</v>
      </c>
      <c r="G135">
        <f t="shared" si="24"/>
        <v>38002.58206755844</v>
      </c>
      <c r="H135">
        <f t="shared" si="25"/>
        <v>25042.059913779223</v>
      </c>
      <c r="I135">
        <f t="shared" si="26"/>
        <v>44043.350947558443</v>
      </c>
      <c r="J135">
        <f t="shared" si="27"/>
        <v>-12960.522153779217</v>
      </c>
      <c r="K135">
        <f t="shared" si="28"/>
        <v>-31961.813187558437</v>
      </c>
    </row>
    <row r="136" spans="1:11">
      <c r="A136" t="s">
        <v>148</v>
      </c>
      <c r="B136">
        <v>17010.263000000003</v>
      </c>
      <c r="C136">
        <f t="shared" si="21"/>
        <v>62782.910900000003</v>
      </c>
      <c r="D136">
        <f t="shared" si="22"/>
        <v>17098.706799999993</v>
      </c>
      <c r="E136">
        <f t="shared" si="29"/>
        <v>5760.2975600000036</v>
      </c>
      <c r="F136">
        <f t="shared" si="23"/>
        <v>18782.460788973629</v>
      </c>
      <c r="G136">
        <f t="shared" si="24"/>
        <v>37564.921577947258</v>
      </c>
      <c r="H136">
        <f t="shared" si="25"/>
        <v>24542.758348973632</v>
      </c>
      <c r="I136">
        <f t="shared" si="26"/>
        <v>43325.219137947264</v>
      </c>
      <c r="J136">
        <f t="shared" si="27"/>
        <v>-13022.163228973626</v>
      </c>
      <c r="K136">
        <f t="shared" si="28"/>
        <v>-31804.624017947255</v>
      </c>
    </row>
    <row r="137" spans="1:11">
      <c r="A137" t="s">
        <v>149</v>
      </c>
      <c r="B137">
        <v>28061.4846</v>
      </c>
      <c r="C137">
        <f t="shared" si="21"/>
        <v>67895.655499999993</v>
      </c>
      <c r="D137">
        <f t="shared" si="22"/>
        <v>12859.312399999981</v>
      </c>
      <c r="E137">
        <f t="shared" si="29"/>
        <v>5930.8856400000022</v>
      </c>
      <c r="F137">
        <f t="shared" si="23"/>
        <v>18833.137092117286</v>
      </c>
      <c r="G137">
        <f t="shared" si="24"/>
        <v>37666.274184234571</v>
      </c>
      <c r="H137">
        <f t="shared" si="25"/>
        <v>24764.022732117286</v>
      </c>
      <c r="I137">
        <f t="shared" si="26"/>
        <v>43597.159824234572</v>
      </c>
      <c r="J137">
        <f t="shared" si="27"/>
        <v>-12902.251452117283</v>
      </c>
      <c r="K137">
        <f t="shared" si="28"/>
        <v>-31735.388544234571</v>
      </c>
    </row>
    <row r="138" spans="1:11">
      <c r="A138" t="s">
        <v>150</v>
      </c>
      <c r="B138">
        <v>11924.686100000001</v>
      </c>
      <c r="C138">
        <f t="shared" ref="C138:C141" si="30">SUM(B135,B136,B137,B138)</f>
        <v>62726.292500000003</v>
      </c>
      <c r="D138">
        <f t="shared" ref="D138:D142" si="31">C138-C134</f>
        <v>14061.883199999997</v>
      </c>
      <c r="E138">
        <f t="shared" si="29"/>
        <v>6720.9742850000021</v>
      </c>
      <c r="F138">
        <f t="shared" si="23"/>
        <v>18825.852224427996</v>
      </c>
      <c r="G138">
        <f t="shared" si="24"/>
        <v>37651.704448855991</v>
      </c>
      <c r="H138">
        <f t="shared" si="25"/>
        <v>25546.826509428</v>
      </c>
      <c r="I138">
        <f t="shared" si="26"/>
        <v>44372.678733855995</v>
      </c>
      <c r="J138">
        <f t="shared" si="27"/>
        <v>-12104.877939427994</v>
      </c>
      <c r="K138">
        <f t="shared" si="28"/>
        <v>-30930.730163855987</v>
      </c>
    </row>
    <row r="139" spans="1:11">
      <c r="A139" t="s">
        <v>151</v>
      </c>
      <c r="B139">
        <v>25956.041700000002</v>
      </c>
      <c r="C139">
        <f>SUM(B136,B137,B138,B139)</f>
        <v>82952.475399999996</v>
      </c>
      <c r="D139">
        <f t="shared" si="31"/>
        <v>19058.057199999996</v>
      </c>
      <c r="E139">
        <f t="shared" si="29"/>
        <v>8542.1738949999999</v>
      </c>
      <c r="F139">
        <f t="shared" si="23"/>
        <v>18121.709259313226</v>
      </c>
      <c r="G139">
        <f t="shared" si="24"/>
        <v>36243.418518626451</v>
      </c>
      <c r="H139">
        <f t="shared" si="25"/>
        <v>26663.883154313226</v>
      </c>
      <c r="I139">
        <f t="shared" si="26"/>
        <v>44785.592413626451</v>
      </c>
      <c r="J139">
        <f t="shared" si="27"/>
        <v>-9579.5353643132257</v>
      </c>
      <c r="K139">
        <f t="shared" si="28"/>
        <v>-27701.244623626451</v>
      </c>
    </row>
    <row r="140" spans="1:11">
      <c r="A140" t="s">
        <v>152</v>
      </c>
      <c r="B140">
        <v>-1239.8818000000001</v>
      </c>
      <c r="C140">
        <f t="shared" si="30"/>
        <v>64702.330600000001</v>
      </c>
      <c r="D140">
        <f t="shared" si="31"/>
        <v>1919.4196999999986</v>
      </c>
      <c r="E140">
        <f>AVERAGE(D121:D140)</f>
        <v>9576.5885549999985</v>
      </c>
      <c r="F140">
        <f t="shared" si="23"/>
        <v>17038.806902636745</v>
      </c>
      <c r="G140">
        <f t="shared" si="24"/>
        <v>34077.61380527349</v>
      </c>
      <c r="H140">
        <f t="shared" si="25"/>
        <v>26615.395457636743</v>
      </c>
      <c r="I140">
        <f t="shared" si="26"/>
        <v>43654.202360273484</v>
      </c>
      <c r="J140">
        <f t="shared" si="27"/>
        <v>-7462.2183476367463</v>
      </c>
      <c r="K140">
        <f t="shared" si="28"/>
        <v>-24501.025250273491</v>
      </c>
    </row>
    <row r="141" spans="1:11">
      <c r="A141" t="s">
        <v>153</v>
      </c>
      <c r="B141">
        <v>22193.690999999999</v>
      </c>
      <c r="C141">
        <f t="shared" si="30"/>
        <v>58834.536999999997</v>
      </c>
      <c r="D141">
        <f t="shared" si="31"/>
        <v>-9061.1184999999969</v>
      </c>
      <c r="E141">
        <f t="shared" si="29"/>
        <v>9989.8262149999973</v>
      </c>
      <c r="F141">
        <f t="shared" si="23"/>
        <v>16441.770172762306</v>
      </c>
      <c r="G141">
        <f t="shared" si="24"/>
        <v>32883.540345524612</v>
      </c>
      <c r="H141">
        <f t="shared" si="25"/>
        <v>26431.596387762303</v>
      </c>
      <c r="I141">
        <f t="shared" si="26"/>
        <v>42873.366560524606</v>
      </c>
      <c r="J141">
        <f t="shared" si="27"/>
        <v>-6451.9439577623089</v>
      </c>
      <c r="K141">
        <f t="shared" si="28"/>
        <v>-22893.714130524615</v>
      </c>
    </row>
    <row r="142" spans="1:11">
      <c r="A142" t="s">
        <v>154</v>
      </c>
      <c r="B142">
        <v>5272.2135999999991</v>
      </c>
      <c r="C142">
        <f>SUM(B139,B140,B141,B142)</f>
        <v>52182.064500000008</v>
      </c>
      <c r="D142">
        <f t="shared" si="31"/>
        <v>-10544.227999999996</v>
      </c>
      <c r="E142">
        <f t="shared" si="29"/>
        <v>8650.7207049999997</v>
      </c>
      <c r="F142">
        <f t="shared" si="23"/>
        <v>16987.688156952474</v>
      </c>
      <c r="G142">
        <f t="shared" si="24"/>
        <v>33975.376313904948</v>
      </c>
      <c r="H142">
        <f t="shared" si="25"/>
        <v>25638.408861952474</v>
      </c>
      <c r="I142">
        <f t="shared" si="26"/>
        <v>42626.097018904948</v>
      </c>
      <c r="J142">
        <f t="shared" si="27"/>
        <v>-8336.9674519524742</v>
      </c>
      <c r="K142">
        <f t="shared" si="28"/>
        <v>-25324.655608904948</v>
      </c>
    </row>
    <row r="143" spans="1:11">
      <c r="A143" s="4" t="s">
        <v>155</v>
      </c>
      <c r="B143">
        <v>14487.781500000001</v>
      </c>
      <c r="C143">
        <f>SUM(B140,B141,B142,B143)</f>
        <v>40713.804300000003</v>
      </c>
      <c r="D143">
        <f>C143-C139</f>
        <v>-42238.671099999992</v>
      </c>
      <c r="E143">
        <f t="shared" si="29"/>
        <v>4787.9668150000007</v>
      </c>
      <c r="F143">
        <f t="shared" si="23"/>
        <v>19302.594422622737</v>
      </c>
      <c r="G143">
        <f t="shared" si="24"/>
        <v>38605.188845245473</v>
      </c>
      <c r="H143">
        <f t="shared" si="25"/>
        <v>24090.561237622736</v>
      </c>
      <c r="I143">
        <f t="shared" si="26"/>
        <v>43393.155660245473</v>
      </c>
      <c r="J143">
        <f t="shared" si="27"/>
        <v>-14514.627607622737</v>
      </c>
      <c r="K143">
        <f t="shared" si="28"/>
        <v>-33817.222030245473</v>
      </c>
    </row>
    <row r="144" spans="1:11">
      <c r="A144" t="s">
        <v>195</v>
      </c>
      <c r="B144">
        <v>1127.3642</v>
      </c>
      <c r="C144">
        <f t="shared" ref="C144:C145" si="32">SUM(B141,B142,B143,B144)</f>
        <v>43081.050300000003</v>
      </c>
      <c r="D144">
        <f t="shared" ref="D144:D145" si="33">C144-C140</f>
        <v>-21621.280299999999</v>
      </c>
      <c r="E144">
        <f t="shared" ref="E144:E145" si="34">AVERAGE(D125:D144)</f>
        <v>2678.0597000000007</v>
      </c>
      <c r="F144">
        <f t="shared" ref="F144:F145" si="35">STDEV(D125,D126,D127,D128,D129,D130,D131,D132,D133,D134,D135,D136,D137,D138,D139,D140,D141,D142,D143,D144)</f>
        <v>19786.143262368889</v>
      </c>
      <c r="G144">
        <f t="shared" ref="G144:G145" si="36">F144*2</f>
        <v>39572.286524737778</v>
      </c>
      <c r="H144">
        <f t="shared" ref="H144:H145" si="37">E144+F144</f>
        <v>22464.20296236889</v>
      </c>
      <c r="I144">
        <f t="shared" ref="I144:I145" si="38">E144+G144</f>
        <v>42250.346224737776</v>
      </c>
      <c r="J144">
        <f t="shared" ref="J144:J145" si="39">E144-F144</f>
        <v>-17108.083562368887</v>
      </c>
      <c r="K144">
        <f t="shared" ref="K144:K145" si="40">E144-G144</f>
        <v>-36894.22682473778</v>
      </c>
    </row>
    <row r="145" spans="1:11">
      <c r="A145" t="s">
        <v>196</v>
      </c>
      <c r="B145">
        <v>10633.255999999999</v>
      </c>
      <c r="C145">
        <f t="shared" si="32"/>
        <v>31520.615299999998</v>
      </c>
      <c r="D145">
        <f t="shared" si="33"/>
        <v>-27313.921699999999</v>
      </c>
      <c r="E145">
        <f t="shared" si="34"/>
        <v>-269.01979499999834</v>
      </c>
      <c r="F145">
        <f t="shared" si="35"/>
        <v>19636.259966246671</v>
      </c>
      <c r="G145">
        <f t="shared" si="36"/>
        <v>39272.519932493342</v>
      </c>
      <c r="H145">
        <f t="shared" si="37"/>
        <v>19367.240171246674</v>
      </c>
      <c r="I145">
        <f t="shared" si="38"/>
        <v>39003.500137493342</v>
      </c>
      <c r="J145">
        <f t="shared" si="39"/>
        <v>-19905.279761246667</v>
      </c>
      <c r="K145">
        <f t="shared" si="40"/>
        <v>-39541.539727493342</v>
      </c>
    </row>
    <row r="146" spans="1:11">
      <c r="A146" t="s">
        <v>200</v>
      </c>
      <c r="B146">
        <v>8594.4818000000014</v>
      </c>
      <c r="C146">
        <f t="shared" ref="C146" si="41">SUM(B143,B144,B145,B146)</f>
        <v>34842.883500000004</v>
      </c>
      <c r="D146">
        <f t="shared" ref="D146" si="42">C146-C142</f>
        <v>-17339.181000000004</v>
      </c>
      <c r="E146">
        <f t="shared" ref="E146" si="43">AVERAGE(D127:D146)</f>
        <v>-2038.2401999999995</v>
      </c>
      <c r="F146">
        <f t="shared" ref="F146" si="44">STDEV(D127,D128,D129,D130,D131,D132,D133,D134,D135,D136,D137,D138,D139,D140,D141,D142,D143,D144,D145,D146)</f>
        <v>19492.842615179114</v>
      </c>
      <c r="G146">
        <f t="shared" ref="G146" si="45">F146*2</f>
        <v>38985.685230358227</v>
      </c>
      <c r="H146">
        <f t="shared" ref="H146" si="46">E146+F146</f>
        <v>17454.602415179113</v>
      </c>
      <c r="I146">
        <f t="shared" ref="I146" si="47">E146+G146</f>
        <v>36947.445030358227</v>
      </c>
      <c r="J146">
        <f t="shared" ref="J146" si="48">E146-F146</f>
        <v>-21531.082815179114</v>
      </c>
      <c r="K146">
        <f t="shared" ref="K146" si="49">E146-G146</f>
        <v>-41023.925430358227</v>
      </c>
    </row>
  </sheetData>
  <conditionalFormatting sqref="N7:EB8">
    <cfRule type="containsText" dxfId="11" priority="1" operator="containsText" text="Upper Limit">
      <formula>NOT(ISERROR(SEARCH("Upper Limit",N7)))</formula>
    </cfRule>
    <cfRule type="containsText" dxfId="10" priority="2" operator="containsText" text="Lower Limit">
      <formula>NOT(ISERROR(SEARCH("Lower Limit",N7)))</formula>
    </cfRule>
    <cfRule type="containsText" dxfId="9" priority="3" operator="containsText" text="No">
      <formula>NOT(ISERROR(SEARCH("No",N7)))</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dimension ref="A1:J2"/>
  <sheetViews>
    <sheetView workbookViewId="0">
      <selection activeCell="B2" sqref="B2"/>
    </sheetView>
  </sheetViews>
  <sheetFormatPr defaultRowHeight="15"/>
  <cols>
    <col min="1" max="1" width="15.85546875" customWidth="1"/>
    <col min="2" max="2" width="14.140625" customWidth="1"/>
    <col min="5" max="5" width="14.7109375" customWidth="1"/>
    <col min="6" max="6" width="13.5703125" customWidth="1"/>
    <col min="9" max="9" width="15.28515625" customWidth="1"/>
    <col min="10" max="10" width="13.85546875" customWidth="1"/>
  </cols>
  <sheetData>
    <row r="1" spans="1:10">
      <c r="A1" s="5" t="s">
        <v>157</v>
      </c>
      <c r="B1" s="6" t="s">
        <v>158</v>
      </c>
      <c r="D1" s="6" t="s">
        <v>160</v>
      </c>
      <c r="E1" s="5" t="s">
        <v>157</v>
      </c>
      <c r="F1" s="6" t="s">
        <v>158</v>
      </c>
      <c r="H1" s="14" t="s">
        <v>160</v>
      </c>
      <c r="I1" s="5" t="s">
        <v>164</v>
      </c>
      <c r="J1" s="6" t="s">
        <v>165</v>
      </c>
    </row>
    <row r="2" spans="1:10" ht="84">
      <c r="A2" s="17" t="s">
        <v>186</v>
      </c>
      <c r="B2" s="13" t="s">
        <v>187</v>
      </c>
      <c r="D2" s="9" t="s">
        <v>161</v>
      </c>
      <c r="E2" s="10" t="s">
        <v>182</v>
      </c>
      <c r="F2" s="11" t="s">
        <v>183</v>
      </c>
      <c r="H2" s="15" t="s">
        <v>178</v>
      </c>
      <c r="I2" s="10" t="s">
        <v>184</v>
      </c>
      <c r="J2" s="11" t="s">
        <v>185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CH93"/>
  <sheetViews>
    <sheetView topLeftCell="BS1" workbookViewId="0">
      <selection activeCell="CF12" sqref="CF12"/>
    </sheetView>
  </sheetViews>
  <sheetFormatPr defaultRowHeight="15"/>
  <sheetData>
    <row r="1" spans="1:86" ht="75">
      <c r="A1" s="1" t="s">
        <v>0</v>
      </c>
      <c r="B1" s="2" t="s">
        <v>10</v>
      </c>
      <c r="C1" s="2" t="s">
        <v>1</v>
      </c>
      <c r="D1" s="2" t="s">
        <v>2</v>
      </c>
      <c r="E1" s="2" t="s">
        <v>3</v>
      </c>
      <c r="F1" s="2" t="s">
        <v>4</v>
      </c>
      <c r="G1" s="2" t="s">
        <v>5</v>
      </c>
      <c r="H1" s="2" t="s">
        <v>6</v>
      </c>
      <c r="I1" s="2" t="s">
        <v>7</v>
      </c>
      <c r="J1" s="2" t="s">
        <v>8</v>
      </c>
      <c r="K1" s="2" t="s">
        <v>9</v>
      </c>
      <c r="O1" t="s">
        <v>87</v>
      </c>
      <c r="P1" t="s">
        <v>88</v>
      </c>
      <c r="Q1" t="s">
        <v>89</v>
      </c>
      <c r="R1" t="s">
        <v>90</v>
      </c>
      <c r="S1" t="s">
        <v>91</v>
      </c>
      <c r="T1" t="s">
        <v>92</v>
      </c>
      <c r="U1" t="s">
        <v>93</v>
      </c>
      <c r="V1" t="s">
        <v>94</v>
      </c>
      <c r="W1" t="s">
        <v>95</v>
      </c>
      <c r="X1" t="s">
        <v>96</v>
      </c>
      <c r="Y1" t="s">
        <v>97</v>
      </c>
      <c r="Z1" t="s">
        <v>98</v>
      </c>
      <c r="AA1" t="s">
        <v>99</v>
      </c>
      <c r="AB1" t="s">
        <v>100</v>
      </c>
      <c r="AC1" t="s">
        <v>101</v>
      </c>
      <c r="AD1" t="s">
        <v>102</v>
      </c>
      <c r="AE1" t="s">
        <v>103</v>
      </c>
      <c r="AF1" t="s">
        <v>104</v>
      </c>
      <c r="AG1" t="s">
        <v>105</v>
      </c>
      <c r="AH1" t="s">
        <v>106</v>
      </c>
      <c r="AI1" t="s">
        <v>107</v>
      </c>
      <c r="AJ1" t="s">
        <v>108</v>
      </c>
      <c r="AK1" t="s">
        <v>109</v>
      </c>
      <c r="AL1" t="s">
        <v>110</v>
      </c>
      <c r="AM1" t="s">
        <v>111</v>
      </c>
      <c r="AN1" s="4" t="s">
        <v>112</v>
      </c>
      <c r="AO1" s="4" t="s">
        <v>113</v>
      </c>
      <c r="AP1" s="4" t="s">
        <v>114</v>
      </c>
      <c r="AQ1" t="s">
        <v>115</v>
      </c>
      <c r="AR1" t="s">
        <v>116</v>
      </c>
      <c r="AS1" s="3" t="s">
        <v>117</v>
      </c>
      <c r="AT1" s="3" t="s">
        <v>118</v>
      </c>
      <c r="AU1" s="3" t="s">
        <v>119</v>
      </c>
      <c r="AV1" s="3" t="s">
        <v>120</v>
      </c>
      <c r="AW1" s="3" t="s">
        <v>121</v>
      </c>
      <c r="AX1" s="3" t="s">
        <v>122</v>
      </c>
      <c r="AY1" s="3" t="s">
        <v>123</v>
      </c>
      <c r="AZ1" t="s">
        <v>124</v>
      </c>
      <c r="BA1" s="4" t="s">
        <v>125</v>
      </c>
      <c r="BB1" s="4" t="s">
        <v>126</v>
      </c>
      <c r="BC1" s="4" t="s">
        <v>127</v>
      </c>
      <c r="BD1" t="s">
        <v>197</v>
      </c>
      <c r="BE1" t="s">
        <v>128</v>
      </c>
      <c r="BF1" t="s">
        <v>129</v>
      </c>
      <c r="BG1" t="s">
        <v>130</v>
      </c>
      <c r="BH1" t="s">
        <v>131</v>
      </c>
      <c r="BI1" t="s">
        <v>132</v>
      </c>
      <c r="BJ1" t="s">
        <v>133</v>
      </c>
      <c r="BK1" t="s">
        <v>134</v>
      </c>
      <c r="BL1" t="s">
        <v>135</v>
      </c>
      <c r="BM1" t="s">
        <v>136</v>
      </c>
      <c r="BN1" t="s">
        <v>137</v>
      </c>
      <c r="BO1" t="s">
        <v>138</v>
      </c>
      <c r="BP1" t="s">
        <v>139</v>
      </c>
      <c r="BQ1" t="s">
        <v>140</v>
      </c>
      <c r="BR1" t="s">
        <v>141</v>
      </c>
      <c r="BS1" t="s">
        <v>142</v>
      </c>
      <c r="BT1" t="s">
        <v>143</v>
      </c>
      <c r="BU1" t="s">
        <v>144</v>
      </c>
      <c r="BV1" t="s">
        <v>145</v>
      </c>
      <c r="BW1" t="s">
        <v>146</v>
      </c>
      <c r="BX1" t="s">
        <v>147</v>
      </c>
      <c r="BY1" t="s">
        <v>148</v>
      </c>
      <c r="BZ1" t="s">
        <v>149</v>
      </c>
      <c r="CA1" t="s">
        <v>150</v>
      </c>
      <c r="CB1" t="s">
        <v>151</v>
      </c>
      <c r="CC1" t="s">
        <v>152</v>
      </c>
      <c r="CD1" t="s">
        <v>153</v>
      </c>
      <c r="CE1" t="s">
        <v>154</v>
      </c>
      <c r="CF1" t="s">
        <v>155</v>
      </c>
      <c r="CG1" t="s">
        <v>195</v>
      </c>
      <c r="CH1" t="s">
        <v>196</v>
      </c>
    </row>
    <row r="2" spans="1:86">
      <c r="A2" t="s">
        <v>67</v>
      </c>
      <c r="B2">
        <v>219.37129999999999</v>
      </c>
      <c r="N2" s="2" t="s">
        <v>2</v>
      </c>
      <c r="O2">
        <v>-1275.3540000000003</v>
      </c>
      <c r="P2">
        <v>-1283.3240000000005</v>
      </c>
      <c r="Q2">
        <v>-890.67299999999977</v>
      </c>
      <c r="R2">
        <v>-3923.3599999999997</v>
      </c>
      <c r="S2">
        <v>-3365.1887999999999</v>
      </c>
      <c r="T2">
        <v>-4178.9818000000005</v>
      </c>
      <c r="U2">
        <v>-3831.0148000000004</v>
      </c>
      <c r="V2">
        <v>-1228.1453999999999</v>
      </c>
      <c r="W2">
        <v>609.28412503824256</v>
      </c>
      <c r="X2">
        <v>1401.8571929336269</v>
      </c>
      <c r="Y2">
        <v>1122.497917079012</v>
      </c>
      <c r="Z2">
        <v>478.33006281530606</v>
      </c>
      <c r="AA2">
        <v>-633.15340355778676</v>
      </c>
      <c r="AB2">
        <v>-422.82363466127788</v>
      </c>
      <c r="AC2">
        <v>290.9345285201091</v>
      </c>
      <c r="AD2">
        <v>521.14234682343022</v>
      </c>
      <c r="AE2">
        <v>941.59642012229665</v>
      </c>
      <c r="AF2">
        <v>804.79819798308711</v>
      </c>
      <c r="AG2">
        <v>930.62072859786645</v>
      </c>
      <c r="AH2">
        <v>510.91457181636156</v>
      </c>
      <c r="AI2">
        <v>842.42154518694269</v>
      </c>
      <c r="AJ2">
        <v>-360.49820132277819</v>
      </c>
      <c r="AK2">
        <v>-2170.6490910777261</v>
      </c>
      <c r="AL2">
        <v>-1418.9114073894621</v>
      </c>
      <c r="AM2">
        <v>-2597.0502750907481</v>
      </c>
      <c r="AN2" s="4">
        <v>-342.96279081035414</v>
      </c>
      <c r="AO2" s="4">
        <v>1232.2509204076223</v>
      </c>
      <c r="AP2" s="4">
        <v>1455.1158096261775</v>
      </c>
      <c r="AQ2">
        <v>2600.0359503131599</v>
      </c>
      <c r="AR2">
        <v>1016.924363813218</v>
      </c>
      <c r="AS2" s="3">
        <v>-256.26561437336977</v>
      </c>
      <c r="AT2" s="3">
        <v>-1918.0282227303496</v>
      </c>
      <c r="AU2" s="3">
        <v>-3684.8101756265555</v>
      </c>
      <c r="AV2" s="3">
        <v>-3518.7714429343232</v>
      </c>
      <c r="AW2" s="3">
        <v>-1960.5237673219081</v>
      </c>
      <c r="AX2" s="3">
        <v>158.01972360860861</v>
      </c>
      <c r="AY2" s="3">
        <v>3438.5621266641797</v>
      </c>
      <c r="AZ2">
        <v>6556.427922660363</v>
      </c>
      <c r="BA2" s="4">
        <v>7772.1411622172445</v>
      </c>
      <c r="BB2" s="4">
        <v>8258.893470941548</v>
      </c>
      <c r="BC2" s="4">
        <v>11639.033081507892</v>
      </c>
      <c r="BD2">
        <v>8513.5335381668883</v>
      </c>
      <c r="BE2">
        <v>7153.2393682535085</v>
      </c>
      <c r="BF2">
        <v>33.744118433854965</v>
      </c>
      <c r="BG2">
        <v>-10975.924079039465</v>
      </c>
      <c r="BH2">
        <v>-13493.928395730072</v>
      </c>
      <c r="BI2">
        <v>-16079.964048964977</v>
      </c>
      <c r="BJ2">
        <v>-6336.792665418614</v>
      </c>
      <c r="BK2">
        <v>1646.0503424292374</v>
      </c>
      <c r="BL2">
        <v>5898.6496637616301</v>
      </c>
      <c r="BM2">
        <v>15310.859645144625</v>
      </c>
      <c r="BN2">
        <v>11351.387324922407</v>
      </c>
      <c r="BO2">
        <v>8306.0516712897552</v>
      </c>
      <c r="BP2">
        <v>8213.8189734781081</v>
      </c>
      <c r="BQ2">
        <v>-3903.5872257720494</v>
      </c>
      <c r="BR2">
        <v>-4922.5414295314113</v>
      </c>
      <c r="BS2">
        <v>108.43195652747272</v>
      </c>
      <c r="BT2">
        <v>467.73472739861427</v>
      </c>
      <c r="BU2">
        <v>8270.706864203943</v>
      </c>
      <c r="BV2">
        <v>11096.023418156627</v>
      </c>
      <c r="BW2">
        <v>5836.8403038355191</v>
      </c>
      <c r="BX2">
        <v>2593.069333639065</v>
      </c>
      <c r="BY2">
        <v>-2462.3668105581146</v>
      </c>
      <c r="BZ2">
        <v>-8397.8973306714051</v>
      </c>
      <c r="CA2">
        <v>-12698.958888830362</v>
      </c>
      <c r="CB2">
        <v>-11841.137256066759</v>
      </c>
      <c r="CC2">
        <v>-10312.899532810692</v>
      </c>
      <c r="CD2">
        <v>-4585.8716313990617</v>
      </c>
      <c r="CE2">
        <v>2196.2542293949364</v>
      </c>
      <c r="CF2">
        <v>1466.6315584828308</v>
      </c>
      <c r="CG2">
        <v>4359.8167879082284</v>
      </c>
      <c r="CH2">
        <v>3391.0237771722122</v>
      </c>
    </row>
    <row r="3" spans="1:86" ht="45">
      <c r="A3" t="s">
        <v>68</v>
      </c>
      <c r="B3">
        <v>201.80719999999999</v>
      </c>
      <c r="N3" s="2" t="s">
        <v>6</v>
      </c>
      <c r="O3">
        <v>2074.9533041805371</v>
      </c>
      <c r="P3">
        <v>2006.2889561269417</v>
      </c>
      <c r="Q3">
        <v>1922.3858550297953</v>
      </c>
      <c r="R3">
        <v>2015.09310990209</v>
      </c>
      <c r="S3">
        <v>1975.255874880708</v>
      </c>
      <c r="T3">
        <v>1948.0737088176197</v>
      </c>
      <c r="U3">
        <v>1873.0833014741179</v>
      </c>
      <c r="V3">
        <v>1524.711133375532</v>
      </c>
      <c r="W3">
        <v>1305.1615029906868</v>
      </c>
      <c r="X3">
        <v>1389.4218701662212</v>
      </c>
      <c r="Y3">
        <v>1492.5038562733582</v>
      </c>
      <c r="Z3">
        <v>1535.4233342533612</v>
      </c>
      <c r="AA3">
        <v>1515.3385598542764</v>
      </c>
      <c r="AB3">
        <v>1474.6509225746222</v>
      </c>
      <c r="AC3">
        <v>1422.9238441782472</v>
      </c>
      <c r="AD3">
        <v>1454.9129046344519</v>
      </c>
      <c r="AE3">
        <v>1370.0918087211448</v>
      </c>
      <c r="AF3">
        <v>1245.2462440891554</v>
      </c>
      <c r="AG3">
        <v>1289.7443288164768</v>
      </c>
      <c r="AH3">
        <v>1147.7675879218118</v>
      </c>
      <c r="AI3">
        <v>1278.1032842803816</v>
      </c>
      <c r="AJ3">
        <v>1316.8550749967731</v>
      </c>
      <c r="AK3">
        <v>1288.4614966559052</v>
      </c>
      <c r="AL3">
        <v>1255.5111017189636</v>
      </c>
      <c r="AM3">
        <v>1232.8310266651861</v>
      </c>
      <c r="AN3">
        <v>1167.9219064811662</v>
      </c>
      <c r="AO3">
        <v>1169.5569842600166</v>
      </c>
      <c r="AP3">
        <v>1306.28268498958</v>
      </c>
      <c r="AQ3">
        <v>1526.9208791657115</v>
      </c>
      <c r="AR3">
        <v>1492.2418539555972</v>
      </c>
      <c r="AS3">
        <v>1410.0487616854396</v>
      </c>
      <c r="AT3">
        <v>1372.1297234416056</v>
      </c>
      <c r="AU3">
        <v>1457.595924676408</v>
      </c>
      <c r="AV3">
        <v>1480.0500564528734</v>
      </c>
      <c r="AW3">
        <v>1402.7778717108354</v>
      </c>
      <c r="AX3">
        <v>1376.8659145693885</v>
      </c>
      <c r="AY3">
        <v>1680.0611915635291</v>
      </c>
      <c r="AZ3">
        <v>2489.6364186919654</v>
      </c>
      <c r="BA3">
        <v>3378.2524903360645</v>
      </c>
      <c r="BB3">
        <v>4245.3410693296064</v>
      </c>
      <c r="BC3">
        <v>5550.4410941479819</v>
      </c>
      <c r="BD3">
        <v>6266.3727913107541</v>
      </c>
      <c r="BE3">
        <v>6788.5319889350831</v>
      </c>
      <c r="BF3">
        <v>6811.9661476856363</v>
      </c>
      <c r="BG3">
        <v>7184.9892287834546</v>
      </c>
      <c r="BH3">
        <v>7530.7622851397573</v>
      </c>
      <c r="BI3">
        <v>7751.217880474479</v>
      </c>
      <c r="BJ3">
        <v>7503.0279255610776</v>
      </c>
      <c r="BK3">
        <v>7440.6904330533953</v>
      </c>
      <c r="BL3">
        <v>7800.9827968909403</v>
      </c>
      <c r="BM3">
        <v>9294.371834428699</v>
      </c>
      <c r="BN3">
        <v>10241.960197446577</v>
      </c>
      <c r="BO3">
        <v>10872.562169001369</v>
      </c>
      <c r="BP3">
        <v>11449.996029159925</v>
      </c>
      <c r="BQ3">
        <v>11419.200886820887</v>
      </c>
      <c r="BR3">
        <v>11314.568897741014</v>
      </c>
      <c r="BS3">
        <v>11159.133183260419</v>
      </c>
      <c r="BT3">
        <v>10803.756098424792</v>
      </c>
      <c r="BU3">
        <v>10846.625270955705</v>
      </c>
      <c r="BV3">
        <v>11116.019997426243</v>
      </c>
      <c r="BW3">
        <v>10593.284548408266</v>
      </c>
      <c r="BX3">
        <v>10158.401542435422</v>
      </c>
      <c r="BY3">
        <v>9615.4019498645484</v>
      </c>
      <c r="BZ3">
        <v>9449.9703530822535</v>
      </c>
      <c r="CA3">
        <v>9490.5635600262394</v>
      </c>
      <c r="CB3">
        <v>9443.4955942699089</v>
      </c>
      <c r="CC3">
        <v>9237.4982772832063</v>
      </c>
      <c r="CD3">
        <v>9253.7250999063981</v>
      </c>
      <c r="CE3">
        <v>9284.4222737625969</v>
      </c>
      <c r="CF3">
        <v>8984.2841656429428</v>
      </c>
      <c r="CG3">
        <v>7752.4817154543689</v>
      </c>
      <c r="CH3">
        <v>6933.8854957633748</v>
      </c>
    </row>
    <row r="4" spans="1:86" ht="45">
      <c r="A4" t="s">
        <v>69</v>
      </c>
      <c r="B4">
        <v>76.221499999999992</v>
      </c>
      <c r="N4" s="2" t="s">
        <v>7</v>
      </c>
      <c r="O4">
        <v>3324.5520869325032</v>
      </c>
      <c r="P4">
        <v>3327.8019589205501</v>
      </c>
      <c r="Q4">
        <v>3258.4613163095905</v>
      </c>
      <c r="R4">
        <v>3709.1505550982979</v>
      </c>
      <c r="S4">
        <v>3834.2663330947494</v>
      </c>
      <c r="T4">
        <v>4005.9665913194499</v>
      </c>
      <c r="U4">
        <v>4042.0455579482359</v>
      </c>
      <c r="V4">
        <v>3556.9140917510636</v>
      </c>
      <c r="W4">
        <v>3219.2674422294613</v>
      </c>
      <c r="X4">
        <v>3341.7919244338486</v>
      </c>
      <c r="Y4">
        <v>3480.1446482941724</v>
      </c>
      <c r="Z4">
        <v>3533.8578526134129</v>
      </c>
      <c r="AA4">
        <v>3513.391705493133</v>
      </c>
      <c r="AB4">
        <v>3465.4518891668881</v>
      </c>
      <c r="AC4">
        <v>3394.160402448133</v>
      </c>
      <c r="AD4">
        <v>3436.0148845193708</v>
      </c>
      <c r="AE4">
        <v>3308.2656126866414</v>
      </c>
      <c r="AF4">
        <v>3117.9452245235088</v>
      </c>
      <c r="AG4">
        <v>3181.0624235482578</v>
      </c>
      <c r="AH4">
        <v>2966.5373131681094</v>
      </c>
      <c r="AI4">
        <v>3121.3199286259023</v>
      </c>
      <c r="AJ4">
        <v>3152.6822201248242</v>
      </c>
      <c r="AK4">
        <v>3159.8938679969747</v>
      </c>
      <c r="AL4">
        <v>2968.7706484925643</v>
      </c>
      <c r="AM4">
        <v>2885.003572139547</v>
      </c>
      <c r="AN4">
        <v>2563.3843813120252</v>
      </c>
      <c r="AO4">
        <v>2313.4912508493444</v>
      </c>
      <c r="AP4">
        <v>2452.7795918271627</v>
      </c>
      <c r="AQ4">
        <v>2794.5183889156797</v>
      </c>
      <c r="AR4">
        <v>2744.4069799514718</v>
      </c>
      <c r="AS4">
        <v>2648.9589719837754</v>
      </c>
      <c r="AT4">
        <v>2692.9388097733904</v>
      </c>
      <c r="AU4">
        <v>3016.4540508464338</v>
      </c>
      <c r="AV4">
        <v>3216.1597048130166</v>
      </c>
      <c r="AW4">
        <v>3174.1882501210412</v>
      </c>
      <c r="AX4">
        <v>3140.5204669988889</v>
      </c>
      <c r="AY4">
        <v>3622.0627356600758</v>
      </c>
      <c r="AZ4">
        <v>4953.6317036830842</v>
      </c>
      <c r="BA4">
        <v>6388.7878252903147</v>
      </c>
      <c r="BB4">
        <v>7735.566038321138</v>
      </c>
      <c r="BC4">
        <v>9805.9355111418408</v>
      </c>
      <c r="BD4">
        <v>10794.097318492904</v>
      </c>
      <c r="BE4">
        <v>11372.221290775</v>
      </c>
      <c r="BF4">
        <v>11346.456831984939</v>
      </c>
      <c r="BG4">
        <v>12511.446684378012</v>
      </c>
      <c r="BH4">
        <v>13860.541077336602</v>
      </c>
      <c r="BI4">
        <v>15167.063016474676</v>
      </c>
      <c r="BJ4">
        <v>15060.278530400114</v>
      </c>
      <c r="BK4">
        <v>14983.302825778945</v>
      </c>
      <c r="BL4">
        <v>15459.801288456614</v>
      </c>
      <c r="BM4">
        <v>17668.223100556232</v>
      </c>
      <c r="BN4">
        <v>18899.92904920935</v>
      </c>
      <c r="BO4">
        <v>19561.589899973118</v>
      </c>
      <c r="BP4">
        <v>20129.828099469611</v>
      </c>
      <c r="BQ4">
        <v>20165.390987714043</v>
      </c>
      <c r="BR4">
        <v>20210.155067211297</v>
      </c>
      <c r="BS4">
        <v>20065.790146756939</v>
      </c>
      <c r="BT4">
        <v>19659.470636848775</v>
      </c>
      <c r="BU4">
        <v>19720.280696811267</v>
      </c>
      <c r="BV4">
        <v>20117.213652391587</v>
      </c>
      <c r="BW4">
        <v>19361.852393239253</v>
      </c>
      <c r="BX4">
        <v>18788.109591519955</v>
      </c>
      <c r="BY4">
        <v>18182.890715318787</v>
      </c>
      <c r="BZ4">
        <v>18273.609594209462</v>
      </c>
      <c r="CA4">
        <v>18440.947748586979</v>
      </c>
      <c r="CB4">
        <v>18264.172260091153</v>
      </c>
      <c r="CC4">
        <v>17563.82440031003</v>
      </c>
      <c r="CD4">
        <v>17508.731993855439</v>
      </c>
      <c r="CE4">
        <v>17542.616147219549</v>
      </c>
      <c r="CF4">
        <v>17163.940836244183</v>
      </c>
      <c r="CG4">
        <v>15247.888078728856</v>
      </c>
      <c r="CH4">
        <v>14008.713816734376</v>
      </c>
    </row>
    <row r="5" spans="1:86" ht="45">
      <c r="A5" t="s">
        <v>70</v>
      </c>
      <c r="B5">
        <v>380.56539999999995</v>
      </c>
      <c r="C5">
        <f>SUM(B2,B3,B4,B5)</f>
        <v>877.96539999999993</v>
      </c>
      <c r="N5" s="2" t="s">
        <v>8</v>
      </c>
      <c r="O5">
        <v>-424.24426132339454</v>
      </c>
      <c r="P5">
        <v>-636.7370494602751</v>
      </c>
      <c r="Q5">
        <v>-749.76506752979526</v>
      </c>
      <c r="R5">
        <v>-1373.0217804903255</v>
      </c>
      <c r="S5">
        <v>-1742.7650415473747</v>
      </c>
      <c r="T5">
        <v>-2167.7120561860406</v>
      </c>
      <c r="U5">
        <v>-2464.8412114741182</v>
      </c>
      <c r="V5">
        <v>-2539.6947833755316</v>
      </c>
      <c r="W5">
        <v>-2523.0503754868623</v>
      </c>
      <c r="X5">
        <v>-2515.3182383690341</v>
      </c>
      <c r="Y5">
        <v>-2482.7777277682699</v>
      </c>
      <c r="Z5">
        <v>-2461.4457024667422</v>
      </c>
      <c r="AA5">
        <v>-2480.7677314234365</v>
      </c>
      <c r="AB5">
        <v>-2506.9510106099096</v>
      </c>
      <c r="AC5">
        <v>-2519.5492723615239</v>
      </c>
      <c r="AD5">
        <v>-2507.2910551353857</v>
      </c>
      <c r="AE5">
        <v>-2506.2557992098486</v>
      </c>
      <c r="AF5">
        <v>-2500.151716779551</v>
      </c>
      <c r="AG5">
        <v>-2492.8918606470857</v>
      </c>
      <c r="AH5">
        <v>-2489.7718625707839</v>
      </c>
      <c r="AI5">
        <v>-2408.33000441066</v>
      </c>
      <c r="AJ5">
        <v>-2354.7992152593292</v>
      </c>
      <c r="AK5">
        <v>-2454.4032460262338</v>
      </c>
      <c r="AL5">
        <v>-2171.0079918282386</v>
      </c>
      <c r="AM5">
        <v>-2071.5140642835358</v>
      </c>
      <c r="AN5">
        <v>-1623.0030431805515</v>
      </c>
      <c r="AO5">
        <v>-1118.3115489186393</v>
      </c>
      <c r="AP5">
        <v>-986.71112868558521</v>
      </c>
      <c r="AQ5">
        <v>-1008.2741403342249</v>
      </c>
      <c r="AR5">
        <v>-1012.0883980361516</v>
      </c>
      <c r="AS5">
        <v>-1067.7716589112322</v>
      </c>
      <c r="AT5">
        <v>-1269.4884492219639</v>
      </c>
      <c r="AU5">
        <v>-1660.1203276636431</v>
      </c>
      <c r="AV5">
        <v>-1992.169240267413</v>
      </c>
      <c r="AW5">
        <v>-2140.0428851095767</v>
      </c>
      <c r="AX5">
        <v>-2150.4431902896117</v>
      </c>
      <c r="AY5">
        <v>-2203.9418966295643</v>
      </c>
      <c r="AZ5">
        <v>-2438.354151290273</v>
      </c>
      <c r="BA5">
        <v>-2642.8181795724349</v>
      </c>
      <c r="BB5">
        <v>-2735.1088686534572</v>
      </c>
      <c r="BC5">
        <v>-2960.5477398397379</v>
      </c>
      <c r="BD5">
        <v>-2789.0762630535442</v>
      </c>
      <c r="BE5">
        <v>-2378.8466147447489</v>
      </c>
      <c r="BF5">
        <v>-2257.0152209129701</v>
      </c>
      <c r="BG5">
        <v>-3467.9256824056602</v>
      </c>
      <c r="BH5">
        <v>-5128.795299253934</v>
      </c>
      <c r="BI5">
        <v>-7080.4723915259156</v>
      </c>
      <c r="BJ5">
        <v>-7611.4732841169944</v>
      </c>
      <c r="BK5">
        <v>-7644.5343523977035</v>
      </c>
      <c r="BL5">
        <v>-7516.6541862404074</v>
      </c>
      <c r="BM5">
        <v>-7453.3306978263672</v>
      </c>
      <c r="BN5">
        <v>-7073.9775060789689</v>
      </c>
      <c r="BO5">
        <v>-6505.4932929421302</v>
      </c>
      <c r="BP5">
        <v>-5909.6681114594448</v>
      </c>
      <c r="BQ5">
        <v>-6073.1793149654213</v>
      </c>
      <c r="BR5">
        <v>-6476.6034411995497</v>
      </c>
      <c r="BS5">
        <v>-6654.1807437326243</v>
      </c>
      <c r="BT5">
        <v>-6907.6729784231729</v>
      </c>
      <c r="BU5">
        <v>-6900.6855807554157</v>
      </c>
      <c r="BV5">
        <v>-6886.3673125044452</v>
      </c>
      <c r="BW5">
        <v>-6943.8511412537064</v>
      </c>
      <c r="BX5">
        <v>-7101.0145557336436</v>
      </c>
      <c r="BY5">
        <v>-7519.5755810439323</v>
      </c>
      <c r="BZ5">
        <v>-8197.3081291721628</v>
      </c>
      <c r="CA5">
        <v>-8410.2048170952403</v>
      </c>
      <c r="CB5">
        <v>-8197.8577373725784</v>
      </c>
      <c r="CC5">
        <v>-7415.1539687704453</v>
      </c>
      <c r="CD5">
        <v>-7256.2886879916841</v>
      </c>
      <c r="CE5">
        <v>-7231.965473151311</v>
      </c>
      <c r="CF5">
        <v>-7375.0291755595372</v>
      </c>
      <c r="CG5">
        <v>-7238.331011094604</v>
      </c>
      <c r="CH5">
        <v>-7215.7711461786284</v>
      </c>
    </row>
    <row r="6" spans="1:86" ht="45">
      <c r="A6" t="s">
        <v>71</v>
      </c>
      <c r="B6">
        <v>601.37009999999998</v>
      </c>
      <c r="C6">
        <f>SUM(B3,B4,B5,B6)</f>
        <v>1259.9641999999999</v>
      </c>
      <c r="N6" s="2" t="s">
        <v>9</v>
      </c>
      <c r="O6">
        <v>-1673.8430440753605</v>
      </c>
      <c r="P6">
        <v>-1958.2500522538835</v>
      </c>
      <c r="Q6">
        <v>-2085.8405288095905</v>
      </c>
      <c r="R6">
        <v>-3067.0792256865329</v>
      </c>
      <c r="S6">
        <v>-3601.7754997614161</v>
      </c>
      <c r="T6">
        <v>-4225.6049386878713</v>
      </c>
      <c r="U6">
        <v>-4633.8034679482362</v>
      </c>
      <c r="V6">
        <v>-4571.8977417510632</v>
      </c>
      <c r="W6">
        <v>-4437.1563147256375</v>
      </c>
      <c r="X6">
        <v>-4467.6882926366616</v>
      </c>
      <c r="Y6">
        <v>-4470.4185197890838</v>
      </c>
      <c r="Z6">
        <v>-4459.8802208267944</v>
      </c>
      <c r="AA6">
        <v>-4478.8208770622932</v>
      </c>
      <c r="AB6">
        <v>-4497.751977202176</v>
      </c>
      <c r="AC6">
        <v>-4490.7858306314092</v>
      </c>
      <c r="AD6">
        <v>-4488.3930350203045</v>
      </c>
      <c r="AE6">
        <v>-4444.4296031753456</v>
      </c>
      <c r="AF6">
        <v>-4372.8506972139039</v>
      </c>
      <c r="AG6">
        <v>-4384.2099553788667</v>
      </c>
      <c r="AH6">
        <v>-4308.5415878170816</v>
      </c>
      <c r="AI6">
        <v>-4251.5466487561807</v>
      </c>
      <c r="AJ6">
        <v>-4190.6263603873804</v>
      </c>
      <c r="AK6">
        <v>-4325.8356173673037</v>
      </c>
      <c r="AL6">
        <v>-3884.2675386018395</v>
      </c>
      <c r="AM6">
        <v>-3723.6866097578968</v>
      </c>
      <c r="AN6">
        <v>-3018.46551801141</v>
      </c>
      <c r="AO6">
        <v>-2262.2458155079676</v>
      </c>
      <c r="AP6">
        <v>-2133.2080355231678</v>
      </c>
      <c r="AQ6">
        <v>-2275.8716500841929</v>
      </c>
      <c r="AR6">
        <v>-2264.2535240320258</v>
      </c>
      <c r="AS6">
        <v>-2306.681869209568</v>
      </c>
      <c r="AT6">
        <v>-2590.2975355537487</v>
      </c>
      <c r="AU6">
        <v>-3218.9784538336685</v>
      </c>
      <c r="AV6">
        <v>-3728.2788886275562</v>
      </c>
      <c r="AW6">
        <v>-3911.4532635197829</v>
      </c>
      <c r="AX6">
        <v>-3914.0977427191119</v>
      </c>
      <c r="AY6">
        <v>-4145.9434407261106</v>
      </c>
      <c r="AZ6">
        <v>-4902.3494362813926</v>
      </c>
      <c r="BA6">
        <v>-5653.3535145266842</v>
      </c>
      <c r="BB6">
        <v>-6225.3338376449883</v>
      </c>
      <c r="BC6">
        <v>-7216.0421568335978</v>
      </c>
      <c r="BD6">
        <v>-7316.8007902356931</v>
      </c>
      <c r="BE6">
        <v>-6962.5359165846648</v>
      </c>
      <c r="BF6">
        <v>-6791.5059052122733</v>
      </c>
      <c r="BG6">
        <v>-8794.3831380002175</v>
      </c>
      <c r="BH6">
        <v>-11458.574091450781</v>
      </c>
      <c r="BI6">
        <v>-14496.317527526113</v>
      </c>
      <c r="BJ6">
        <v>-15168.72388895603</v>
      </c>
      <c r="BK6">
        <v>-15187.146745123253</v>
      </c>
      <c r="BL6">
        <v>-15175.472677806081</v>
      </c>
      <c r="BM6">
        <v>-15827.181963953899</v>
      </c>
      <c r="BN6">
        <v>-15731.946357841742</v>
      </c>
      <c r="BO6">
        <v>-15194.52102391388</v>
      </c>
      <c r="BP6">
        <v>-14589.50018176913</v>
      </c>
      <c r="BQ6">
        <v>-14819.369415858575</v>
      </c>
      <c r="BR6">
        <v>-15372.189610669831</v>
      </c>
      <c r="BS6">
        <v>-15560.837707229146</v>
      </c>
      <c r="BT6">
        <v>-15763.387516847157</v>
      </c>
      <c r="BU6">
        <v>-15774.341006610977</v>
      </c>
      <c r="BV6">
        <v>-15887.560967469788</v>
      </c>
      <c r="BW6">
        <v>-15712.418986084693</v>
      </c>
      <c r="BX6">
        <v>-15730.722604818176</v>
      </c>
      <c r="BY6">
        <v>-16087.064346498171</v>
      </c>
      <c r="BZ6">
        <v>-17020.947370299371</v>
      </c>
      <c r="CA6">
        <v>-17360.58900565598</v>
      </c>
      <c r="CB6">
        <v>-17018.534403193822</v>
      </c>
      <c r="CC6">
        <v>-15741.48009179727</v>
      </c>
      <c r="CD6">
        <v>-15511.295581940725</v>
      </c>
      <c r="CE6">
        <v>-15490.159346608265</v>
      </c>
      <c r="CF6">
        <v>-15554.685846160777</v>
      </c>
      <c r="CG6">
        <v>-14733.73737436909</v>
      </c>
      <c r="CH6">
        <v>-14290.59946714963</v>
      </c>
    </row>
    <row r="7" spans="1:86">
      <c r="A7" t="s">
        <v>72</v>
      </c>
      <c r="B7">
        <v>1711.2183</v>
      </c>
      <c r="C7">
        <f t="shared" ref="C7:C8" si="0">SUM(B4,B5,B6,B7)</f>
        <v>2769.3752999999997</v>
      </c>
      <c r="N7" s="2" t="s">
        <v>157</v>
      </c>
      <c r="O7" t="str">
        <f>IF(O2&gt;O4, "Upper Limit", IF(O2&gt;O3, "Lower Limit", "No"))</f>
        <v>No</v>
      </c>
      <c r="P7" t="str">
        <f t="shared" ref="P7:T7" si="1">IF(P2&gt;P4, "Upper Limit", IF(P2&gt;P3, "Lower Limit", "No"))</f>
        <v>No</v>
      </c>
      <c r="Q7" t="str">
        <f t="shared" si="1"/>
        <v>No</v>
      </c>
      <c r="R7" t="str">
        <f t="shared" si="1"/>
        <v>No</v>
      </c>
      <c r="S7" t="str">
        <f t="shared" si="1"/>
        <v>No</v>
      </c>
      <c r="T7" t="str">
        <f t="shared" si="1"/>
        <v>No</v>
      </c>
      <c r="U7" t="str">
        <f t="shared" ref="U7:BY7" si="2">IF(U2&gt;U4, "Upper Limit", IF(U2&gt;U3, "Lower Limit", "No"))</f>
        <v>No</v>
      </c>
      <c r="V7" t="str">
        <f t="shared" si="2"/>
        <v>No</v>
      </c>
      <c r="W7" t="str">
        <f t="shared" si="2"/>
        <v>No</v>
      </c>
      <c r="X7" t="str">
        <f t="shared" si="2"/>
        <v>Lower Limit</v>
      </c>
      <c r="Y7" t="str">
        <f t="shared" si="2"/>
        <v>No</v>
      </c>
      <c r="Z7" t="str">
        <f t="shared" si="2"/>
        <v>No</v>
      </c>
      <c r="AA7" t="str">
        <f t="shared" si="2"/>
        <v>No</v>
      </c>
      <c r="AB7" t="str">
        <f t="shared" si="2"/>
        <v>No</v>
      </c>
      <c r="AC7" t="str">
        <f t="shared" si="2"/>
        <v>No</v>
      </c>
      <c r="AD7" t="str">
        <f t="shared" si="2"/>
        <v>No</v>
      </c>
      <c r="AE7" t="str">
        <f t="shared" si="2"/>
        <v>No</v>
      </c>
      <c r="AF7" t="str">
        <f t="shared" si="2"/>
        <v>No</v>
      </c>
      <c r="AG7" t="str">
        <f t="shared" si="2"/>
        <v>No</v>
      </c>
      <c r="AH7" t="str">
        <f t="shared" si="2"/>
        <v>No</v>
      </c>
      <c r="AI7" t="str">
        <f t="shared" si="2"/>
        <v>No</v>
      </c>
      <c r="AJ7" t="str">
        <f t="shared" si="2"/>
        <v>No</v>
      </c>
      <c r="AK7" t="str">
        <f t="shared" si="2"/>
        <v>No</v>
      </c>
      <c r="AL7" t="str">
        <f t="shared" si="2"/>
        <v>No</v>
      </c>
      <c r="AM7" t="str">
        <f t="shared" si="2"/>
        <v>No</v>
      </c>
      <c r="AN7" t="str">
        <f t="shared" si="2"/>
        <v>No</v>
      </c>
      <c r="AO7" t="str">
        <f t="shared" si="2"/>
        <v>Lower Limit</v>
      </c>
      <c r="AP7" t="str">
        <f t="shared" si="2"/>
        <v>Lower Limit</v>
      </c>
      <c r="AQ7" t="str">
        <f t="shared" si="2"/>
        <v>Lower Limit</v>
      </c>
      <c r="AR7" t="str">
        <f t="shared" si="2"/>
        <v>No</v>
      </c>
      <c r="AS7" t="str">
        <f t="shared" si="2"/>
        <v>No</v>
      </c>
      <c r="AT7" t="str">
        <f t="shared" si="2"/>
        <v>No</v>
      </c>
      <c r="AU7" t="str">
        <f t="shared" si="2"/>
        <v>No</v>
      </c>
      <c r="AV7" t="str">
        <f t="shared" si="2"/>
        <v>No</v>
      </c>
      <c r="AW7" t="str">
        <f t="shared" si="2"/>
        <v>No</v>
      </c>
      <c r="AX7" t="str">
        <f t="shared" si="2"/>
        <v>No</v>
      </c>
      <c r="AY7" t="str">
        <f t="shared" si="2"/>
        <v>Lower Limit</v>
      </c>
      <c r="AZ7" t="str">
        <f t="shared" si="2"/>
        <v>Upper Limit</v>
      </c>
      <c r="BA7" t="str">
        <f t="shared" si="2"/>
        <v>Upper Limit</v>
      </c>
      <c r="BB7" t="str">
        <f t="shared" si="2"/>
        <v>Upper Limit</v>
      </c>
      <c r="BC7" t="str">
        <f t="shared" si="2"/>
        <v>Upper Limit</v>
      </c>
      <c r="BD7" t="str">
        <f t="shared" si="2"/>
        <v>Lower Limit</v>
      </c>
      <c r="BE7" t="str">
        <f t="shared" si="2"/>
        <v>Lower Limit</v>
      </c>
      <c r="BF7" t="str">
        <f t="shared" si="2"/>
        <v>No</v>
      </c>
      <c r="BG7" t="str">
        <f t="shared" si="2"/>
        <v>No</v>
      </c>
      <c r="BH7" t="str">
        <f t="shared" si="2"/>
        <v>No</v>
      </c>
      <c r="BI7" t="str">
        <f t="shared" si="2"/>
        <v>No</v>
      </c>
      <c r="BJ7" t="str">
        <f t="shared" si="2"/>
        <v>No</v>
      </c>
      <c r="BK7" t="str">
        <f t="shared" si="2"/>
        <v>No</v>
      </c>
      <c r="BL7" t="str">
        <f t="shared" si="2"/>
        <v>No</v>
      </c>
      <c r="BM7" t="str">
        <f t="shared" si="2"/>
        <v>Lower Limit</v>
      </c>
      <c r="BN7" t="str">
        <f t="shared" si="2"/>
        <v>Lower Limit</v>
      </c>
      <c r="BO7" t="str">
        <f t="shared" si="2"/>
        <v>No</v>
      </c>
      <c r="BP7" t="str">
        <f t="shared" si="2"/>
        <v>No</v>
      </c>
      <c r="BQ7" t="str">
        <f t="shared" si="2"/>
        <v>No</v>
      </c>
      <c r="BR7" t="str">
        <f t="shared" si="2"/>
        <v>No</v>
      </c>
      <c r="BS7" t="str">
        <f t="shared" si="2"/>
        <v>No</v>
      </c>
      <c r="BT7" t="str">
        <f t="shared" si="2"/>
        <v>No</v>
      </c>
      <c r="BU7" t="str">
        <f t="shared" si="2"/>
        <v>No</v>
      </c>
      <c r="BV7" t="str">
        <f t="shared" si="2"/>
        <v>No</v>
      </c>
      <c r="BW7" t="str">
        <f t="shared" si="2"/>
        <v>No</v>
      </c>
      <c r="BX7" t="str">
        <f t="shared" si="2"/>
        <v>No</v>
      </c>
      <c r="BY7" t="str">
        <f t="shared" si="2"/>
        <v>No</v>
      </c>
      <c r="BZ7" t="str">
        <f t="shared" ref="BZ7:CB7" si="3">IF(BZ2&gt;BZ4, "Upper Limit", IF(BZ2&gt;BZ3, "Lower Limit", "No"))</f>
        <v>No</v>
      </c>
      <c r="CA7" t="str">
        <f t="shared" si="3"/>
        <v>No</v>
      </c>
      <c r="CB7" t="str">
        <f t="shared" si="3"/>
        <v>No</v>
      </c>
      <c r="CC7" t="str">
        <f t="shared" ref="CC7:CH7" si="4">IF(CC2&gt;CC4, "Upper Limit", IF(CC2&gt;CC3, "Lower Limit", "No"))</f>
        <v>No</v>
      </c>
      <c r="CD7" t="str">
        <f t="shared" si="4"/>
        <v>No</v>
      </c>
      <c r="CE7" t="str">
        <f t="shared" si="4"/>
        <v>No</v>
      </c>
      <c r="CF7" t="str">
        <f t="shared" si="4"/>
        <v>No</v>
      </c>
      <c r="CG7" t="str">
        <f t="shared" si="4"/>
        <v>No</v>
      </c>
      <c r="CH7" t="str">
        <f t="shared" si="4"/>
        <v>No</v>
      </c>
    </row>
    <row r="8" spans="1:86">
      <c r="A8" t="s">
        <v>73</v>
      </c>
      <c r="B8">
        <v>881.13499999999999</v>
      </c>
      <c r="C8">
        <f t="shared" si="0"/>
        <v>3574.2888000000003</v>
      </c>
      <c r="N8" s="2" t="s">
        <v>194</v>
      </c>
      <c r="O8" t="str">
        <f>IF(O2&lt;O6, "Upper Limit", IF(O2&lt;O5, "Lower Limit", "No"))</f>
        <v>Lower Limit</v>
      </c>
      <c r="P8" t="str">
        <f t="shared" ref="P8:T8" si="5">IF(P2&lt;P6, "Upper Limit", IF(P2&lt;P5, "Lower Limit", "No"))</f>
        <v>Lower Limit</v>
      </c>
      <c r="Q8" t="str">
        <f t="shared" si="5"/>
        <v>Lower Limit</v>
      </c>
      <c r="R8" t="str">
        <f t="shared" si="5"/>
        <v>Upper Limit</v>
      </c>
      <c r="S8" t="str">
        <f t="shared" si="5"/>
        <v>Lower Limit</v>
      </c>
      <c r="T8" t="str">
        <f t="shared" si="5"/>
        <v>Lower Limit</v>
      </c>
      <c r="U8" t="str">
        <f t="shared" ref="U8:BY8" si="6">IF(U2&lt;U6, "Upper Limit", IF(U2&lt;U5, "Lower Limit", "No"))</f>
        <v>Lower Limit</v>
      </c>
      <c r="V8" t="str">
        <f t="shared" si="6"/>
        <v>No</v>
      </c>
      <c r="W8" t="str">
        <f t="shared" si="6"/>
        <v>No</v>
      </c>
      <c r="X8" t="str">
        <f t="shared" si="6"/>
        <v>No</v>
      </c>
      <c r="Y8" t="str">
        <f t="shared" si="6"/>
        <v>No</v>
      </c>
      <c r="Z8" t="str">
        <f t="shared" si="6"/>
        <v>No</v>
      </c>
      <c r="AA8" t="str">
        <f t="shared" si="6"/>
        <v>No</v>
      </c>
      <c r="AB8" t="str">
        <f t="shared" si="6"/>
        <v>No</v>
      </c>
      <c r="AC8" t="str">
        <f t="shared" si="6"/>
        <v>No</v>
      </c>
      <c r="AD8" t="str">
        <f t="shared" si="6"/>
        <v>No</v>
      </c>
      <c r="AE8" t="str">
        <f t="shared" si="6"/>
        <v>No</v>
      </c>
      <c r="AF8" t="str">
        <f t="shared" si="6"/>
        <v>No</v>
      </c>
      <c r="AG8" t="str">
        <f t="shared" si="6"/>
        <v>No</v>
      </c>
      <c r="AH8" t="str">
        <f t="shared" si="6"/>
        <v>No</v>
      </c>
      <c r="AI8" t="str">
        <f t="shared" si="6"/>
        <v>No</v>
      </c>
      <c r="AJ8" t="str">
        <f t="shared" si="6"/>
        <v>No</v>
      </c>
      <c r="AK8" t="str">
        <f t="shared" si="6"/>
        <v>No</v>
      </c>
      <c r="AL8" t="str">
        <f t="shared" si="6"/>
        <v>No</v>
      </c>
      <c r="AM8" t="str">
        <f t="shared" si="6"/>
        <v>Lower Limit</v>
      </c>
      <c r="AN8" t="str">
        <f t="shared" si="6"/>
        <v>No</v>
      </c>
      <c r="AO8" t="str">
        <f t="shared" si="6"/>
        <v>No</v>
      </c>
      <c r="AP8" t="str">
        <f t="shared" si="6"/>
        <v>No</v>
      </c>
      <c r="AQ8" t="str">
        <f t="shared" si="6"/>
        <v>No</v>
      </c>
      <c r="AR8" t="str">
        <f t="shared" si="6"/>
        <v>No</v>
      </c>
      <c r="AS8" t="str">
        <f t="shared" si="6"/>
        <v>No</v>
      </c>
      <c r="AT8" t="str">
        <f t="shared" si="6"/>
        <v>Lower Limit</v>
      </c>
      <c r="AU8" t="str">
        <f t="shared" si="6"/>
        <v>Upper Limit</v>
      </c>
      <c r="AV8" t="str">
        <f t="shared" si="6"/>
        <v>Lower Limit</v>
      </c>
      <c r="AW8" t="str">
        <f t="shared" si="6"/>
        <v>No</v>
      </c>
      <c r="AX8" t="str">
        <f t="shared" si="6"/>
        <v>No</v>
      </c>
      <c r="AY8" t="str">
        <f t="shared" si="6"/>
        <v>No</v>
      </c>
      <c r="AZ8" t="str">
        <f t="shared" si="6"/>
        <v>No</v>
      </c>
      <c r="BA8" t="str">
        <f t="shared" si="6"/>
        <v>No</v>
      </c>
      <c r="BB8" t="str">
        <f t="shared" si="6"/>
        <v>No</v>
      </c>
      <c r="BC8" t="str">
        <f t="shared" si="6"/>
        <v>No</v>
      </c>
      <c r="BD8" t="str">
        <f t="shared" si="6"/>
        <v>No</v>
      </c>
      <c r="BE8" t="str">
        <f t="shared" si="6"/>
        <v>No</v>
      </c>
      <c r="BF8" t="str">
        <f t="shared" si="6"/>
        <v>No</v>
      </c>
      <c r="BG8" t="str">
        <f t="shared" si="6"/>
        <v>Upper Limit</v>
      </c>
      <c r="BH8" t="str">
        <f t="shared" si="6"/>
        <v>Upper Limit</v>
      </c>
      <c r="BI8" t="str">
        <f t="shared" si="6"/>
        <v>Upper Limit</v>
      </c>
      <c r="BJ8" t="str">
        <f t="shared" si="6"/>
        <v>No</v>
      </c>
      <c r="BK8" t="str">
        <f t="shared" si="6"/>
        <v>No</v>
      </c>
      <c r="BL8" t="str">
        <f t="shared" si="6"/>
        <v>No</v>
      </c>
      <c r="BM8" t="str">
        <f t="shared" si="6"/>
        <v>No</v>
      </c>
      <c r="BN8" t="str">
        <f t="shared" si="6"/>
        <v>No</v>
      </c>
      <c r="BO8" t="str">
        <f t="shared" si="6"/>
        <v>No</v>
      </c>
      <c r="BP8" t="str">
        <f t="shared" si="6"/>
        <v>No</v>
      </c>
      <c r="BQ8" t="str">
        <f t="shared" si="6"/>
        <v>No</v>
      </c>
      <c r="BR8" t="str">
        <f t="shared" si="6"/>
        <v>No</v>
      </c>
      <c r="BS8" t="str">
        <f t="shared" si="6"/>
        <v>No</v>
      </c>
      <c r="BT8" t="str">
        <f t="shared" si="6"/>
        <v>No</v>
      </c>
      <c r="BU8" t="str">
        <f t="shared" si="6"/>
        <v>No</v>
      </c>
      <c r="BV8" t="str">
        <f t="shared" si="6"/>
        <v>No</v>
      </c>
      <c r="BW8" t="str">
        <f t="shared" si="6"/>
        <v>No</v>
      </c>
      <c r="BX8" t="str">
        <f t="shared" si="6"/>
        <v>No</v>
      </c>
      <c r="BY8" t="str">
        <f t="shared" si="6"/>
        <v>No</v>
      </c>
      <c r="BZ8" t="str">
        <f t="shared" ref="BZ8:CB8" si="7">IF(BZ2&lt;BZ6, "Upper Limit", IF(BZ2&lt;BZ5, "Lower Limit", "No"))</f>
        <v>Lower Limit</v>
      </c>
      <c r="CA8" t="str">
        <f t="shared" si="7"/>
        <v>Lower Limit</v>
      </c>
      <c r="CB8" t="str">
        <f t="shared" si="7"/>
        <v>Lower Limit</v>
      </c>
      <c r="CC8" t="str">
        <f t="shared" ref="CC8:CH8" si="8">IF(CC2&lt;CC6, "Upper Limit", IF(CC2&lt;CC5, "Lower Limit", "No"))</f>
        <v>Lower Limit</v>
      </c>
      <c r="CD8" t="str">
        <f t="shared" si="8"/>
        <v>No</v>
      </c>
      <c r="CE8" t="str">
        <f t="shared" si="8"/>
        <v>No</v>
      </c>
      <c r="CF8" t="str">
        <f t="shared" si="8"/>
        <v>No</v>
      </c>
      <c r="CG8" t="str">
        <f t="shared" si="8"/>
        <v>No</v>
      </c>
      <c r="CH8" t="str">
        <f t="shared" si="8"/>
        <v>No</v>
      </c>
    </row>
    <row r="9" spans="1:86">
      <c r="A9" t="s">
        <v>74</v>
      </c>
      <c r="B9">
        <v>688.35400000000004</v>
      </c>
      <c r="C9">
        <f>SUM(B6,B7,B8,B9)</f>
        <v>3882.0774000000001</v>
      </c>
      <c r="D9">
        <f>C9-C5</f>
        <v>3004.1120000000001</v>
      </c>
      <c r="E9" t="e">
        <v>#N/A</v>
      </c>
    </row>
    <row r="10" spans="1:86">
      <c r="A10" t="s">
        <v>75</v>
      </c>
      <c r="B10">
        <v>617.59325000000001</v>
      </c>
      <c r="C10">
        <f>SUM(B7,B8,B9,B10)</f>
        <v>3898.3005499999999</v>
      </c>
      <c r="D10">
        <f>C10-C6</f>
        <v>2638.33635</v>
      </c>
      <c r="E10" t="e">
        <v>#N/A</v>
      </c>
    </row>
    <row r="11" spans="1:86">
      <c r="A11" t="s">
        <v>76</v>
      </c>
      <c r="B11">
        <v>1064.2252000000001</v>
      </c>
      <c r="C11">
        <f t="shared" ref="C11:C74" si="9">SUM(B8,B9,B10,B11)</f>
        <v>3251.3074500000002</v>
      </c>
      <c r="D11">
        <f>C11-C7</f>
        <v>481.93215000000055</v>
      </c>
      <c r="E11" t="e">
        <v>#N/A</v>
      </c>
    </row>
    <row r="12" spans="1:86">
      <c r="A12" t="s">
        <v>77</v>
      </c>
      <c r="B12">
        <v>970.38930000000005</v>
      </c>
      <c r="C12">
        <f t="shared" si="9"/>
        <v>3340.5617499999998</v>
      </c>
      <c r="D12">
        <f>C12-C8</f>
        <v>-233.72705000000042</v>
      </c>
      <c r="E12" t="e">
        <v>#N/A</v>
      </c>
    </row>
    <row r="13" spans="1:86">
      <c r="A13" t="s">
        <v>78</v>
      </c>
      <c r="B13">
        <v>1065.6846799999998</v>
      </c>
      <c r="C13">
        <f t="shared" si="9"/>
        <v>3717.8924300000003</v>
      </c>
      <c r="D13">
        <f t="shared" ref="D13:D74" si="10">C13-C9</f>
        <v>-164.18496999999979</v>
      </c>
      <c r="E13" t="e">
        <v>#N/A</v>
      </c>
    </row>
    <row r="14" spans="1:86">
      <c r="A14" t="s">
        <v>79</v>
      </c>
      <c r="B14">
        <v>558.91600000000005</v>
      </c>
      <c r="C14">
        <f t="shared" si="9"/>
        <v>3659.2151800000001</v>
      </c>
      <c r="D14">
        <f t="shared" si="10"/>
        <v>-239.08536999999978</v>
      </c>
      <c r="E14" t="e">
        <v>#N/A</v>
      </c>
    </row>
    <row r="15" spans="1:86">
      <c r="A15" t="s">
        <v>80</v>
      </c>
      <c r="B15">
        <v>902.20299999999997</v>
      </c>
      <c r="C15">
        <f t="shared" si="9"/>
        <v>3497.1929799999998</v>
      </c>
      <c r="D15">
        <f t="shared" si="10"/>
        <v>245.88552999999956</v>
      </c>
      <c r="E15" t="e">
        <v>#N/A</v>
      </c>
    </row>
    <row r="16" spans="1:86">
      <c r="A16" t="s">
        <v>81</v>
      </c>
      <c r="B16">
        <v>1747.9459999999999</v>
      </c>
      <c r="C16">
        <f t="shared" si="9"/>
        <v>4274.7496799999999</v>
      </c>
      <c r="D16">
        <f t="shared" si="10"/>
        <v>934.18793000000005</v>
      </c>
      <c r="E16" t="e">
        <v>#N/A</v>
      </c>
    </row>
    <row r="17" spans="1:11">
      <c r="A17" t="s">
        <v>82</v>
      </c>
      <c r="B17">
        <v>587.49700000000007</v>
      </c>
      <c r="C17">
        <f t="shared" si="9"/>
        <v>3796.5619999999999</v>
      </c>
      <c r="D17">
        <f t="shared" si="10"/>
        <v>78.669569999999567</v>
      </c>
      <c r="E17" t="e">
        <v>#N/A</v>
      </c>
    </row>
    <row r="18" spans="1:11">
      <c r="A18" t="s">
        <v>83</v>
      </c>
      <c r="B18">
        <v>2201.0239999999999</v>
      </c>
      <c r="C18">
        <f t="shared" si="9"/>
        <v>5438.67</v>
      </c>
      <c r="D18">
        <f t="shared" si="10"/>
        <v>1779.4548199999999</v>
      </c>
      <c r="E18" t="e">
        <v>#N/A</v>
      </c>
    </row>
    <row r="19" spans="1:11">
      <c r="A19" t="s">
        <v>84</v>
      </c>
      <c r="B19">
        <v>952.93900000000008</v>
      </c>
      <c r="C19">
        <f t="shared" si="9"/>
        <v>5489.4060000000009</v>
      </c>
      <c r="D19">
        <f t="shared" si="10"/>
        <v>1992.2130200000011</v>
      </c>
      <c r="E19" t="e">
        <v>#N/A</v>
      </c>
    </row>
    <row r="20" spans="1:11">
      <c r="A20" t="s">
        <v>85</v>
      </c>
      <c r="B20">
        <v>946.33100000000002</v>
      </c>
      <c r="C20">
        <f t="shared" si="9"/>
        <v>4687.7910000000002</v>
      </c>
      <c r="D20">
        <f t="shared" si="10"/>
        <v>413.04132000000027</v>
      </c>
      <c r="E20" t="e">
        <v>#N/A</v>
      </c>
    </row>
    <row r="21" spans="1:11">
      <c r="A21" t="s">
        <v>86</v>
      </c>
      <c r="B21">
        <v>1595.75</v>
      </c>
      <c r="C21">
        <f t="shared" si="9"/>
        <v>5696.0439999999999</v>
      </c>
      <c r="D21">
        <f t="shared" si="10"/>
        <v>1899.482</v>
      </c>
      <c r="E21" t="e">
        <v>#N/A</v>
      </c>
    </row>
    <row r="22" spans="1:11">
      <c r="A22" t="s">
        <v>87</v>
      </c>
      <c r="B22">
        <v>668.29600000000005</v>
      </c>
      <c r="C22">
        <f t="shared" si="9"/>
        <v>4163.3159999999998</v>
      </c>
      <c r="D22">
        <f t="shared" si="10"/>
        <v>-1275.3540000000003</v>
      </c>
      <c r="E22">
        <f>AVERAGE(D9:D22)</f>
        <v>825.35452142857139</v>
      </c>
      <c r="F22">
        <f>STDEV(D9,D10,D11,D12,D13,D14,D15,D16,D17,D18,D19,D20,D21,D22)</f>
        <v>1249.5987827519659</v>
      </c>
      <c r="G22">
        <f>F22*2</f>
        <v>2499.1975655039319</v>
      </c>
      <c r="H22">
        <f>E22+F22</f>
        <v>2074.9533041805371</v>
      </c>
      <c r="I22">
        <f>E22+G22</f>
        <v>3324.5520869325032</v>
      </c>
      <c r="J22">
        <f t="shared" ref="J22:J27" si="11">E22-F22</f>
        <v>-424.24426132339454</v>
      </c>
      <c r="K22">
        <f t="shared" ref="K22:K27" si="12">E22-G22</f>
        <v>-1673.8430440753605</v>
      </c>
    </row>
    <row r="23" spans="1:11">
      <c r="A23" t="s">
        <v>88</v>
      </c>
      <c r="B23">
        <v>995.70499999999993</v>
      </c>
      <c r="C23">
        <f t="shared" si="9"/>
        <v>4206.0820000000003</v>
      </c>
      <c r="D23">
        <f t="shared" si="10"/>
        <v>-1283.3240000000005</v>
      </c>
      <c r="E23">
        <f>AVERAGE(D9:D23)</f>
        <v>684.77595333333329</v>
      </c>
      <c r="F23">
        <f>STDEV(D9,D10,D11,D12,D13,D14,D15,D16,D17,D18,D19,D20,D21,D22,D23)</f>
        <v>1321.5130027936084</v>
      </c>
      <c r="G23">
        <f t="shared" ref="G23:G27" si="13">F23*2</f>
        <v>2643.0260055872168</v>
      </c>
      <c r="H23">
        <f t="shared" ref="H23:H27" si="14">E23+F23</f>
        <v>2006.2889561269417</v>
      </c>
      <c r="I23">
        <f t="shared" ref="I23:I27" si="15">E23+G23</f>
        <v>3327.8019589205501</v>
      </c>
      <c r="J23">
        <f t="shared" si="11"/>
        <v>-636.7370494602751</v>
      </c>
      <c r="K23">
        <f t="shared" si="12"/>
        <v>-1958.2500522538835</v>
      </c>
    </row>
    <row r="24" spans="1:11">
      <c r="A24" t="s">
        <v>89</v>
      </c>
      <c r="B24">
        <v>537.36699999999996</v>
      </c>
      <c r="C24">
        <f t="shared" si="9"/>
        <v>3797.1180000000004</v>
      </c>
      <c r="D24">
        <f t="shared" si="10"/>
        <v>-890.67299999999977</v>
      </c>
      <c r="E24">
        <f>AVERAGE(D9:D24)</f>
        <v>586.31039375</v>
      </c>
      <c r="F24">
        <f>STDEV(D9,D10,D11,D12,D13,D14,D15,D16,D17,D18,D19,D20,D21,D22,D23,D24)</f>
        <v>1336.0754612797953</v>
      </c>
      <c r="G24">
        <f t="shared" si="13"/>
        <v>2672.1509225595905</v>
      </c>
      <c r="H24">
        <f t="shared" si="14"/>
        <v>1922.3858550297953</v>
      </c>
      <c r="I24">
        <f t="shared" si="15"/>
        <v>3258.4613163095905</v>
      </c>
      <c r="J24">
        <f t="shared" si="11"/>
        <v>-749.76506752979526</v>
      </c>
      <c r="K24">
        <f t="shared" si="12"/>
        <v>-2085.8405288095905</v>
      </c>
    </row>
    <row r="25" spans="1:11">
      <c r="A25" t="s">
        <v>90</v>
      </c>
      <c r="B25">
        <v>-428.68399999999997</v>
      </c>
      <c r="C25">
        <f t="shared" si="9"/>
        <v>1772.684</v>
      </c>
      <c r="D25">
        <f t="shared" si="10"/>
        <v>-3923.3599999999997</v>
      </c>
      <c r="E25">
        <f>AVERAGE(D9:D25)</f>
        <v>321.03566470588237</v>
      </c>
      <c r="F25">
        <f>STDEV(D9,D10,D11,D12,D13,D14,D15,D16,D17,D18,D19,D20,D21,D22,D23,D24,D25)</f>
        <v>1694.0574451962077</v>
      </c>
      <c r="G25">
        <f t="shared" si="13"/>
        <v>3388.1148903924154</v>
      </c>
      <c r="H25">
        <f t="shared" si="14"/>
        <v>2015.09310990209</v>
      </c>
      <c r="I25">
        <f t="shared" si="15"/>
        <v>3709.1505550982979</v>
      </c>
      <c r="J25">
        <f t="shared" si="11"/>
        <v>-1373.0217804903255</v>
      </c>
      <c r="K25">
        <f t="shared" si="12"/>
        <v>-3067.0792256865329</v>
      </c>
    </row>
    <row r="26" spans="1:11">
      <c r="A26" t="s">
        <v>91</v>
      </c>
      <c r="B26">
        <v>-306.26080000000002</v>
      </c>
      <c r="C26">
        <f t="shared" si="9"/>
        <v>798.1271999999999</v>
      </c>
      <c r="D26">
        <f t="shared" si="10"/>
        <v>-3365.1887999999999</v>
      </c>
      <c r="E26">
        <f>AVERAGE(D9:D26)</f>
        <v>116.2454166666667</v>
      </c>
      <c r="F26">
        <f>STDEV(D9,D10,D11,D12,D13,D14,D15,D16,D17,D18,D19,D20,D21,D22,D23,D24,D25,D26)</f>
        <v>1859.0104582140414</v>
      </c>
      <c r="G26">
        <f t="shared" si="13"/>
        <v>3718.0209164280827</v>
      </c>
      <c r="H26">
        <f t="shared" si="14"/>
        <v>1975.255874880708</v>
      </c>
      <c r="I26">
        <f t="shared" si="15"/>
        <v>3834.2663330947494</v>
      </c>
      <c r="J26">
        <f t="shared" si="11"/>
        <v>-1742.7650415473747</v>
      </c>
      <c r="K26">
        <f t="shared" si="12"/>
        <v>-3601.7754997614161</v>
      </c>
    </row>
    <row r="27" spans="1:11">
      <c r="A27" t="s">
        <v>92</v>
      </c>
      <c r="B27">
        <v>224.67800000000011</v>
      </c>
      <c r="C27">
        <f t="shared" si="9"/>
        <v>27.100200000000086</v>
      </c>
      <c r="D27">
        <f t="shared" si="10"/>
        <v>-4178.9818000000005</v>
      </c>
      <c r="E27">
        <f>AVERAGE(D9:D27)</f>
        <v>-109.81917368421053</v>
      </c>
      <c r="F27">
        <f>STDEV(D9,D10,D11,D12,D13,D14,D15,D16,D17,D18,D19,D20,D21,D22,D23,D24,D25,D26,D27)</f>
        <v>2057.8928825018302</v>
      </c>
      <c r="G27">
        <f t="shared" si="13"/>
        <v>4115.7857650036603</v>
      </c>
      <c r="H27">
        <f t="shared" si="14"/>
        <v>1948.0737088176197</v>
      </c>
      <c r="I27">
        <f t="shared" si="15"/>
        <v>4005.9665913194499</v>
      </c>
      <c r="J27">
        <f t="shared" si="11"/>
        <v>-2167.7120561860406</v>
      </c>
      <c r="K27">
        <f t="shared" si="12"/>
        <v>-4225.6049386878713</v>
      </c>
    </row>
    <row r="28" spans="1:11">
      <c r="A28" t="s">
        <v>93</v>
      </c>
      <c r="B28">
        <v>476.36999999999995</v>
      </c>
      <c r="C28">
        <f t="shared" si="9"/>
        <v>-33.896799999999928</v>
      </c>
      <c r="D28">
        <f t="shared" si="10"/>
        <v>-3831.0148000000004</v>
      </c>
      <c r="E28">
        <f t="shared" ref="E28:E59" si="16">AVERAGE(D9:D28)</f>
        <v>-295.87895500000002</v>
      </c>
      <c r="F28">
        <f>STDEV(D9,D10,D11,D12,D13,D14,D15,D16,D17,D18,D19,D20,D21,D22,D23,D24,D25,D26,D27,D28)</f>
        <v>2168.962256474118</v>
      </c>
      <c r="G28">
        <f>F28*2</f>
        <v>4337.924512948236</v>
      </c>
      <c r="H28">
        <f>E28+F28</f>
        <v>1873.0833014741179</v>
      </c>
      <c r="I28">
        <f>E28+G28</f>
        <v>4042.0455579482359</v>
      </c>
      <c r="J28">
        <f>E28-F28</f>
        <v>-2464.8412114741182</v>
      </c>
      <c r="K28">
        <f>E28-G28</f>
        <v>-4633.8034679482362</v>
      </c>
    </row>
    <row r="29" spans="1:11">
      <c r="A29" t="s">
        <v>94</v>
      </c>
      <c r="B29">
        <v>149.75139999999999</v>
      </c>
      <c r="C29">
        <f t="shared" si="9"/>
        <v>544.53860000000009</v>
      </c>
      <c r="D29">
        <f t="shared" si="10"/>
        <v>-1228.1453999999999</v>
      </c>
      <c r="E29">
        <f t="shared" si="16"/>
        <v>-507.49182499999989</v>
      </c>
      <c r="F29">
        <f t="shared" ref="F29:F90" si="17">STDEV(D10,D11,D12,D13,D14,D15,D16,D17,D18,D19,D20,D21,D22,D23,D24,D25,D26,D27,D28,D29)</f>
        <v>2032.2029583755318</v>
      </c>
      <c r="G29">
        <f t="shared" ref="G29:G90" si="18">F29*2</f>
        <v>4064.4059167510636</v>
      </c>
      <c r="H29">
        <f t="shared" ref="H29:H90" si="19">E29+F29</f>
        <v>1524.711133375532</v>
      </c>
      <c r="I29">
        <f t="shared" ref="I29:I90" si="20">E29+G29</f>
        <v>3556.9140917510636</v>
      </c>
      <c r="J29">
        <f t="shared" ref="J29:J90" si="21">E29-F29</f>
        <v>-2539.6947833755316</v>
      </c>
      <c r="K29">
        <f t="shared" ref="K29:K90" si="22">E29-G29</f>
        <v>-4571.8977417510632</v>
      </c>
    </row>
    <row r="30" spans="1:11">
      <c r="A30" t="s">
        <v>95</v>
      </c>
      <c r="B30">
        <v>556.61192503824236</v>
      </c>
      <c r="C30">
        <f t="shared" si="9"/>
        <v>1407.4113250382425</v>
      </c>
      <c r="D30">
        <f t="shared" si="10"/>
        <v>609.28412503824256</v>
      </c>
      <c r="E30">
        <f t="shared" si="16"/>
        <v>-608.94443624808787</v>
      </c>
      <c r="F30">
        <f t="shared" si="17"/>
        <v>1914.1059392387747</v>
      </c>
      <c r="G30">
        <f t="shared" si="18"/>
        <v>3828.2118784775494</v>
      </c>
      <c r="H30">
        <f t="shared" si="19"/>
        <v>1305.1615029906868</v>
      </c>
      <c r="I30">
        <f t="shared" si="20"/>
        <v>3219.2674422294613</v>
      </c>
      <c r="J30">
        <f t="shared" si="21"/>
        <v>-2523.0503754868623</v>
      </c>
      <c r="K30">
        <f t="shared" si="22"/>
        <v>-4437.1563147256375</v>
      </c>
    </row>
    <row r="31" spans="1:11">
      <c r="A31" t="s">
        <v>96</v>
      </c>
      <c r="B31">
        <v>246.22406789538479</v>
      </c>
      <c r="C31">
        <f t="shared" si="9"/>
        <v>1428.957392933627</v>
      </c>
      <c r="D31">
        <f t="shared" si="10"/>
        <v>1401.8571929336269</v>
      </c>
      <c r="E31">
        <f t="shared" si="16"/>
        <v>-562.94818410140658</v>
      </c>
      <c r="F31">
        <f t="shared" si="17"/>
        <v>1952.3700542676277</v>
      </c>
      <c r="G31">
        <f t="shared" si="18"/>
        <v>3904.7401085352553</v>
      </c>
      <c r="H31">
        <f t="shared" si="19"/>
        <v>1389.4218701662212</v>
      </c>
      <c r="I31">
        <f t="shared" si="20"/>
        <v>3341.7919244338486</v>
      </c>
      <c r="J31">
        <f t="shared" si="21"/>
        <v>-2515.3182383690341</v>
      </c>
      <c r="K31">
        <f t="shared" si="22"/>
        <v>-4467.6882926366616</v>
      </c>
    </row>
    <row r="32" spans="1:11">
      <c r="A32" t="s">
        <v>97</v>
      </c>
      <c r="B32">
        <v>136.013724145385</v>
      </c>
      <c r="C32">
        <f t="shared" si="9"/>
        <v>1088.6011170790121</v>
      </c>
      <c r="D32">
        <f t="shared" si="10"/>
        <v>1122.497917079012</v>
      </c>
      <c r="E32">
        <f t="shared" si="16"/>
        <v>-495.13693574745594</v>
      </c>
      <c r="F32">
        <f t="shared" si="17"/>
        <v>1987.6407920208142</v>
      </c>
      <c r="G32">
        <f t="shared" si="18"/>
        <v>3975.2815840416283</v>
      </c>
      <c r="H32">
        <f t="shared" si="19"/>
        <v>1492.5038562733582</v>
      </c>
      <c r="I32">
        <f t="shared" si="20"/>
        <v>3480.1446482941724</v>
      </c>
      <c r="J32">
        <f t="shared" si="21"/>
        <v>-2482.7777277682699</v>
      </c>
      <c r="K32">
        <f t="shared" si="22"/>
        <v>-4470.4185197890838</v>
      </c>
    </row>
    <row r="33" spans="1:11">
      <c r="A33" t="s">
        <v>98</v>
      </c>
      <c r="B33">
        <v>84.018945736294</v>
      </c>
      <c r="C33">
        <f t="shared" si="9"/>
        <v>1022.8686628153062</v>
      </c>
      <c r="D33">
        <f t="shared" si="10"/>
        <v>478.33006281530606</v>
      </c>
      <c r="E33">
        <f t="shared" si="16"/>
        <v>-463.01118410669062</v>
      </c>
      <c r="F33">
        <f t="shared" si="17"/>
        <v>1998.4345183600517</v>
      </c>
      <c r="G33">
        <f t="shared" si="18"/>
        <v>3996.8690367201034</v>
      </c>
      <c r="H33">
        <f t="shared" si="19"/>
        <v>1535.4233342533612</v>
      </c>
      <c r="I33">
        <f t="shared" si="20"/>
        <v>3533.8578526134129</v>
      </c>
      <c r="J33">
        <f t="shared" si="21"/>
        <v>-2461.4457024667422</v>
      </c>
      <c r="K33">
        <f t="shared" si="22"/>
        <v>-4459.8802208267944</v>
      </c>
    </row>
    <row r="34" spans="1:11">
      <c r="A34" t="s">
        <v>99</v>
      </c>
      <c r="B34">
        <v>308.00118370339192</v>
      </c>
      <c r="C34">
        <f t="shared" si="9"/>
        <v>774.25792148045571</v>
      </c>
      <c r="D34">
        <f t="shared" si="10"/>
        <v>-633.15340355778676</v>
      </c>
      <c r="E34">
        <f t="shared" si="16"/>
        <v>-482.71458578457998</v>
      </c>
      <c r="F34">
        <f t="shared" si="17"/>
        <v>1998.0531456388564</v>
      </c>
      <c r="G34">
        <f t="shared" si="18"/>
        <v>3996.1062912777129</v>
      </c>
      <c r="H34">
        <f t="shared" si="19"/>
        <v>1515.3385598542764</v>
      </c>
      <c r="I34">
        <f t="shared" si="20"/>
        <v>3513.391705493133</v>
      </c>
      <c r="J34">
        <f t="shared" si="21"/>
        <v>-2480.7677314234365</v>
      </c>
      <c r="K34">
        <f t="shared" si="22"/>
        <v>-4478.8208770622932</v>
      </c>
    </row>
    <row r="35" spans="1:11">
      <c r="A35" t="s">
        <v>100</v>
      </c>
      <c r="B35">
        <v>478.09990468727824</v>
      </c>
      <c r="C35">
        <f t="shared" si="9"/>
        <v>1006.1337582723492</v>
      </c>
      <c r="D35">
        <f t="shared" si="10"/>
        <v>-422.82363466127788</v>
      </c>
      <c r="E35">
        <f t="shared" si="16"/>
        <v>-516.15004401764384</v>
      </c>
      <c r="F35">
        <f t="shared" si="17"/>
        <v>1990.8009665922659</v>
      </c>
      <c r="G35">
        <f t="shared" si="18"/>
        <v>3981.6019331845318</v>
      </c>
      <c r="H35">
        <f t="shared" si="19"/>
        <v>1474.6509225746222</v>
      </c>
      <c r="I35">
        <f t="shared" si="20"/>
        <v>3465.4518891668881</v>
      </c>
      <c r="J35">
        <f t="shared" si="21"/>
        <v>-2506.9510106099096</v>
      </c>
      <c r="K35">
        <f t="shared" si="22"/>
        <v>-4497.751977202176</v>
      </c>
    </row>
    <row r="36" spans="1:11">
      <c r="A36" t="s">
        <v>101</v>
      </c>
      <c r="B36">
        <v>509.41561147215702</v>
      </c>
      <c r="C36">
        <f t="shared" si="9"/>
        <v>1379.5356455991212</v>
      </c>
      <c r="D36">
        <f t="shared" si="10"/>
        <v>290.9345285201091</v>
      </c>
      <c r="E36">
        <f t="shared" si="16"/>
        <v>-548.31271409163833</v>
      </c>
      <c r="F36">
        <f t="shared" si="17"/>
        <v>1971.2365582698856</v>
      </c>
      <c r="G36">
        <f t="shared" si="18"/>
        <v>3942.4731165397711</v>
      </c>
      <c r="H36">
        <f t="shared" si="19"/>
        <v>1422.9238441782472</v>
      </c>
      <c r="I36">
        <f t="shared" si="20"/>
        <v>3394.160402448133</v>
      </c>
      <c r="J36">
        <f t="shared" si="21"/>
        <v>-2519.5492723615239</v>
      </c>
      <c r="K36">
        <f t="shared" si="22"/>
        <v>-4490.7858306314092</v>
      </c>
    </row>
    <row r="37" spans="1:11">
      <c r="A37" t="s">
        <v>102</v>
      </c>
      <c r="B37">
        <v>248.49430977590924</v>
      </c>
      <c r="C37">
        <f t="shared" si="9"/>
        <v>1544.0110096387364</v>
      </c>
      <c r="D37">
        <f t="shared" si="10"/>
        <v>521.14234682343022</v>
      </c>
      <c r="E37">
        <f t="shared" si="16"/>
        <v>-526.18907525046677</v>
      </c>
      <c r="F37">
        <f t="shared" si="17"/>
        <v>1981.1019798849188</v>
      </c>
      <c r="G37">
        <f t="shared" si="18"/>
        <v>3962.2039597698376</v>
      </c>
      <c r="H37">
        <f t="shared" si="19"/>
        <v>1454.9129046344519</v>
      </c>
      <c r="I37">
        <f t="shared" si="20"/>
        <v>3436.0148845193708</v>
      </c>
      <c r="J37">
        <f t="shared" si="21"/>
        <v>-2507.2910551353857</v>
      </c>
      <c r="K37">
        <f t="shared" si="22"/>
        <v>-4488.3930350203045</v>
      </c>
    </row>
    <row r="38" spans="1:11">
      <c r="A38" t="s">
        <v>103</v>
      </c>
      <c r="B38">
        <v>479.8445156674079</v>
      </c>
      <c r="C38">
        <f t="shared" si="9"/>
        <v>1715.8543416027524</v>
      </c>
      <c r="D38">
        <f t="shared" si="10"/>
        <v>941.59642012229665</v>
      </c>
      <c r="E38">
        <f t="shared" si="16"/>
        <v>-568.08199524435202</v>
      </c>
      <c r="F38">
        <f t="shared" si="17"/>
        <v>1938.1738039654967</v>
      </c>
      <c r="G38">
        <f t="shared" si="18"/>
        <v>3876.3476079309935</v>
      </c>
      <c r="H38">
        <f t="shared" si="19"/>
        <v>1370.0918087211448</v>
      </c>
      <c r="I38">
        <f t="shared" si="20"/>
        <v>3308.2656126866414</v>
      </c>
      <c r="J38">
        <f t="shared" si="21"/>
        <v>-2506.2557992098486</v>
      </c>
      <c r="K38">
        <f t="shared" si="22"/>
        <v>-4444.4296031753456</v>
      </c>
    </row>
    <row r="39" spans="1:11">
      <c r="A39" t="s">
        <v>104</v>
      </c>
      <c r="B39">
        <v>573.17751933996215</v>
      </c>
      <c r="C39">
        <f t="shared" si="9"/>
        <v>1810.9319562554363</v>
      </c>
      <c r="D39">
        <f t="shared" si="10"/>
        <v>804.79819798308711</v>
      </c>
      <c r="E39">
        <f t="shared" si="16"/>
        <v>-627.45273634519776</v>
      </c>
      <c r="F39">
        <f t="shared" si="17"/>
        <v>1872.6989804343532</v>
      </c>
      <c r="G39">
        <f t="shared" si="18"/>
        <v>3745.3979608687064</v>
      </c>
      <c r="H39">
        <f t="shared" si="19"/>
        <v>1245.2462440891554</v>
      </c>
      <c r="I39">
        <f t="shared" si="20"/>
        <v>3117.9452245235088</v>
      </c>
      <c r="J39">
        <f t="shared" si="21"/>
        <v>-2500.151716779551</v>
      </c>
      <c r="K39">
        <f t="shared" si="22"/>
        <v>-4372.8506972139039</v>
      </c>
    </row>
    <row r="40" spans="1:11">
      <c r="A40" t="s">
        <v>105</v>
      </c>
      <c r="B40">
        <v>1008.6400294137085</v>
      </c>
      <c r="C40">
        <f t="shared" si="9"/>
        <v>2310.1563741969876</v>
      </c>
      <c r="D40">
        <f t="shared" si="10"/>
        <v>930.62072859786645</v>
      </c>
      <c r="E40">
        <f t="shared" si="16"/>
        <v>-601.57376591530453</v>
      </c>
      <c r="F40">
        <f t="shared" si="17"/>
        <v>1891.3180947317812</v>
      </c>
      <c r="G40">
        <f t="shared" si="18"/>
        <v>3782.6361894635625</v>
      </c>
      <c r="H40">
        <f t="shared" si="19"/>
        <v>1289.7443288164768</v>
      </c>
      <c r="I40">
        <f t="shared" si="20"/>
        <v>3181.0624235482578</v>
      </c>
      <c r="J40">
        <f t="shared" si="21"/>
        <v>-2492.8918606470857</v>
      </c>
      <c r="K40">
        <f t="shared" si="22"/>
        <v>-4384.2099553788667</v>
      </c>
    </row>
    <row r="41" spans="1:11">
      <c r="A41" t="s">
        <v>106</v>
      </c>
      <c r="B41">
        <v>-6.7364829659803718</v>
      </c>
      <c r="C41">
        <f t="shared" si="9"/>
        <v>2054.9255814550979</v>
      </c>
      <c r="D41">
        <f t="shared" si="10"/>
        <v>510.91457181636156</v>
      </c>
      <c r="E41">
        <f t="shared" si="16"/>
        <v>-671.00213732448617</v>
      </c>
      <c r="F41">
        <f t="shared" si="17"/>
        <v>1818.7697252462979</v>
      </c>
      <c r="G41">
        <f t="shared" si="18"/>
        <v>3637.5394504925957</v>
      </c>
      <c r="H41">
        <f t="shared" si="19"/>
        <v>1147.7675879218118</v>
      </c>
      <c r="I41">
        <f t="shared" si="20"/>
        <v>2966.5373131681094</v>
      </c>
      <c r="J41">
        <f t="shared" si="21"/>
        <v>-2489.7718625707839</v>
      </c>
      <c r="K41">
        <f t="shared" si="22"/>
        <v>-4308.5415878170816</v>
      </c>
    </row>
    <row r="42" spans="1:11">
      <c r="A42" t="s">
        <v>107</v>
      </c>
      <c r="B42">
        <v>983.19482100200503</v>
      </c>
      <c r="C42">
        <f t="shared" si="9"/>
        <v>2558.2758867896951</v>
      </c>
      <c r="D42">
        <f t="shared" si="10"/>
        <v>842.42154518694269</v>
      </c>
      <c r="E42">
        <f t="shared" si="16"/>
        <v>-565.11336006513909</v>
      </c>
      <c r="F42">
        <f t="shared" si="17"/>
        <v>1843.2166443455208</v>
      </c>
      <c r="G42">
        <f t="shared" si="18"/>
        <v>3686.4332886910415</v>
      </c>
      <c r="H42">
        <f t="shared" si="19"/>
        <v>1278.1032842803816</v>
      </c>
      <c r="I42">
        <f t="shared" si="20"/>
        <v>3121.3199286259023</v>
      </c>
      <c r="J42">
        <f t="shared" si="21"/>
        <v>-2408.33000441066</v>
      </c>
      <c r="K42">
        <f t="shared" si="22"/>
        <v>-4251.5466487561807</v>
      </c>
    </row>
    <row r="43" spans="1:11">
      <c r="A43" t="s">
        <v>108</v>
      </c>
      <c r="B43">
        <v>-534.66461251707506</v>
      </c>
      <c r="C43">
        <f t="shared" si="9"/>
        <v>1450.4337549326581</v>
      </c>
      <c r="D43">
        <f t="shared" si="10"/>
        <v>-360.49820132277819</v>
      </c>
      <c r="E43">
        <f t="shared" si="16"/>
        <v>-518.97207013127809</v>
      </c>
      <c r="F43">
        <f t="shared" si="17"/>
        <v>1835.8271451280511</v>
      </c>
      <c r="G43">
        <f t="shared" si="18"/>
        <v>3671.6542902561023</v>
      </c>
      <c r="H43">
        <f t="shared" si="19"/>
        <v>1316.8550749967731</v>
      </c>
      <c r="I43">
        <f t="shared" si="20"/>
        <v>3152.6822201248242</v>
      </c>
      <c r="J43">
        <f t="shared" si="21"/>
        <v>-2354.7992152593292</v>
      </c>
      <c r="K43">
        <f t="shared" si="22"/>
        <v>-4190.6263603873804</v>
      </c>
    </row>
    <row r="44" spans="1:11">
      <c r="A44" t="s">
        <v>109</v>
      </c>
      <c r="B44">
        <v>-302.28644239968799</v>
      </c>
      <c r="C44">
        <f t="shared" si="9"/>
        <v>139.50728311926161</v>
      </c>
      <c r="D44">
        <f t="shared" si="10"/>
        <v>-2170.6490910777261</v>
      </c>
      <c r="E44">
        <f t="shared" si="16"/>
        <v>-582.9708746851644</v>
      </c>
      <c r="F44">
        <f t="shared" si="17"/>
        <v>1871.4323713410695</v>
      </c>
      <c r="G44">
        <f t="shared" si="18"/>
        <v>3742.864742682139</v>
      </c>
      <c r="H44">
        <f t="shared" si="19"/>
        <v>1288.4614966559052</v>
      </c>
      <c r="I44">
        <f t="shared" si="20"/>
        <v>3159.8938679969747</v>
      </c>
      <c r="J44">
        <f t="shared" si="21"/>
        <v>-2454.4032460262338</v>
      </c>
      <c r="K44">
        <f t="shared" si="22"/>
        <v>-4325.8356173673037</v>
      </c>
    </row>
    <row r="45" spans="1:11">
      <c r="A45" t="s">
        <v>110</v>
      </c>
      <c r="B45">
        <v>489.77040798039383</v>
      </c>
      <c r="C45">
        <f t="shared" si="9"/>
        <v>636.01417406563587</v>
      </c>
      <c r="D45">
        <f t="shared" si="10"/>
        <v>-1418.9114073894621</v>
      </c>
      <c r="E45">
        <f t="shared" si="16"/>
        <v>-457.74844505463744</v>
      </c>
      <c r="F45">
        <f t="shared" si="17"/>
        <v>1713.259546773601</v>
      </c>
      <c r="G45">
        <f t="shared" si="18"/>
        <v>3426.5190935472019</v>
      </c>
      <c r="H45">
        <f t="shared" si="19"/>
        <v>1255.5111017189636</v>
      </c>
      <c r="I45">
        <f t="shared" si="20"/>
        <v>2968.7706484925643</v>
      </c>
      <c r="J45">
        <f t="shared" si="21"/>
        <v>-2171.0079918282386</v>
      </c>
      <c r="K45">
        <f t="shared" si="22"/>
        <v>-3884.2675386018395</v>
      </c>
    </row>
    <row r="46" spans="1:11">
      <c r="A46" t="s">
        <v>111</v>
      </c>
      <c r="B46">
        <v>308.40625863531614</v>
      </c>
      <c r="C46">
        <f t="shared" si="9"/>
        <v>-38.774388301053079</v>
      </c>
      <c r="D46">
        <f t="shared" si="10"/>
        <v>-2597.0502750907481</v>
      </c>
      <c r="E46">
        <f t="shared" si="16"/>
        <v>-419.34151880917489</v>
      </c>
      <c r="F46">
        <f t="shared" si="17"/>
        <v>1652.172545474361</v>
      </c>
      <c r="G46">
        <f t="shared" si="18"/>
        <v>3304.3450909487219</v>
      </c>
      <c r="H46">
        <f t="shared" si="19"/>
        <v>1232.8310266651861</v>
      </c>
      <c r="I46">
        <f t="shared" si="20"/>
        <v>2885.003572139547</v>
      </c>
      <c r="J46">
        <f t="shared" si="21"/>
        <v>-2071.5140642835358</v>
      </c>
      <c r="K46">
        <f t="shared" si="22"/>
        <v>-3723.6866097578968</v>
      </c>
    </row>
    <row r="47" spans="1:11">
      <c r="A47" t="s">
        <v>112</v>
      </c>
      <c r="B47">
        <v>611.58073990628202</v>
      </c>
      <c r="C47">
        <f t="shared" si="9"/>
        <v>1107.4709641223039</v>
      </c>
      <c r="D47">
        <f t="shared" si="10"/>
        <v>-342.96279081035414</v>
      </c>
      <c r="E47">
        <f t="shared" si="16"/>
        <v>-227.54056834969259</v>
      </c>
      <c r="F47">
        <f t="shared" si="17"/>
        <v>1395.4624748308588</v>
      </c>
      <c r="G47">
        <f t="shared" si="18"/>
        <v>2790.9249496617176</v>
      </c>
      <c r="H47">
        <f t="shared" si="19"/>
        <v>1167.9219064811662</v>
      </c>
      <c r="I47">
        <f t="shared" si="20"/>
        <v>2563.3843813120252</v>
      </c>
      <c r="J47">
        <f t="shared" si="21"/>
        <v>-1623.0030431805515</v>
      </c>
      <c r="K47">
        <f t="shared" si="22"/>
        <v>-3018.46551801141</v>
      </c>
    </row>
    <row r="48" spans="1:11">
      <c r="A48" t="s">
        <v>113</v>
      </c>
      <c r="B48">
        <v>-37.999202995108249</v>
      </c>
      <c r="C48">
        <f t="shared" si="9"/>
        <v>1371.7582035268838</v>
      </c>
      <c r="D48">
        <f t="shared" si="10"/>
        <v>1232.2509204076223</v>
      </c>
      <c r="E48">
        <f t="shared" si="16"/>
        <v>25.622717670688587</v>
      </c>
      <c r="F48">
        <f t="shared" si="17"/>
        <v>1143.934266589328</v>
      </c>
      <c r="G48">
        <f t="shared" si="18"/>
        <v>2287.868533178656</v>
      </c>
      <c r="H48">
        <f t="shared" si="19"/>
        <v>1169.5569842600166</v>
      </c>
      <c r="I48">
        <f t="shared" si="20"/>
        <v>2313.4912508493444</v>
      </c>
      <c r="J48">
        <f t="shared" si="21"/>
        <v>-1118.3115489186393</v>
      </c>
      <c r="K48">
        <f t="shared" si="22"/>
        <v>-2262.2458155079676</v>
      </c>
    </row>
    <row r="49" spans="1:11">
      <c r="A49" t="s">
        <v>114</v>
      </c>
      <c r="B49">
        <v>1209.1421881453234</v>
      </c>
      <c r="C49">
        <f t="shared" si="9"/>
        <v>2091.1299836918133</v>
      </c>
      <c r="D49">
        <f t="shared" si="10"/>
        <v>1455.1158096261775</v>
      </c>
      <c r="E49">
        <f t="shared" si="16"/>
        <v>159.78577815199742</v>
      </c>
      <c r="F49">
        <f t="shared" si="17"/>
        <v>1146.4969068375826</v>
      </c>
      <c r="G49">
        <f t="shared" si="18"/>
        <v>2292.9938136751653</v>
      </c>
      <c r="H49">
        <f t="shared" si="19"/>
        <v>1306.28268498958</v>
      </c>
      <c r="I49">
        <f t="shared" si="20"/>
        <v>2452.7795918271627</v>
      </c>
      <c r="J49">
        <f t="shared" si="21"/>
        <v>-986.71112868558521</v>
      </c>
      <c r="K49">
        <f t="shared" si="22"/>
        <v>-2133.2080355231678</v>
      </c>
    </row>
    <row r="50" spans="1:11">
      <c r="A50" t="s">
        <v>115</v>
      </c>
      <c r="B50">
        <v>778.53783695560981</v>
      </c>
      <c r="C50">
        <f t="shared" si="9"/>
        <v>2561.2615620121069</v>
      </c>
      <c r="D50">
        <f>C50-C46</f>
        <v>2600.0359503131599</v>
      </c>
      <c r="E50">
        <f t="shared" si="16"/>
        <v>259.32336941574329</v>
      </c>
      <c r="F50">
        <f t="shared" si="17"/>
        <v>1267.5975097499681</v>
      </c>
      <c r="G50">
        <f t="shared" si="18"/>
        <v>2535.1950194999363</v>
      </c>
      <c r="H50">
        <f t="shared" si="19"/>
        <v>1526.9208791657115</v>
      </c>
      <c r="I50">
        <f t="shared" si="20"/>
        <v>2794.5183889156797</v>
      </c>
      <c r="J50">
        <f t="shared" si="21"/>
        <v>-1008.2741403342249</v>
      </c>
      <c r="K50">
        <f t="shared" si="22"/>
        <v>-2275.8716500841929</v>
      </c>
    </row>
    <row r="51" spans="1:11">
      <c r="A51" t="s">
        <v>116</v>
      </c>
      <c r="B51">
        <v>174.71450582969692</v>
      </c>
      <c r="C51">
        <f t="shared" si="9"/>
        <v>2124.3953279355219</v>
      </c>
      <c r="D51">
        <f t="shared" si="10"/>
        <v>1016.924363813218</v>
      </c>
      <c r="E51">
        <f t="shared" si="16"/>
        <v>240.07672795972286</v>
      </c>
      <c r="F51">
        <f t="shared" si="17"/>
        <v>1252.1651259958744</v>
      </c>
      <c r="G51">
        <f t="shared" si="18"/>
        <v>2504.3302519917488</v>
      </c>
      <c r="H51">
        <f t="shared" si="19"/>
        <v>1492.2418539555972</v>
      </c>
      <c r="I51">
        <f t="shared" si="20"/>
        <v>2744.4069799514718</v>
      </c>
      <c r="J51">
        <f t="shared" si="21"/>
        <v>-1012.0883980361516</v>
      </c>
      <c r="K51">
        <f t="shared" si="22"/>
        <v>-2264.2535240320258</v>
      </c>
    </row>
    <row r="52" spans="1:11">
      <c r="A52" t="s">
        <v>117</v>
      </c>
      <c r="B52">
        <v>-1046.901941777116</v>
      </c>
      <c r="C52">
        <f t="shared" si="9"/>
        <v>1115.492589153514</v>
      </c>
      <c r="D52">
        <f t="shared" si="10"/>
        <v>-256.26561437336977</v>
      </c>
      <c r="E52">
        <f t="shared" si="16"/>
        <v>171.13855138710377</v>
      </c>
      <c r="F52">
        <f t="shared" si="17"/>
        <v>1238.9102102983359</v>
      </c>
      <c r="G52">
        <f t="shared" si="18"/>
        <v>2477.8204205966717</v>
      </c>
      <c r="H52">
        <f t="shared" si="19"/>
        <v>1410.0487616854396</v>
      </c>
      <c r="I52">
        <f t="shared" si="20"/>
        <v>2648.9589719837754</v>
      </c>
      <c r="J52">
        <f t="shared" si="21"/>
        <v>-1067.7716589112322</v>
      </c>
      <c r="K52">
        <f t="shared" si="22"/>
        <v>-2306.681869209568</v>
      </c>
    </row>
    <row r="53" spans="1:11">
      <c r="A53" t="s">
        <v>118</v>
      </c>
      <c r="B53">
        <v>266.75135995327287</v>
      </c>
      <c r="C53">
        <f t="shared" si="9"/>
        <v>173.10176096146358</v>
      </c>
      <c r="D53">
        <f t="shared" si="10"/>
        <v>-1918.0282227303496</v>
      </c>
      <c r="E53">
        <f t="shared" si="16"/>
        <v>51.320637109820929</v>
      </c>
      <c r="F53">
        <f t="shared" si="17"/>
        <v>1320.8090863317848</v>
      </c>
      <c r="G53">
        <f t="shared" si="18"/>
        <v>2641.6181726635696</v>
      </c>
      <c r="H53">
        <f t="shared" si="19"/>
        <v>1372.1297234416056</v>
      </c>
      <c r="I53">
        <f t="shared" si="20"/>
        <v>2692.9388097733904</v>
      </c>
      <c r="J53">
        <f t="shared" si="21"/>
        <v>-1269.4884492219639</v>
      </c>
      <c r="K53">
        <f t="shared" si="22"/>
        <v>-2590.2975355537487</v>
      </c>
    </row>
    <row r="54" spans="1:11">
      <c r="A54" t="s">
        <v>119</v>
      </c>
      <c r="B54">
        <v>-518.11253762030231</v>
      </c>
      <c r="C54">
        <f t="shared" si="9"/>
        <v>-1123.5486136144486</v>
      </c>
      <c r="D54">
        <f t="shared" si="10"/>
        <v>-3684.8101756265555</v>
      </c>
      <c r="E54">
        <f t="shared" si="16"/>
        <v>-101.2622014936175</v>
      </c>
      <c r="F54">
        <f t="shared" si="17"/>
        <v>1558.8581261700256</v>
      </c>
      <c r="G54">
        <f t="shared" si="18"/>
        <v>3117.7162523400511</v>
      </c>
      <c r="H54">
        <f t="shared" si="19"/>
        <v>1457.595924676408</v>
      </c>
      <c r="I54">
        <f t="shared" si="20"/>
        <v>3016.4540508464338</v>
      </c>
      <c r="J54">
        <f t="shared" si="21"/>
        <v>-1660.1203276636431</v>
      </c>
      <c r="K54">
        <f t="shared" si="22"/>
        <v>-3218.9784538336685</v>
      </c>
    </row>
    <row r="55" spans="1:11">
      <c r="A55" t="s">
        <v>120</v>
      </c>
      <c r="B55">
        <v>-96.112995554655754</v>
      </c>
      <c r="C55">
        <f t="shared" si="9"/>
        <v>-1394.3761149988013</v>
      </c>
      <c r="D55">
        <f t="shared" si="10"/>
        <v>-3518.7714429343232</v>
      </c>
      <c r="E55">
        <f t="shared" si="16"/>
        <v>-256.05959190726981</v>
      </c>
      <c r="F55">
        <f t="shared" si="17"/>
        <v>1736.1096483601432</v>
      </c>
      <c r="G55">
        <f t="shared" si="18"/>
        <v>3472.2192967202864</v>
      </c>
      <c r="H55">
        <f t="shared" si="19"/>
        <v>1480.0500564528734</v>
      </c>
      <c r="I55">
        <f t="shared" si="20"/>
        <v>3216.1597048130166</v>
      </c>
      <c r="J55">
        <f t="shared" si="21"/>
        <v>-1992.169240267413</v>
      </c>
      <c r="K55">
        <f t="shared" si="22"/>
        <v>-3728.2788886275562</v>
      </c>
    </row>
    <row r="56" spans="1:11">
      <c r="A56" t="s">
        <v>121</v>
      </c>
      <c r="B56">
        <v>-497.55700494670884</v>
      </c>
      <c r="C56">
        <f t="shared" si="9"/>
        <v>-845.03117816839404</v>
      </c>
      <c r="D56">
        <f t="shared" si="10"/>
        <v>-1960.5237673219081</v>
      </c>
      <c r="E56">
        <f t="shared" si="16"/>
        <v>-368.63250669937065</v>
      </c>
      <c r="F56">
        <f t="shared" si="17"/>
        <v>1771.410378410206</v>
      </c>
      <c r="G56">
        <f t="shared" si="18"/>
        <v>3542.820756820412</v>
      </c>
      <c r="H56">
        <f t="shared" si="19"/>
        <v>1402.7778717108354</v>
      </c>
      <c r="I56">
        <f t="shared" si="20"/>
        <v>3174.1882501210412</v>
      </c>
      <c r="J56">
        <f t="shared" si="21"/>
        <v>-2140.0428851095767</v>
      </c>
      <c r="K56">
        <f t="shared" si="22"/>
        <v>-3911.4532635197829</v>
      </c>
    </row>
    <row r="57" spans="1:11">
      <c r="A57" t="s">
        <v>122</v>
      </c>
      <c r="B57">
        <v>1442.9040226917391</v>
      </c>
      <c r="C57">
        <f t="shared" si="9"/>
        <v>331.1214845700722</v>
      </c>
      <c r="D57">
        <f t="shared" si="10"/>
        <v>158.01972360860861</v>
      </c>
      <c r="E57">
        <f t="shared" si="16"/>
        <v>-386.78863786011169</v>
      </c>
      <c r="F57">
        <f t="shared" si="17"/>
        <v>1763.6545524295002</v>
      </c>
      <c r="G57">
        <f t="shared" si="18"/>
        <v>3527.3091048590004</v>
      </c>
      <c r="H57">
        <f t="shared" si="19"/>
        <v>1376.8659145693885</v>
      </c>
      <c r="I57">
        <f t="shared" si="20"/>
        <v>3140.5204669988889</v>
      </c>
      <c r="J57">
        <f t="shared" si="21"/>
        <v>-2150.4431902896117</v>
      </c>
      <c r="K57">
        <f t="shared" si="22"/>
        <v>-3914.0977427191119</v>
      </c>
    </row>
    <row r="58" spans="1:11">
      <c r="A58" t="s">
        <v>123</v>
      </c>
      <c r="B58">
        <v>1465.7794908593564</v>
      </c>
      <c r="C58">
        <f t="shared" si="9"/>
        <v>2315.013513049731</v>
      </c>
      <c r="D58">
        <f t="shared" si="10"/>
        <v>3438.5621266641797</v>
      </c>
      <c r="E58">
        <f t="shared" si="16"/>
        <v>-261.94035253301763</v>
      </c>
      <c r="F58">
        <f t="shared" si="17"/>
        <v>1942.0015440965467</v>
      </c>
      <c r="G58">
        <f t="shared" si="18"/>
        <v>3884.0030881930934</v>
      </c>
      <c r="H58">
        <f t="shared" si="19"/>
        <v>1680.0611915635291</v>
      </c>
      <c r="I58">
        <f t="shared" si="20"/>
        <v>3622.0627356600758</v>
      </c>
      <c r="J58">
        <f t="shared" si="21"/>
        <v>-2203.9418966295643</v>
      </c>
      <c r="K58">
        <f t="shared" si="22"/>
        <v>-4145.9434407261106</v>
      </c>
    </row>
    <row r="59" spans="1:11">
      <c r="A59" t="s">
        <v>124</v>
      </c>
      <c r="B59">
        <v>2750.9252990571749</v>
      </c>
      <c r="C59">
        <f t="shared" si="9"/>
        <v>5162.0518076615617</v>
      </c>
      <c r="D59">
        <f t="shared" si="10"/>
        <v>6556.427922660363</v>
      </c>
      <c r="E59">
        <f t="shared" si="16"/>
        <v>25.641133700846147</v>
      </c>
      <c r="F59">
        <f t="shared" si="17"/>
        <v>2463.9952849911192</v>
      </c>
      <c r="G59">
        <f t="shared" si="18"/>
        <v>4927.9905699822384</v>
      </c>
      <c r="H59">
        <f t="shared" si="19"/>
        <v>2489.6364186919654</v>
      </c>
      <c r="I59">
        <f t="shared" si="20"/>
        <v>4953.6317036830842</v>
      </c>
      <c r="J59">
        <f t="shared" si="21"/>
        <v>-2438.354151290273</v>
      </c>
      <c r="K59">
        <f t="shared" si="22"/>
        <v>-4902.3494362813926</v>
      </c>
    </row>
    <row r="60" spans="1:11">
      <c r="A60" t="s">
        <v>125</v>
      </c>
      <c r="B60">
        <v>1267.50117144058</v>
      </c>
      <c r="C60">
        <f t="shared" si="9"/>
        <v>6927.1099840488505</v>
      </c>
      <c r="D60">
        <f t="shared" si="10"/>
        <v>7772.1411622172445</v>
      </c>
      <c r="E60">
        <f t="shared" ref="E60:E90" si="23">AVERAGE(D41:D60)</f>
        <v>367.71715538181502</v>
      </c>
      <c r="F60">
        <f t="shared" si="17"/>
        <v>3010.5353349542497</v>
      </c>
      <c r="G60">
        <f t="shared" si="18"/>
        <v>6021.0706699084994</v>
      </c>
      <c r="H60">
        <f t="shared" si="19"/>
        <v>3378.2524903360645</v>
      </c>
      <c r="I60">
        <f t="shared" si="20"/>
        <v>6388.7878252903147</v>
      </c>
      <c r="J60">
        <f t="shared" si="21"/>
        <v>-2642.8181795724349</v>
      </c>
      <c r="K60">
        <f t="shared" si="22"/>
        <v>-5653.3535145266842</v>
      </c>
    </row>
    <row r="61" spans="1:11">
      <c r="A61" t="s">
        <v>126</v>
      </c>
      <c r="B61">
        <v>3105.8089941545086</v>
      </c>
      <c r="C61">
        <f t="shared" si="9"/>
        <v>8590.0149555116204</v>
      </c>
      <c r="D61">
        <f t="shared" si="10"/>
        <v>8258.893470941548</v>
      </c>
      <c r="E61">
        <f t="shared" si="23"/>
        <v>755.11610033807449</v>
      </c>
      <c r="F61">
        <f t="shared" si="17"/>
        <v>3490.2249689915316</v>
      </c>
      <c r="G61">
        <f t="shared" si="18"/>
        <v>6980.4499379830631</v>
      </c>
      <c r="H61">
        <f t="shared" si="19"/>
        <v>4245.3410693296064</v>
      </c>
      <c r="I61">
        <f t="shared" si="20"/>
        <v>7735.566038321138</v>
      </c>
      <c r="J61">
        <f t="shared" si="21"/>
        <v>-2735.1088686534572</v>
      </c>
      <c r="K61">
        <f t="shared" si="22"/>
        <v>-6225.3338376449883</v>
      </c>
    </row>
    <row r="62" spans="1:11">
      <c r="A62" t="s">
        <v>127</v>
      </c>
      <c r="B62">
        <v>6829.8111299053598</v>
      </c>
      <c r="C62">
        <f t="shared" si="9"/>
        <v>13954.046594557623</v>
      </c>
      <c r="D62">
        <f t="shared" si="10"/>
        <v>11639.033081507892</v>
      </c>
      <c r="E62">
        <f t="shared" si="23"/>
        <v>1294.946677154122</v>
      </c>
      <c r="F62">
        <f t="shared" si="17"/>
        <v>4255.4944169938599</v>
      </c>
      <c r="G62">
        <f t="shared" si="18"/>
        <v>8510.9888339877198</v>
      </c>
      <c r="H62">
        <f t="shared" si="19"/>
        <v>5550.4410941479819</v>
      </c>
      <c r="I62">
        <f t="shared" si="20"/>
        <v>9805.9355111418408</v>
      </c>
      <c r="J62">
        <f t="shared" si="21"/>
        <v>-2960.5477398397379</v>
      </c>
      <c r="K62">
        <f t="shared" si="22"/>
        <v>-7216.0421568335978</v>
      </c>
    </row>
    <row r="63" spans="1:11">
      <c r="A63" t="s">
        <v>197</v>
      </c>
      <c r="B63">
        <v>2472.4640503280007</v>
      </c>
      <c r="C63">
        <f t="shared" si="9"/>
        <v>13675.585345828449</v>
      </c>
      <c r="D63">
        <f t="shared" si="10"/>
        <v>8513.5335381668883</v>
      </c>
      <c r="E63">
        <f t="shared" si="23"/>
        <v>1738.6482641286052</v>
      </c>
      <c r="F63">
        <f t="shared" si="17"/>
        <v>4527.7245271821494</v>
      </c>
      <c r="G63">
        <f t="shared" si="18"/>
        <v>9055.4490543642987</v>
      </c>
      <c r="H63">
        <f t="shared" si="19"/>
        <v>6266.3727913107541</v>
      </c>
      <c r="I63">
        <f t="shared" si="20"/>
        <v>10794.097318492904</v>
      </c>
      <c r="J63">
        <f t="shared" si="21"/>
        <v>-2789.0762630535442</v>
      </c>
      <c r="K63">
        <f t="shared" si="22"/>
        <v>-7316.8007902356931</v>
      </c>
    </row>
    <row r="64" spans="1:11">
      <c r="A64" t="s">
        <v>128</v>
      </c>
      <c r="B64">
        <v>1672.2651779144915</v>
      </c>
      <c r="C64">
        <f t="shared" si="9"/>
        <v>14080.349352302359</v>
      </c>
      <c r="D64">
        <f t="shared" si="10"/>
        <v>7153.2393682535085</v>
      </c>
      <c r="E64">
        <f t="shared" si="23"/>
        <v>2204.8426870951671</v>
      </c>
      <c r="F64">
        <f t="shared" si="17"/>
        <v>4583.689301839916</v>
      </c>
      <c r="G64">
        <f t="shared" si="18"/>
        <v>9167.3786036798319</v>
      </c>
      <c r="H64">
        <f t="shared" si="19"/>
        <v>6788.5319889350831</v>
      </c>
      <c r="I64">
        <f t="shared" si="20"/>
        <v>11372.221290775</v>
      </c>
      <c r="J64">
        <f t="shared" si="21"/>
        <v>-2378.8466147447489</v>
      </c>
      <c r="K64">
        <f t="shared" si="22"/>
        <v>-6962.5359165846648</v>
      </c>
    </row>
    <row r="65" spans="1:11">
      <c r="A65" t="s">
        <v>129</v>
      </c>
      <c r="B65">
        <v>-2350.7812842023764</v>
      </c>
      <c r="C65">
        <f t="shared" si="9"/>
        <v>8623.7590739454754</v>
      </c>
      <c r="D65">
        <f t="shared" si="10"/>
        <v>33.744118433854965</v>
      </c>
      <c r="E65">
        <f t="shared" si="23"/>
        <v>2277.4754633863331</v>
      </c>
      <c r="F65">
        <f t="shared" si="17"/>
        <v>4534.4906842993032</v>
      </c>
      <c r="G65">
        <f t="shared" si="18"/>
        <v>9068.9813685986064</v>
      </c>
      <c r="H65">
        <f t="shared" si="19"/>
        <v>6811.9661476856363</v>
      </c>
      <c r="I65">
        <f t="shared" si="20"/>
        <v>11346.456831984939</v>
      </c>
      <c r="J65">
        <f t="shared" si="21"/>
        <v>-2257.0152209129701</v>
      </c>
      <c r="K65">
        <f t="shared" si="22"/>
        <v>-6791.5059052122733</v>
      </c>
    </row>
    <row r="66" spans="1:11">
      <c r="A66" t="s">
        <v>130</v>
      </c>
      <c r="B66">
        <v>1184.1745714780434</v>
      </c>
      <c r="C66">
        <f t="shared" si="9"/>
        <v>2978.1225155181592</v>
      </c>
      <c r="D66">
        <f t="shared" si="10"/>
        <v>-10975.924079039465</v>
      </c>
      <c r="E66">
        <f t="shared" si="23"/>
        <v>1858.5317731888972</v>
      </c>
      <c r="F66">
        <f t="shared" si="17"/>
        <v>5326.4574555945574</v>
      </c>
      <c r="G66">
        <f t="shared" si="18"/>
        <v>10652.914911189115</v>
      </c>
      <c r="H66">
        <f t="shared" si="19"/>
        <v>7184.9892287834546</v>
      </c>
      <c r="I66">
        <f t="shared" si="20"/>
        <v>12511.446684378012</v>
      </c>
      <c r="J66">
        <f t="shared" si="21"/>
        <v>-3467.9256824056602</v>
      </c>
      <c r="K66">
        <f t="shared" si="22"/>
        <v>-8794.3831380002175</v>
      </c>
    </row>
    <row r="67" spans="1:11">
      <c r="A67" t="s">
        <v>131</v>
      </c>
      <c r="B67">
        <v>-324.00151509178136</v>
      </c>
      <c r="C67">
        <f t="shared" si="9"/>
        <v>181.65695009837714</v>
      </c>
      <c r="D67">
        <f t="shared" si="10"/>
        <v>-13493.928395730072</v>
      </c>
      <c r="E67">
        <f t="shared" si="23"/>
        <v>1200.9834929429114</v>
      </c>
      <c r="F67">
        <f t="shared" si="17"/>
        <v>6329.7787921968456</v>
      </c>
      <c r="G67">
        <f t="shared" si="18"/>
        <v>12659.557584393691</v>
      </c>
      <c r="H67">
        <f t="shared" si="19"/>
        <v>7530.7622851397573</v>
      </c>
      <c r="I67">
        <f t="shared" si="20"/>
        <v>13860.541077336602</v>
      </c>
      <c r="J67">
        <f t="shared" si="21"/>
        <v>-5128.795299253934</v>
      </c>
      <c r="K67">
        <f t="shared" si="22"/>
        <v>-11458.574091450781</v>
      </c>
    </row>
    <row r="68" spans="1:11">
      <c r="A68" t="s">
        <v>132</v>
      </c>
      <c r="B68">
        <v>-509.00646884650473</v>
      </c>
      <c r="C68">
        <f t="shared" si="9"/>
        <v>-1999.6146966626191</v>
      </c>
      <c r="D68">
        <f t="shared" si="10"/>
        <v>-16079.964048964977</v>
      </c>
      <c r="E68">
        <f t="shared" si="23"/>
        <v>335.3727444742816</v>
      </c>
      <c r="F68">
        <f t="shared" si="17"/>
        <v>7415.8451360001973</v>
      </c>
      <c r="G68">
        <f t="shared" si="18"/>
        <v>14831.690272000395</v>
      </c>
      <c r="H68">
        <f t="shared" si="19"/>
        <v>7751.217880474479</v>
      </c>
      <c r="I68">
        <f t="shared" si="20"/>
        <v>15167.063016474676</v>
      </c>
      <c r="J68">
        <f t="shared" si="21"/>
        <v>-7080.4723915259156</v>
      </c>
      <c r="K68">
        <f t="shared" si="22"/>
        <v>-14496.317527526113</v>
      </c>
    </row>
    <row r="69" spans="1:11">
      <c r="A69" t="s">
        <v>133</v>
      </c>
      <c r="B69">
        <v>1935.7998209871043</v>
      </c>
      <c r="C69">
        <f t="shared" si="9"/>
        <v>2286.9664085268614</v>
      </c>
      <c r="D69">
        <f t="shared" si="10"/>
        <v>-6336.792665418614</v>
      </c>
      <c r="E69">
        <f t="shared" si="23"/>
        <v>-54.222679277958015</v>
      </c>
      <c r="F69">
        <f t="shared" si="17"/>
        <v>7557.250604839036</v>
      </c>
      <c r="G69">
        <f t="shared" si="18"/>
        <v>15114.501209678072</v>
      </c>
      <c r="H69">
        <f t="shared" si="19"/>
        <v>7503.0279255610776</v>
      </c>
      <c r="I69">
        <f t="shared" si="20"/>
        <v>15060.278530400114</v>
      </c>
      <c r="J69">
        <f t="shared" si="21"/>
        <v>-7611.4732841169944</v>
      </c>
      <c r="K69">
        <f t="shared" si="22"/>
        <v>-15168.72388895603</v>
      </c>
    </row>
    <row r="70" spans="1:11">
      <c r="A70" t="s">
        <v>134</v>
      </c>
      <c r="B70">
        <v>3521.3810208985788</v>
      </c>
      <c r="C70">
        <f t="shared" si="9"/>
        <v>4624.1728579473966</v>
      </c>
      <c r="D70">
        <f t="shared" si="10"/>
        <v>1646.0503424292374</v>
      </c>
      <c r="E70">
        <f t="shared" si="23"/>
        <v>-101.92195967215443</v>
      </c>
      <c r="F70">
        <f t="shared" si="17"/>
        <v>7542.6123927255494</v>
      </c>
      <c r="G70">
        <f t="shared" si="18"/>
        <v>15085.224785451099</v>
      </c>
      <c r="H70">
        <f t="shared" si="19"/>
        <v>7440.6904330533953</v>
      </c>
      <c r="I70">
        <f t="shared" si="20"/>
        <v>14983.302825778945</v>
      </c>
      <c r="J70">
        <f t="shared" si="21"/>
        <v>-7644.5343523977035</v>
      </c>
      <c r="K70">
        <f t="shared" si="22"/>
        <v>-15187.146745123253</v>
      </c>
    </row>
    <row r="71" spans="1:11">
      <c r="A71" t="s">
        <v>135</v>
      </c>
      <c r="B71">
        <v>1132.1322408208289</v>
      </c>
      <c r="C71">
        <f t="shared" si="9"/>
        <v>6080.306613860007</v>
      </c>
      <c r="D71">
        <f t="shared" si="10"/>
        <v>5898.6496637616301</v>
      </c>
      <c r="E71">
        <f t="shared" si="23"/>
        <v>142.16430532526618</v>
      </c>
      <c r="F71">
        <f t="shared" si="17"/>
        <v>7658.8184915656739</v>
      </c>
      <c r="G71">
        <f t="shared" si="18"/>
        <v>15317.636983131348</v>
      </c>
      <c r="H71">
        <f t="shared" si="19"/>
        <v>7800.9827968909403</v>
      </c>
      <c r="I71">
        <f t="shared" si="20"/>
        <v>15459.801288456614</v>
      </c>
      <c r="J71">
        <f t="shared" si="21"/>
        <v>-7516.6541862404074</v>
      </c>
      <c r="K71">
        <f t="shared" si="22"/>
        <v>-15175.472677806081</v>
      </c>
    </row>
    <row r="72" spans="1:11">
      <c r="A72" t="s">
        <v>136</v>
      </c>
      <c r="B72">
        <v>6721.9318657754939</v>
      </c>
      <c r="C72">
        <f t="shared" si="9"/>
        <v>13311.244948482006</v>
      </c>
      <c r="D72">
        <f t="shared" si="10"/>
        <v>15310.859645144625</v>
      </c>
      <c r="E72">
        <f t="shared" si="23"/>
        <v>920.52056830116567</v>
      </c>
      <c r="F72">
        <f t="shared" si="17"/>
        <v>8373.8512661275327</v>
      </c>
      <c r="G72">
        <f t="shared" si="18"/>
        <v>16747.702532255065</v>
      </c>
      <c r="H72">
        <f t="shared" si="19"/>
        <v>9294.371834428699</v>
      </c>
      <c r="I72">
        <f t="shared" si="20"/>
        <v>17668.223100556232</v>
      </c>
      <c r="J72">
        <f t="shared" si="21"/>
        <v>-7453.3306978263672</v>
      </c>
      <c r="K72">
        <f t="shared" si="22"/>
        <v>-15827.181963953899</v>
      </c>
    </row>
    <row r="73" spans="1:11">
      <c r="A73" t="s">
        <v>137</v>
      </c>
      <c r="B73">
        <v>2262.908605954367</v>
      </c>
      <c r="C73">
        <f t="shared" si="9"/>
        <v>13638.353733449268</v>
      </c>
      <c r="D73">
        <f t="shared" si="10"/>
        <v>11351.387324922407</v>
      </c>
      <c r="E73">
        <f t="shared" si="23"/>
        <v>1583.9913456838035</v>
      </c>
      <c r="F73">
        <f t="shared" si="17"/>
        <v>8657.9688517627728</v>
      </c>
      <c r="G73">
        <f t="shared" si="18"/>
        <v>17315.937703525546</v>
      </c>
      <c r="H73">
        <f t="shared" si="19"/>
        <v>10241.960197446577</v>
      </c>
      <c r="I73">
        <f t="shared" si="20"/>
        <v>18899.92904920935</v>
      </c>
      <c r="J73">
        <f t="shared" si="21"/>
        <v>-7073.9775060789689</v>
      </c>
      <c r="K73">
        <f t="shared" si="22"/>
        <v>-15731.946357841742</v>
      </c>
    </row>
    <row r="74" spans="1:11">
      <c r="A74" t="s">
        <v>138</v>
      </c>
      <c r="B74">
        <v>2813.2518166864611</v>
      </c>
      <c r="C74">
        <f t="shared" si="9"/>
        <v>12930.224529237152</v>
      </c>
      <c r="D74">
        <f t="shared" si="10"/>
        <v>8306.0516712897552</v>
      </c>
      <c r="E74">
        <f t="shared" si="23"/>
        <v>2183.5344380296192</v>
      </c>
      <c r="F74">
        <f t="shared" si="17"/>
        <v>8689.0277309717494</v>
      </c>
      <c r="G74">
        <f t="shared" si="18"/>
        <v>17378.055461943499</v>
      </c>
      <c r="H74">
        <f t="shared" si="19"/>
        <v>10872.562169001369</v>
      </c>
      <c r="I74">
        <f t="shared" si="20"/>
        <v>19561.589899973118</v>
      </c>
      <c r="J74">
        <f t="shared" si="21"/>
        <v>-6505.4932929421302</v>
      </c>
      <c r="K74">
        <f t="shared" si="22"/>
        <v>-15194.52102391388</v>
      </c>
    </row>
    <row r="75" spans="1:11">
      <c r="A75" t="s">
        <v>139</v>
      </c>
      <c r="B75">
        <v>2496.0332989217914</v>
      </c>
      <c r="C75">
        <f t="shared" ref="C75:C90" si="24">SUM(B72,B73,B74,B75)</f>
        <v>14294.125587338114</v>
      </c>
      <c r="D75">
        <f t="shared" ref="D75:D90" si="25">C75-C71</f>
        <v>8213.8189734781081</v>
      </c>
      <c r="E75">
        <f t="shared" si="23"/>
        <v>2770.1639588502403</v>
      </c>
      <c r="F75">
        <f t="shared" si="17"/>
        <v>8679.8320703096852</v>
      </c>
      <c r="G75">
        <f t="shared" si="18"/>
        <v>17359.66414061937</v>
      </c>
      <c r="H75">
        <f t="shared" si="19"/>
        <v>11449.996029159925</v>
      </c>
      <c r="I75">
        <f t="shared" si="20"/>
        <v>20129.828099469611</v>
      </c>
      <c r="J75">
        <f t="shared" si="21"/>
        <v>-5909.6681114594448</v>
      </c>
      <c r="K75">
        <f t="shared" si="22"/>
        <v>-14589.50018176913</v>
      </c>
    </row>
    <row r="76" spans="1:11">
      <c r="A76" t="s">
        <v>140</v>
      </c>
      <c r="B76">
        <v>1835.464001147338</v>
      </c>
      <c r="C76">
        <f t="shared" si="24"/>
        <v>9407.6577227099569</v>
      </c>
      <c r="D76">
        <f t="shared" si="25"/>
        <v>-3903.5872257720494</v>
      </c>
      <c r="E76">
        <f t="shared" si="23"/>
        <v>2673.0107859277332</v>
      </c>
      <c r="F76">
        <f t="shared" si="17"/>
        <v>8746.1901008931545</v>
      </c>
      <c r="G76">
        <f t="shared" si="18"/>
        <v>17492.380201786309</v>
      </c>
      <c r="H76">
        <f t="shared" si="19"/>
        <v>11419.200886820887</v>
      </c>
      <c r="I76">
        <f t="shared" si="20"/>
        <v>20165.390987714043</v>
      </c>
      <c r="J76">
        <f t="shared" si="21"/>
        <v>-6073.1793149654213</v>
      </c>
      <c r="K76">
        <f t="shared" si="22"/>
        <v>-14819.369415858575</v>
      </c>
    </row>
    <row r="77" spans="1:11">
      <c r="A77" t="s">
        <v>141</v>
      </c>
      <c r="B77">
        <v>1571.0631871622663</v>
      </c>
      <c r="C77">
        <f t="shared" si="24"/>
        <v>8715.8123039178572</v>
      </c>
      <c r="D77">
        <f t="shared" si="25"/>
        <v>-4922.5414295314113</v>
      </c>
      <c r="E77">
        <f t="shared" si="23"/>
        <v>2418.9827282707324</v>
      </c>
      <c r="F77">
        <f t="shared" si="17"/>
        <v>8895.5861694702817</v>
      </c>
      <c r="G77">
        <f t="shared" si="18"/>
        <v>17791.172338940563</v>
      </c>
      <c r="H77">
        <f t="shared" si="19"/>
        <v>11314.568897741014</v>
      </c>
      <c r="I77">
        <f t="shared" si="20"/>
        <v>20210.155067211297</v>
      </c>
      <c r="J77">
        <f t="shared" si="21"/>
        <v>-6476.6034411995497</v>
      </c>
      <c r="K77">
        <f t="shared" si="22"/>
        <v>-15372.189610669831</v>
      </c>
    </row>
    <row r="78" spans="1:11">
      <c r="A78" t="s">
        <v>142</v>
      </c>
      <c r="B78">
        <v>7136.0959985332283</v>
      </c>
      <c r="C78">
        <f t="shared" si="24"/>
        <v>13038.656485764624</v>
      </c>
      <c r="D78">
        <f t="shared" si="25"/>
        <v>108.43195652747272</v>
      </c>
      <c r="E78">
        <f t="shared" si="23"/>
        <v>2252.4762197638975</v>
      </c>
      <c r="F78">
        <f t="shared" si="17"/>
        <v>8906.6569634965217</v>
      </c>
      <c r="G78">
        <f t="shared" si="18"/>
        <v>17813.313926993043</v>
      </c>
      <c r="H78">
        <f t="shared" si="19"/>
        <v>11159.133183260419</v>
      </c>
      <c r="I78">
        <f t="shared" si="20"/>
        <v>20065.790146756939</v>
      </c>
      <c r="J78">
        <f t="shared" si="21"/>
        <v>-6654.1807437326243</v>
      </c>
      <c r="K78">
        <f t="shared" si="22"/>
        <v>-15560.837707229146</v>
      </c>
    </row>
    <row r="79" spans="1:11">
      <c r="A79" t="s">
        <v>143</v>
      </c>
      <c r="B79">
        <v>4219.2371278938954</v>
      </c>
      <c r="C79">
        <f t="shared" si="24"/>
        <v>14761.860314736728</v>
      </c>
      <c r="D79">
        <f t="shared" si="25"/>
        <v>467.73472739861427</v>
      </c>
      <c r="E79">
        <f t="shared" si="23"/>
        <v>1948.0415600008098</v>
      </c>
      <c r="F79">
        <f t="shared" si="17"/>
        <v>8855.714538423983</v>
      </c>
      <c r="G79">
        <f t="shared" si="18"/>
        <v>17711.429076847966</v>
      </c>
      <c r="H79">
        <f t="shared" si="19"/>
        <v>10803.756098424792</v>
      </c>
      <c r="I79">
        <f t="shared" si="20"/>
        <v>19659.470636848775</v>
      </c>
      <c r="J79">
        <f t="shared" si="21"/>
        <v>-6907.6729784231729</v>
      </c>
      <c r="K79">
        <f t="shared" si="22"/>
        <v>-15763.387516847157</v>
      </c>
    </row>
    <row r="80" spans="1:11">
      <c r="A80" t="s">
        <v>144</v>
      </c>
      <c r="B80">
        <v>4751.9682733245118</v>
      </c>
      <c r="C80">
        <f t="shared" si="24"/>
        <v>17678.3645869139</v>
      </c>
      <c r="D80">
        <f t="shared" si="25"/>
        <v>8270.706864203943</v>
      </c>
      <c r="E80">
        <f t="shared" si="23"/>
        <v>1972.9698451001448</v>
      </c>
      <c r="F80">
        <f t="shared" si="17"/>
        <v>8873.6554258555607</v>
      </c>
      <c r="G80">
        <f t="shared" si="18"/>
        <v>17747.310851711121</v>
      </c>
      <c r="H80">
        <f t="shared" si="19"/>
        <v>10846.625270955705</v>
      </c>
      <c r="I80">
        <f t="shared" si="20"/>
        <v>19720.280696811267</v>
      </c>
      <c r="J80">
        <f t="shared" si="21"/>
        <v>-6900.6855807554157</v>
      </c>
      <c r="K80">
        <f t="shared" si="22"/>
        <v>-15774.341006610977</v>
      </c>
    </row>
    <row r="81" spans="1:11">
      <c r="A81" t="s">
        <v>145</v>
      </c>
      <c r="B81">
        <v>3704.5343223228483</v>
      </c>
      <c r="C81">
        <f t="shared" si="24"/>
        <v>19811.835722074484</v>
      </c>
      <c r="D81">
        <f t="shared" si="25"/>
        <v>11096.023418156627</v>
      </c>
      <c r="E81">
        <f t="shared" si="23"/>
        <v>2114.8263424608986</v>
      </c>
      <c r="F81">
        <f t="shared" si="17"/>
        <v>9001.1936549653437</v>
      </c>
      <c r="G81">
        <f t="shared" si="18"/>
        <v>18002.387309930687</v>
      </c>
      <c r="H81">
        <f t="shared" si="19"/>
        <v>11116.019997426243</v>
      </c>
      <c r="I81">
        <f t="shared" si="20"/>
        <v>20117.213652391587</v>
      </c>
      <c r="J81">
        <f t="shared" si="21"/>
        <v>-6886.3673125044452</v>
      </c>
      <c r="K81">
        <f t="shared" si="22"/>
        <v>-15887.560967469788</v>
      </c>
    </row>
    <row r="82" spans="1:11">
      <c r="A82" t="s">
        <v>146</v>
      </c>
      <c r="B82">
        <v>6199.757066058889</v>
      </c>
      <c r="C82">
        <f t="shared" si="24"/>
        <v>18875.496789600144</v>
      </c>
      <c r="D82">
        <f t="shared" si="25"/>
        <v>5836.8403038355191</v>
      </c>
      <c r="E82">
        <f t="shared" si="23"/>
        <v>1824.71670357728</v>
      </c>
      <c r="F82">
        <f t="shared" si="17"/>
        <v>8768.5678448309864</v>
      </c>
      <c r="G82">
        <f t="shared" si="18"/>
        <v>17537.135689661973</v>
      </c>
      <c r="H82">
        <f t="shared" si="19"/>
        <v>10593.284548408266</v>
      </c>
      <c r="I82">
        <f t="shared" si="20"/>
        <v>19361.852393239253</v>
      </c>
      <c r="J82">
        <f t="shared" si="21"/>
        <v>-6943.8511412537064</v>
      </c>
      <c r="K82">
        <f t="shared" si="22"/>
        <v>-15712.418986084693</v>
      </c>
    </row>
    <row r="83" spans="1:11">
      <c r="A83" t="s">
        <v>147</v>
      </c>
      <c r="B83">
        <v>2698.6699866695444</v>
      </c>
      <c r="C83">
        <f t="shared" si="24"/>
        <v>17354.929648375793</v>
      </c>
      <c r="D83">
        <f t="shared" si="25"/>
        <v>2593.069333639065</v>
      </c>
      <c r="E83">
        <f t="shared" si="23"/>
        <v>1528.6934933508887</v>
      </c>
      <c r="F83">
        <f t="shared" si="17"/>
        <v>8629.7080490845328</v>
      </c>
      <c r="G83">
        <f t="shared" si="18"/>
        <v>17259.416098169066</v>
      </c>
      <c r="H83">
        <f t="shared" si="19"/>
        <v>10158.401542435422</v>
      </c>
      <c r="I83">
        <f t="shared" si="20"/>
        <v>18788.109591519955</v>
      </c>
      <c r="J83">
        <f t="shared" si="21"/>
        <v>-7101.0145557336436</v>
      </c>
      <c r="K83">
        <f t="shared" si="22"/>
        <v>-15730.722604818176</v>
      </c>
    </row>
    <row r="84" spans="1:11">
      <c r="A84" t="s">
        <v>148</v>
      </c>
      <c r="B84">
        <v>2613.0364013045019</v>
      </c>
      <c r="C84">
        <f t="shared" si="24"/>
        <v>15215.997776355785</v>
      </c>
      <c r="D84">
        <f t="shared" si="25"/>
        <v>-2462.3668105581146</v>
      </c>
      <c r="E84">
        <f t="shared" si="23"/>
        <v>1047.9131844103078</v>
      </c>
      <c r="F84">
        <f t="shared" si="17"/>
        <v>8567.4887654542399</v>
      </c>
      <c r="G84">
        <f t="shared" si="18"/>
        <v>17134.97753090848</v>
      </c>
      <c r="H84">
        <f t="shared" si="19"/>
        <v>9615.4019498645484</v>
      </c>
      <c r="I84">
        <f t="shared" si="20"/>
        <v>18182.890715318787</v>
      </c>
      <c r="J84">
        <f t="shared" si="21"/>
        <v>-7519.5755810439323</v>
      </c>
      <c r="K84">
        <f t="shared" si="22"/>
        <v>-16087.064346498171</v>
      </c>
    </row>
    <row r="85" spans="1:11">
      <c r="A85" t="s">
        <v>149</v>
      </c>
      <c r="B85">
        <v>-97.525062629855825</v>
      </c>
      <c r="C85">
        <f t="shared" si="24"/>
        <v>11413.938391403079</v>
      </c>
      <c r="D85">
        <f t="shared" si="25"/>
        <v>-8397.8973306714051</v>
      </c>
      <c r="E85">
        <f t="shared" si="23"/>
        <v>626.33111195504455</v>
      </c>
      <c r="F85">
        <f t="shared" si="17"/>
        <v>8823.6392411272082</v>
      </c>
      <c r="G85">
        <f t="shared" si="18"/>
        <v>17647.278482254416</v>
      </c>
      <c r="H85">
        <f t="shared" si="19"/>
        <v>9449.9703530822535</v>
      </c>
      <c r="I85">
        <f t="shared" si="20"/>
        <v>18273.609594209462</v>
      </c>
      <c r="J85">
        <f t="shared" si="21"/>
        <v>-8197.3081291721628</v>
      </c>
      <c r="K85">
        <f t="shared" si="22"/>
        <v>-17020.947370299371</v>
      </c>
    </row>
    <row r="86" spans="1:11">
      <c r="A86" t="s">
        <v>150</v>
      </c>
      <c r="B86">
        <v>962.35657542559181</v>
      </c>
      <c r="C86">
        <f t="shared" si="24"/>
        <v>6176.537900769782</v>
      </c>
      <c r="D86">
        <f t="shared" si="25"/>
        <v>-12698.958888830362</v>
      </c>
      <c r="E86">
        <f t="shared" si="23"/>
        <v>540.17937146549991</v>
      </c>
      <c r="F86">
        <f t="shared" si="17"/>
        <v>8950.3841885607399</v>
      </c>
      <c r="G86">
        <f t="shared" si="18"/>
        <v>17900.76837712148</v>
      </c>
      <c r="H86">
        <f t="shared" si="19"/>
        <v>9490.5635600262394</v>
      </c>
      <c r="I86">
        <f t="shared" si="20"/>
        <v>18440.947748586979</v>
      </c>
      <c r="J86">
        <f t="shared" si="21"/>
        <v>-8410.2048170952403</v>
      </c>
      <c r="K86">
        <f t="shared" si="22"/>
        <v>-17360.58900565598</v>
      </c>
    </row>
    <row r="87" spans="1:11">
      <c r="A87" t="s">
        <v>151</v>
      </c>
      <c r="B87">
        <v>2035.9244782087958</v>
      </c>
      <c r="C87">
        <f t="shared" si="24"/>
        <v>5513.7923923090339</v>
      </c>
      <c r="D87">
        <f t="shared" si="25"/>
        <v>-11841.137256066759</v>
      </c>
      <c r="E87">
        <f t="shared" si="23"/>
        <v>622.81892844866525</v>
      </c>
      <c r="F87">
        <f t="shared" si="17"/>
        <v>8820.6766658212437</v>
      </c>
      <c r="G87">
        <f t="shared" si="18"/>
        <v>17641.353331642487</v>
      </c>
      <c r="H87">
        <f t="shared" si="19"/>
        <v>9443.4955942699089</v>
      </c>
      <c r="I87">
        <f t="shared" si="20"/>
        <v>18264.172260091153</v>
      </c>
      <c r="J87">
        <f t="shared" si="21"/>
        <v>-8197.8577373725784</v>
      </c>
      <c r="K87">
        <f t="shared" si="22"/>
        <v>-17018.534403193822</v>
      </c>
    </row>
    <row r="88" spans="1:11">
      <c r="A88" t="s">
        <v>152</v>
      </c>
      <c r="B88">
        <v>2002.342252540561</v>
      </c>
      <c r="C88">
        <f t="shared" si="24"/>
        <v>4903.0982435450933</v>
      </c>
      <c r="D88">
        <f t="shared" si="25"/>
        <v>-10312.899532810692</v>
      </c>
      <c r="E88">
        <f t="shared" si="23"/>
        <v>911.17215425638028</v>
      </c>
      <c r="F88">
        <f t="shared" si="17"/>
        <v>8326.3261230268254</v>
      </c>
      <c r="G88">
        <f t="shared" si="18"/>
        <v>16652.652246053651</v>
      </c>
      <c r="H88">
        <f t="shared" si="19"/>
        <v>9237.4982772832063</v>
      </c>
      <c r="I88">
        <f t="shared" si="20"/>
        <v>17563.82440031003</v>
      </c>
      <c r="J88">
        <f t="shared" si="21"/>
        <v>-7415.1539687704453</v>
      </c>
      <c r="K88">
        <f t="shared" si="22"/>
        <v>-15741.48009179727</v>
      </c>
    </row>
    <row r="89" spans="1:11">
      <c r="A89" t="s">
        <v>153</v>
      </c>
      <c r="B89">
        <v>1827.4434538290677</v>
      </c>
      <c r="C89">
        <f t="shared" si="24"/>
        <v>6828.0667600040169</v>
      </c>
      <c r="D89">
        <f t="shared" si="25"/>
        <v>-4585.8716313990617</v>
      </c>
      <c r="E89">
        <f t="shared" si="23"/>
        <v>998.71820595735721</v>
      </c>
      <c r="F89">
        <f t="shared" si="17"/>
        <v>8255.0068939490411</v>
      </c>
      <c r="G89">
        <f t="shared" si="18"/>
        <v>16510.013787898082</v>
      </c>
      <c r="H89">
        <f t="shared" si="19"/>
        <v>9253.7250999063981</v>
      </c>
      <c r="I89">
        <f t="shared" si="20"/>
        <v>17508.731993855439</v>
      </c>
      <c r="J89">
        <f t="shared" si="21"/>
        <v>-7256.2886879916841</v>
      </c>
      <c r="K89">
        <f t="shared" si="22"/>
        <v>-15511.295581940725</v>
      </c>
    </row>
    <row r="90" spans="1:11">
      <c r="A90" t="s">
        <v>154</v>
      </c>
      <c r="B90">
        <v>2507.0819455862938</v>
      </c>
      <c r="C90">
        <f t="shared" si="24"/>
        <v>8372.7921301647184</v>
      </c>
      <c r="D90">
        <f t="shared" si="25"/>
        <v>2196.2542293949364</v>
      </c>
      <c r="E90">
        <f t="shared" si="23"/>
        <v>1026.2284003056427</v>
      </c>
      <c r="F90">
        <f t="shared" si="17"/>
        <v>8258.193873456954</v>
      </c>
      <c r="G90">
        <f t="shared" si="18"/>
        <v>16516.387746913908</v>
      </c>
      <c r="H90">
        <f t="shared" si="19"/>
        <v>9284.4222737625969</v>
      </c>
      <c r="I90">
        <f t="shared" si="20"/>
        <v>17542.616147219549</v>
      </c>
      <c r="J90">
        <f t="shared" si="21"/>
        <v>-7231.965473151311</v>
      </c>
      <c r="K90">
        <f t="shared" si="22"/>
        <v>-15490.159346608265</v>
      </c>
    </row>
    <row r="91" spans="1:11">
      <c r="A91" t="s">
        <v>155</v>
      </c>
      <c r="B91">
        <v>643.55629883594133</v>
      </c>
      <c r="C91">
        <f t="shared" ref="C91:C93" si="26">SUM(B88,B89,B90,B91)</f>
        <v>6980.4239507918646</v>
      </c>
      <c r="D91">
        <f t="shared" ref="D91:D93" si="27">C91-C87</f>
        <v>1466.6315584828308</v>
      </c>
      <c r="E91">
        <f t="shared" ref="E91:E93" si="28">AVERAGE(D72:D91)</f>
        <v>804.62749504170245</v>
      </c>
      <c r="F91">
        <f t="shared" ref="F91:F93" si="29">STDEV(D72,D73,D74,D75,D76,D77,D78,D79,D80,D81,D82,D83,D84,D85,D86,D87,D88,D89,D90,D91)</f>
        <v>8179.65667060124</v>
      </c>
      <c r="G91">
        <f t="shared" ref="G91:G93" si="30">F91*2</f>
        <v>16359.31334120248</v>
      </c>
      <c r="H91">
        <f t="shared" ref="H91:H93" si="31">E91+F91</f>
        <v>8984.2841656429428</v>
      </c>
      <c r="I91">
        <f t="shared" ref="I91:I93" si="32">E91+G91</f>
        <v>17163.940836244183</v>
      </c>
      <c r="J91">
        <f t="shared" ref="J91:J93" si="33">E91-F91</f>
        <v>-7375.0291755595372</v>
      </c>
      <c r="K91">
        <f t="shared" ref="K91:K93" si="34">E91-G91</f>
        <v>-15554.685846160777</v>
      </c>
    </row>
    <row r="92" spans="1:11">
      <c r="A92" t="s">
        <v>195</v>
      </c>
      <c r="B92">
        <v>4284.8333332020175</v>
      </c>
      <c r="C92">
        <f t="shared" si="26"/>
        <v>9262.9150314533217</v>
      </c>
      <c r="D92">
        <f t="shared" si="27"/>
        <v>4359.8167879082284</v>
      </c>
      <c r="E92">
        <f t="shared" si="28"/>
        <v>257.07535217988277</v>
      </c>
      <c r="F92">
        <f t="shared" si="29"/>
        <v>7495.4063632744865</v>
      </c>
      <c r="G92">
        <f t="shared" si="30"/>
        <v>14990.812726548973</v>
      </c>
      <c r="H92">
        <f t="shared" si="31"/>
        <v>7752.4817154543689</v>
      </c>
      <c r="I92">
        <f t="shared" si="32"/>
        <v>15247.888078728856</v>
      </c>
      <c r="J92">
        <f t="shared" si="33"/>
        <v>-7238.331011094604</v>
      </c>
      <c r="K92">
        <f t="shared" si="34"/>
        <v>-14733.73737436909</v>
      </c>
    </row>
    <row r="93" spans="1:11">
      <c r="A93" t="s">
        <v>196</v>
      </c>
      <c r="B93">
        <v>2783.6189595519768</v>
      </c>
      <c r="C93">
        <f t="shared" si="26"/>
        <v>10219.090537176229</v>
      </c>
      <c r="D93">
        <f t="shared" si="27"/>
        <v>3391.0237771722122</v>
      </c>
      <c r="E93">
        <f t="shared" si="28"/>
        <v>-140.94282520762721</v>
      </c>
      <c r="F93">
        <f t="shared" si="29"/>
        <v>7074.8283209710016</v>
      </c>
      <c r="G93">
        <f t="shared" si="30"/>
        <v>14149.656641942003</v>
      </c>
      <c r="H93">
        <f t="shared" si="31"/>
        <v>6933.8854957633748</v>
      </c>
      <c r="I93">
        <f t="shared" si="32"/>
        <v>14008.713816734376</v>
      </c>
      <c r="J93">
        <f t="shared" si="33"/>
        <v>-7215.7711461786284</v>
      </c>
      <c r="K93">
        <f t="shared" si="34"/>
        <v>-14290.59946714963</v>
      </c>
    </row>
  </sheetData>
  <conditionalFormatting sqref="O7:CH8">
    <cfRule type="containsText" dxfId="8" priority="1" operator="containsText" text="Upper Limit">
      <formula>NOT(ISERROR(SEARCH("Upper Limit",O7)))</formula>
    </cfRule>
    <cfRule type="containsText" dxfId="7" priority="2" operator="containsText" text="Lower Limit">
      <formula>NOT(ISERROR(SEARCH("Lower Limit",O7)))</formula>
    </cfRule>
    <cfRule type="containsText" dxfId="6" priority="3" operator="containsText" text="No">
      <formula>NOT(ISERROR(SEARCH("No",O7)))</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Brazil</vt:lpstr>
      <vt:lpstr>Table Brazil</vt:lpstr>
      <vt:lpstr>Chile</vt:lpstr>
      <vt:lpstr>Table Chile</vt:lpstr>
      <vt:lpstr>Colombia</vt:lpstr>
      <vt:lpstr>Table Colombia</vt:lpstr>
      <vt:lpstr>Mexico</vt:lpstr>
      <vt:lpstr>Table Mexico</vt:lpstr>
      <vt:lpstr>Peru</vt:lpstr>
      <vt:lpstr>Table Peru</vt:lpstr>
      <vt:lpstr>Region</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user7</dc:creator>
  <cp:lastModifiedBy>user7</cp:lastModifiedBy>
  <dcterms:created xsi:type="dcterms:W3CDTF">2015-11-10T21:10:27Z</dcterms:created>
  <dcterms:modified xsi:type="dcterms:W3CDTF">2016-07-22T19:31:19Z</dcterms:modified>
</cp:coreProperties>
</file>