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x-emf" Extension="emf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oleObject" PartName="/xl/embeddings/oleObject1.bin"/>
  <Override ContentType="application/vnd.openxmlformats-officedocument.oleObject" PartName="/xl/embeddings/oleObject2.bin"/>
  <Override ContentType="application/vnd.openxmlformats-officedocument.oleObject" PartName="/xl/embeddings/oleObject3.bin"/>
  <Override ContentType="application/vnd.openxmlformats-officedocument.oleObject" PartName="/xl/embeddings/oleObject4.bin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3.xml"/>
  <Override ContentType="application/vnd.openxmlformats-officedocument.spreadsheetml.table+xml" PartName="/xl/tables/table4.xml"/>
  <Override ContentType="application/vnd.openxmlformats-officedocument.spreadsheetml.table+xml" PartName="/xl/tables/table5.xml"/>
  <Override ContentType="application/vnd.openxmlformats-officedocument.spreadsheetml.table+xml" PartName="/xl/tables/table6.xml"/>
  <Override ContentType="application/vnd.openxmlformats-officedocument.spreadsheetml.table+xml" PartName="/xl/tables/table7.xml"/>
  <Override ContentType="application/vnd.openxmlformats-officedocument.spreadsheetml.table+xml" PartName="/xl/tables/table8.xml"/>
  <Override ContentType="application/vnd.openxmlformats-officedocument.spreadsheetml.table+xml" PartName="/xl/tables/table9.xml"/>
  <Override ContentType="application/vnd.openxmlformats-officedocument.spreadsheetml.table+xml" PartName="/xl/tables/table10.xml"/>
  <Override ContentType="application/vnd.openxmlformats-officedocument.spreadsheetml.table+xml" PartName="/xl/tables/table11.xml"/>
  <Override ContentType="application/vnd.openxmlformats-officedocument.spreadsheetml.table+xml" PartName="/xl/tables/table12.xml"/>
  <Override ContentType="application/vnd.openxmlformats-officedocument.spreadsheetml.table+xml" PartName="/xl/tables/table13.xml"/>
  <Override ContentType="application/vnd.openxmlformats-officedocument.spreadsheetml.table+xml" PartName="/xl/tables/table14.xml"/>
  <Override ContentType="application/vnd.openxmlformats-officedocument.spreadsheetml.table+xml" PartName="/xl/tables/table15.xml"/>
  <Override ContentType="application/vnd.openxmlformats-officedocument.spreadsheetml.table+xml" PartName="/xl/tables/table16.xml"/>
  <Override ContentType="application/vnd.openxmlformats-officedocument.spreadsheetml.table+xml" PartName="/xl/tables/table17.xml"/>
  <Override ContentType="application/vnd.openxmlformats-officedocument.spreadsheetml.table+xml" PartName="/xl/tables/table18.xml"/>
  <Override ContentType="application/vnd.openxmlformats-officedocument.spreadsheetml.table+xml" PartName="/xl/tables/table19.xml"/>
  <Override ContentType="application/vnd.openxmlformats-officedocument.spreadsheetml.table+xml" PartName="/xl/tables/table20.xml"/>
  <Override ContentType="application/vnd.openxmlformats-officedocument.spreadsheetml.table+xml" PartName="/xl/tables/table21.xml"/>
  <Override ContentType="application/vnd.openxmlformats-officedocument.spreadsheetml.table+xml" PartName="/xl/tables/table22.xml"/>
  <Override ContentType="application/vnd.openxmlformats-officedocument.spreadsheetml.table+xml" PartName="/xl/tables/table23.xml"/>
  <Override ContentType="application/vnd.openxmlformats-officedocument.spreadsheetml.table+xml" PartName="/xl/tables/table24.xml"/>
  <Override ContentType="application/vnd.openxmlformats-officedocument.spreadsheetml.table+xml" PartName="/xl/tables/table25.xml"/>
  <Override ContentType="application/vnd.openxmlformats-officedocument.spreadsheetml.table+xml" PartName="/xl/tables/table26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20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1425"/>
  <workbookPr codeName="EsteLivro" defaultThemeVersion="166925"/>
  <mc:AlternateContent>
    <mc:Choice Requires="x15">
      <x15ac:absPath xmlns:x15ac="http://schemas.microsoft.com/office/spreadsheetml/2010/11/ac" url="C:\Users\Ricardo\Documents\JavaWorkplace\ValToExcel\Monitorizações\"/>
    </mc:Choice>
  </mc:AlternateContent>
  <xr:revisionPtr documentId="13_ncr:1_{3042AB80-0BB4-402E-889F-BD0D15BA654D}" revIDLastSave="0" xr10:uidLastSave="{00000000-0000-0000-0000-000000000000}" xr6:coauthVersionLast="43" xr6:coauthVersionMax="43"/>
  <bookViews>
    <workbookView activeTab="2" tabRatio="828" windowHeight="11310" windowWidth="20730" xWindow="-120" xr2:uid="{00000000-000D-0000-FFFF-FFFF00000000}" yWindow="-120"/>
  </bookViews>
  <sheets>
    <sheet name="Overview" r:id="rId1" sheetId="1"/>
    <sheet name="MSG DUMMY" r:id="rId2" sheetId="13"/>
    <sheet name="Timeline" r:id="rId3" sheetId="9"/>
    <sheet name="Legenda" r:id="rId4" sheetId="7"/>
    <sheet name="VAL1" r:id="rId5" sheetId="3"/>
    <sheet name="VAL2" r:id="rId6" sheetId="4"/>
    <sheet name="VAL3" r:id="rId7" sheetId="5"/>
    <sheet name="VAL4" r:id="rId8" sheetId="15"/>
    <sheet name="VAL5" r:id="rId9" sheetId="10"/>
    <sheet name="VAL6" r:id="rId10" sheetId="11"/>
    <sheet name="VAL7" r:id="rId11" sheetId="12"/>
    <sheet name="VAL8" r:id="rId12" sheetId="14"/>
    <sheet name="VAl9" r:id="rId13" sheetId="17"/>
    <sheet name="VAL10" r:id="rId14" sheetId="16"/>
    <sheet name="VAL11" r:id="rId15" sheetId="18"/>
    <sheet name="VAL12" r:id="rId16" sheetId="19"/>
    <sheet name="VAL4_OLD" r:id="rId17" sheetId="6"/>
    <sheet name="VAL69" r:id="rId22" sheetId="20"/>
  </sheets>
  <calcPr calcId="0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i="3" l="1" r="G17"/>
  <c i="3" r="F17" s="1"/>
  <c i="3" r="G18"/>
  <c i="3" r="F18" s="1"/>
  <c i="3" l="1" r="G16"/>
  <c i="3" r="F16" s="1"/>
  <c i="4" l="1" r="D11"/>
  <c i="4" r="C11" s="1"/>
  <c i="1" l="1" r="C11"/>
  <c i="1" r="C10"/>
  <c i="1" l="1" r="C18"/>
  <c i="1" r="C17"/>
  <c i="1" r="C16"/>
  <c i="1" r="C14"/>
  <c i="1" r="C13"/>
  <c i="1" r="C12"/>
  <c i="1" r="C9"/>
  <c i="9" l="1" r="A73"/>
  <c i="4" l="1" r="J5"/>
  <c i="4" r="J6"/>
  <c i="4" r="I6" s="1"/>
  <c i="4" r="J7"/>
  <c i="4" l="1" r="I7"/>
  <c i="4" r="I5"/>
  <c i="19" r="K1"/>
  <c i="1" r="B18" s="1"/>
  <c i="1" r="A18"/>
  <c i="5" l="1" r="F1"/>
  <c i="10" l="1" r="M1"/>
  <c i="3" l="1" r="G15"/>
  <c i="3" r="F15" s="1"/>
  <c i="1" l="1" r="C15"/>
  <c i="16" l="1" r="I1"/>
  <c i="18" l="1" r="I1"/>
  <c i="1" r="B17" s="1"/>
  <c i="1" r="A17"/>
  <c i="4" r="J11"/>
  <c i="4" r="J12"/>
  <c i="4" r="J9"/>
  <c i="3" l="1" r="G14"/>
  <c i="3" r="F14" s="1"/>
  <c i="3" l="1" r="G13"/>
  <c i="3" r="F13" s="1"/>
  <c i="3" l="1" r="G12"/>
  <c i="3" r="F12" s="1"/>
  <c i="9" l="1" r="A46"/>
  <c i="9" r="A45"/>
  <c i="1" l="1" r="A14"/>
  <c i="14" r="M1"/>
  <c i="1" r="B14" s="1"/>
  <c i="1" r="B16"/>
  <c i="1" r="A16"/>
  <c i="1" r="A15"/>
  <c i="4" l="1" r="D5"/>
  <c i="4" l="1" r="J8"/>
  <c i="4" l="1" r="I8"/>
  <c i="3" r="G4"/>
  <c i="3" l="1" r="G8"/>
  <c i="3" r="G7"/>
  <c i="3" r="G6"/>
  <c i="3" r="G5"/>
  <c i="4" r="I12"/>
  <c i="4" r="J10"/>
  <c i="4" r="I9"/>
  <c i="4" r="I11"/>
  <c i="3" r="G11"/>
  <c i="3" r="G10"/>
  <c i="3" r="G9"/>
  <c i="4" l="1" r="I10"/>
  <c i="1" r="C7"/>
  <c i="1" r="B15"/>
  <c i="15" r="L1"/>
  <c i="3" l="1" r="F4"/>
  <c i="3" l="1" r="F7"/>
  <c i="3" r="F6"/>
  <c i="3" r="F5"/>
  <c i="9" l="1" r="A34"/>
  <c i="9" r="A33"/>
  <c i="9" r="A32"/>
  <c i="9" r="A31"/>
  <c i="9" r="A30"/>
  <c i="9" r="A29"/>
  <c i="9" r="A28"/>
  <c i="9" r="A27"/>
  <c i="4" r="C5"/>
  <c i="3" l="1" r="F10"/>
  <c i="3" r="F9"/>
  <c i="9" l="1" r="A24"/>
  <c i="3" l="1" r="F8"/>
  <c i="12" l="1" r="M1"/>
  <c i="3" r="F11"/>
  <c i="1" l="1" r="B10"/>
  <c i="9" l="1" r="A19"/>
  <c i="9" r="A23"/>
  <c i="9" r="A22"/>
  <c i="9" r="A21"/>
  <c i="9" r="A20"/>
  <c i="9" r="A18"/>
  <c i="9" r="A17"/>
  <c i="1" r="B9"/>
  <c i="1" r="B13"/>
  <c i="9" l="1" r="A14"/>
  <c i="9" r="A13"/>
  <c i="1" r="A13"/>
  <c i="1" r="A12"/>
  <c i="1" r="A11"/>
  <c i="11" r="M1"/>
  <c i="1" r="B12" s="1"/>
  <c i="1" r="B11"/>
  <c i="9" l="1" r="A12"/>
  <c i="9" r="A11"/>
  <c i="9" r="A10"/>
  <c i="9" r="A9"/>
  <c i="9" r="A8"/>
  <c i="4" r="D10"/>
  <c i="4" r="C10" s="1"/>
  <c i="4" l="1" r="D6"/>
  <c i="4" r="D7"/>
  <c i="4" r="C7" s="1"/>
  <c i="4" r="D8"/>
  <c i="4" r="D9"/>
  <c i="1" l="1" r="C8"/>
  <c i="4" r="C8"/>
  <c i="4" r="C6"/>
  <c i="4" r="E1"/>
  <c i="1" r="B8" s="1"/>
  <c i="9" l="1" r="A5"/>
  <c i="9" r="A4"/>
  <c i="9" r="A3"/>
  <c i="9" r="A2"/>
  <c i="3" l="1" r="F1"/>
  <c i="1" r="B7" s="1"/>
  <c i="1" r="A10"/>
  <c i="1" r="A9"/>
  <c i="1" r="A8"/>
  <c i="1" r="A7"/>
  <c i="4" r="C9"/>
</calcChain>
</file>

<file path=xl/sharedStrings.xml><?xml version="1.0" encoding="utf-8"?>
<sst xmlns="http://schemas.openxmlformats.org/spreadsheetml/2006/main" count="2183" uniqueCount="503">
  <si>
    <t>BO</t>
  </si>
  <si>
    <t>Erro</t>
  </si>
  <si>
    <t>VAL2: Mensagens Por Processar</t>
  </si>
  <si>
    <t>Msgs</t>
  </si>
  <si>
    <t>VAL3: Cambio Titular</t>
  </si>
  <si>
    <t>VAL4: Configurações SWOUT Mal Fechadas</t>
  </si>
  <si>
    <t>Id Caso</t>
  </si>
  <si>
    <t>Data da caracteristica</t>
  </si>
  <si>
    <t>Data da leitura</t>
  </si>
  <si>
    <t>MTR_CONFIG_ID</t>
  </si>
  <si>
    <t>MR_ID</t>
  </si>
  <si>
    <t>Data activacao Swout</t>
  </si>
  <si>
    <t>PODE USAR</t>
  </si>
  <si>
    <t>leitura - CMATRSTA</t>
  </si>
  <si>
    <t>ESTADO DO SA_ML</t>
  </si>
  <si>
    <t>Saldo do SA_ML</t>
  </si>
  <si>
    <t>SP_ID</t>
  </si>
  <si>
    <t>GEO_VAL</t>
  </si>
  <si>
    <t>CSPROC_ID</t>
  </si>
  <si>
    <t>CHAR_VAL</t>
  </si>
  <si>
    <t>Último log</t>
  </si>
  <si>
    <t>Validation</t>
  </si>
  <si>
    <t>OK/NOK</t>
  </si>
  <si>
    <t>OK</t>
  </si>
  <si>
    <t>NOK</t>
  </si>
  <si>
    <t>RESULT</t>
  </si>
  <si>
    <t>Valor</t>
  </si>
  <si>
    <t>Simbolo</t>
  </si>
  <si>
    <t>Result</t>
  </si>
  <si>
    <t>Observações</t>
  </si>
  <si>
    <t>Monitorizações</t>
  </si>
  <si>
    <t>Controlo</t>
  </si>
  <si>
    <t>Casos Tratados - SP</t>
  </si>
  <si>
    <t>Tresholds NotVal</t>
  </si>
  <si>
    <t>Threshold</t>
  </si>
  <si>
    <t>Traduzir Mensagem</t>
  </si>
  <si>
    <t>Default</t>
  </si>
  <si>
    <t>Tresholds Por Processar</t>
  </si>
  <si>
    <t>05/jul</t>
  </si>
  <si>
    <t>Data Última Execução</t>
  </si>
  <si>
    <t>06/jul</t>
  </si>
  <si>
    <t>Timeline</t>
  </si>
  <si>
    <t>Msgs &gt; 10</t>
  </si>
  <si>
    <t>Caso Justificados</t>
  </si>
  <si>
    <t xml:space="preserve"> A Opção Início HCATRPXP600I não é efectiva na Data de início deste CPS.</t>
  </si>
  <si>
    <t>Mensagem</t>
  </si>
  <si>
    <t>Evidência</t>
  </si>
  <si>
    <t>Evidências</t>
  </si>
  <si>
    <t>% Excedido</t>
  </si>
  <si>
    <t>09/jul</t>
  </si>
  <si>
    <t>10/jul</t>
  </si>
  <si>
    <t>11/jul</t>
  </si>
  <si>
    <t>12/jul</t>
  </si>
  <si>
    <t>13/jul</t>
  </si>
  <si>
    <t>16/jul</t>
  </si>
  <si>
    <t>17/jul</t>
  </si>
  <si>
    <t>18/jul</t>
  </si>
  <si>
    <t>19/jul</t>
  </si>
  <si>
    <t>20/jul</t>
  </si>
  <si>
    <t>23/jul</t>
  </si>
  <si>
    <t>24/jul</t>
  </si>
  <si>
    <t>25/jul</t>
  </si>
  <si>
    <t>VAL1: Processo Não terminado com última mensagem a NotValidated</t>
  </si>
  <si>
    <t>Processo</t>
  </si>
  <si>
    <t>Descrição BO</t>
  </si>
  <si>
    <t>País</t>
  </si>
  <si>
    <t>B1</t>
  </si>
  <si>
    <t>CM_POR_E_ACT</t>
  </si>
  <si>
    <t>CM_SPA_G_B70</t>
  </si>
  <si>
    <t>Estado</t>
  </si>
  <si>
    <t>26/jul</t>
  </si>
  <si>
    <t>27/jul</t>
  </si>
  <si>
    <t>ES0026000010939838BL0F</t>
  </si>
  <si>
    <t>Y</t>
  </si>
  <si>
    <t>C2</t>
  </si>
  <si>
    <t>ES0027700215679001RL0F</t>
  </si>
  <si>
    <t>ES0027700538922001XF0F</t>
  </si>
  <si>
    <t>ES0022000006418544SJ1P</t>
  </si>
  <si>
    <t>ES0027700216390001WC0F</t>
  </si>
  <si>
    <t>CS_MARK_PROC</t>
  </si>
  <si>
    <t>Data de remocao</t>
  </si>
  <si>
    <t>30/jul</t>
  </si>
  <si>
    <t>31/jul</t>
  </si>
  <si>
    <t>Diferenca</t>
  </si>
  <si>
    <t>CM_PT_UPLREADS</t>
  </si>
  <si>
    <t>CM_PT_UPLBILLS</t>
  </si>
  <si>
    <t>CM_GLDL_EXTID_RSP</t>
  </si>
  <si>
    <t>CM_POR_G_H1_N6005</t>
  </si>
  <si>
    <t>CM_POR_G_H3_N6190</t>
  </si>
  <si>
    <t>CM_PT_E_ACCMSG</t>
  </si>
  <si>
    <t>START</t>
  </si>
  <si>
    <t>CM_PT_E_ACTSWO</t>
  </si>
  <si>
    <t>VAL5: Configurações SWOUT que deveriam estar fechadas</t>
  </si>
  <si>
    <t>01/ago</t>
  </si>
  <si>
    <t>CM_PT_E_INFO4139</t>
  </si>
  <si>
    <t>CM_PT_E_ACT2500</t>
  </si>
  <si>
    <t>CM_SPA_G_ACT02</t>
  </si>
  <si>
    <t>ES0021000021731346AT</t>
  </si>
  <si>
    <t>VAL7: SAs sem mapas horários atribuidos</t>
  </si>
  <si>
    <t>VAL6: Configurações ou SAs ativos duplicados</t>
  </si>
  <si>
    <t>SATYPE</t>
  </si>
  <si>
    <t>COUNTSASACTIVOORDOUBLECONFIG</t>
  </si>
  <si>
    <t>02/ago</t>
  </si>
  <si>
    <t>03/ago</t>
  </si>
  <si>
    <t>06/ago</t>
  </si>
  <si>
    <t>07/ago</t>
  </si>
  <si>
    <t>08/ago</t>
  </si>
  <si>
    <t>09/ago</t>
  </si>
  <si>
    <t>10/ago</t>
  </si>
  <si>
    <t>13/ago</t>
  </si>
  <si>
    <t>14/ago</t>
  </si>
  <si>
    <t>16/ago</t>
  </si>
  <si>
    <t>17/ago</t>
  </si>
  <si>
    <t>20/ago</t>
  </si>
  <si>
    <t>21/ago</t>
  </si>
  <si>
    <t>22/ago</t>
  </si>
  <si>
    <t>CM_POR_G_B2_N5035</t>
  </si>
  <si>
    <t>23/ago</t>
  </si>
  <si>
    <t>24/ago</t>
  </si>
  <si>
    <t>27/ago</t>
  </si>
  <si>
    <t>Falta el valor para la característica CMMMNIF - Nueva Razón Social con mismo CIF. Por favor validar.</t>
  </si>
  <si>
    <t>28/ago</t>
  </si>
  <si>
    <t>29/ago</t>
  </si>
  <si>
    <t>30/ago</t>
  </si>
  <si>
    <t>31/ago</t>
  </si>
  <si>
    <t>03/set</t>
  </si>
  <si>
    <t>04/set</t>
  </si>
  <si>
    <t>csmsg id</t>
  </si>
  <si>
    <t>bo</t>
  </si>
  <si>
    <t>bo status</t>
  </si>
  <si>
    <t>DUMMY</t>
  </si>
  <si>
    <t>cups</t>
  </si>
  <si>
    <t>PT0002000127961171RF</t>
  </si>
  <si>
    <t>PT1603000003347485HC</t>
  </si>
  <si>
    <t xml:space="preserve">CM_PT_UPLBILLS                </t>
  </si>
  <si>
    <t>ERROR: Element 'R65100040': [facet 'length'] The value has a length of '0'; this differs from the allowed length of '1'.
ERROR: Element 'R65100040': '' is not a valid value of the local atomic type.</t>
  </si>
  <si>
    <t>ERROR: Element 'G10230050': [facet 'maxLength'] The value has a length of '25'; this exceeds the allowed maximum length of '8'.
ERROR: Element 'G10230050': 'PT50000700960001695000836' is not a valid value of the local atomic type.
ERROR: Element 'G10230060': This element is not expected.</t>
  </si>
  <si>
    <t>bo original status</t>
  </si>
  <si>
    <t>VAL8: Processos em estado STOPSW/DATESERROR sem char CMATRSTA no SP e com erros no processo</t>
  </si>
  <si>
    <t>MENSAGENS POSTAS DE LADO DE FORMA A DESBLOQUEAR O MUL</t>
  </si>
  <si>
    <t>CM_SPA_E_INC</t>
  </si>
  <si>
    <t>CM_SPA_E_ACCC2</t>
  </si>
  <si>
    <t>CM_SPA_E_SWINOT</t>
  </si>
  <si>
    <t>10/set</t>
  </si>
  <si>
    <t>BUS_OBJ_CD</t>
  </si>
  <si>
    <t xml:space="preserve"> BO_STATUS_CD, </t>
  </si>
  <si>
    <t>BO_STATUS_DTTM</t>
  </si>
  <si>
    <t>SVC_TYPE_CD</t>
  </si>
  <si>
    <t>COUNTRY</t>
  </si>
  <si>
    <t>ACCT_ID</t>
  </si>
  <si>
    <t>PREM_ID</t>
  </si>
  <si>
    <t>UA_ID</t>
  </si>
  <si>
    <t>SA_ATR_ID</t>
  </si>
  <si>
    <t>SA_ML_ID</t>
  </si>
  <si>
    <t>CSPROC_EF_DTTM</t>
  </si>
  <si>
    <t>VERSION, USER_ID</t>
  </si>
  <si>
    <t>CSPROC_CORR_ID</t>
  </si>
  <si>
    <t>CM_CS_CUPS_CPE</t>
  </si>
  <si>
    <t>11/set</t>
  </si>
  <si>
    <t>12/set</t>
  </si>
  <si>
    <t>13/set</t>
  </si>
  <si>
    <t>KOK</t>
  </si>
  <si>
    <t>CASOS JUSTIFICADOS</t>
  </si>
  <si>
    <t>14/set</t>
  </si>
  <si>
    <t>17/set</t>
  </si>
  <si>
    <t>PS</t>
  </si>
  <si>
    <t>18/set</t>
  </si>
  <si>
    <t xml:space="preserve"> CUPS</t>
  </si>
  <si>
    <t xml:space="preserve"> CONFIG_ID</t>
  </si>
  <si>
    <t xml:space="preserve"> SA_STATUS</t>
  </si>
  <si>
    <t xml:space="preserve"> SA_END_DT</t>
  </si>
  <si>
    <t xml:space="preserve"> SA_EXPIRE_DT</t>
  </si>
  <si>
    <t xml:space="preserve"> SA_RENEWAL_DT</t>
  </si>
  <si>
    <t xml:space="preserve"> SASP_START_MR</t>
  </si>
  <si>
    <t>19/set</t>
  </si>
  <si>
    <t>20/set</t>
  </si>
  <si>
    <t>CM_PT_E_ACCSWO</t>
  </si>
  <si>
    <t>21/set</t>
  </si>
  <si>
    <t>24/set</t>
  </si>
  <si>
    <t>25/set</t>
  </si>
  <si>
    <t>26/set</t>
  </si>
  <si>
    <t>27/set</t>
  </si>
  <si>
    <t>28/set</t>
  </si>
  <si>
    <t>Ok</t>
  </si>
  <si>
    <t>CM_SPA_E_ACCC1</t>
  </si>
  <si>
    <t xml:space="preserve"> </t>
  </si>
  <si>
    <t>La opción de alta HCATRPXP300A no está en vigor en la fecha de alta de este AS.</t>
  </si>
  <si>
    <t>bo_status_cd</t>
  </si>
  <si>
    <t>contProcs</t>
  </si>
  <si>
    <t>VAL10: D041s como ultimo processo e as configs estão fechadas</t>
  </si>
  <si>
    <t>VAL9: D041s por estados tirando o cancelado e rejeitado</t>
  </si>
  <si>
    <t>SASP_START_DTTM</t>
  </si>
  <si>
    <t>SASP_STOP_MR</t>
  </si>
  <si>
    <t>SASP_STOP_DT</t>
  </si>
  <si>
    <t>WRONG_CLOSE_CFG</t>
  </si>
  <si>
    <t>REMOVAL_DT</t>
  </si>
  <si>
    <t>SA_START_DT</t>
  </si>
  <si>
    <t xml:space="preserve"> CMEDATRD_FECHAFIN_CONTRATO_ATR</t>
  </si>
  <si>
    <t>VAL11: Mensagens OUTBOUND não enviadas</t>
  </si>
  <si>
    <t>msg_in_err</t>
  </si>
  <si>
    <t>TO_CHAR(error_dtl)</t>
  </si>
  <si>
    <t>D041 Processos inicial 04/12/2018</t>
  </si>
  <si>
    <t xml:space="preserve">Mensagens </t>
  </si>
  <si>
    <t>Processos</t>
  </si>
  <si>
    <t>CM_SPA_E_ACTR1</t>
  </si>
  <si>
    <t>Column1</t>
  </si>
  <si>
    <t>VAL12: Processos no estado CHECKRS</t>
  </si>
  <si>
    <t>Baja pasiva</t>
  </si>
  <si>
    <t>Aceptación</t>
  </si>
  <si>
    <t>NOk</t>
  </si>
  <si>
    <t>Activación</t>
  </si>
  <si>
    <t>Column2</t>
  </si>
  <si>
    <t>CMCSMSG1 (Estado START e VALIDATED)</t>
  </si>
  <si>
    <t>Aceitação</t>
  </si>
  <si>
    <t>Activação</t>
  </si>
  <si>
    <t>Rechazo</t>
  </si>
  <si>
    <t>2001-01-13 00:00:00.0</t>
  </si>
  <si>
    <t>AR</t>
  </si>
  <si>
    <t>Argentina</t>
  </si>
  <si>
    <t>AU</t>
  </si>
  <si>
    <t>Australia</t>
  </si>
  <si>
    <t>BE</t>
  </si>
  <si>
    <t>Belgium</t>
  </si>
  <si>
    <t>BR</t>
  </si>
  <si>
    <t>Brazil</t>
  </si>
  <si>
    <t>CA</t>
  </si>
  <si>
    <t>Canada</t>
  </si>
  <si>
    <t>CH</t>
  </si>
  <si>
    <t>Switzerland</t>
  </si>
  <si>
    <t>CN</t>
  </si>
  <si>
    <t>China</t>
  </si>
  <si>
    <t>DE</t>
  </si>
  <si>
    <t>Germany</t>
  </si>
  <si>
    <t>DK</t>
  </si>
  <si>
    <t>Denmark</t>
  </si>
  <si>
    <t>EG</t>
  </si>
  <si>
    <t>Egypt</t>
  </si>
  <si>
    <t>FR</t>
  </si>
  <si>
    <t>France</t>
  </si>
  <si>
    <t>IL</t>
  </si>
  <si>
    <t>Israel</t>
  </si>
  <si>
    <t>IN</t>
  </si>
  <si>
    <t>India</t>
  </si>
  <si>
    <t>IT</t>
  </si>
  <si>
    <t>Italy</t>
  </si>
  <si>
    <t>JP</t>
  </si>
  <si>
    <t>Japan</t>
  </si>
  <si>
    <t>KW</t>
  </si>
  <si>
    <t>Kuwait</t>
  </si>
  <si>
    <t>ML</t>
  </si>
  <si>
    <t>Malaysia</t>
  </si>
  <si>
    <t>MX</t>
  </si>
  <si>
    <t>Mexico</t>
  </si>
  <si>
    <t>NG</t>
  </si>
  <si>
    <t>Nigeria</t>
  </si>
  <si>
    <t>NL</t>
  </si>
  <si>
    <t>Netherlands</t>
  </si>
  <si>
    <t>SG</t>
  </si>
  <si>
    <t>Singapore</t>
  </si>
  <si>
    <t>UK</t>
  </si>
  <si>
    <t>United Kingdom</t>
  </si>
  <si>
    <t>US</t>
  </si>
  <si>
    <t>United States of America</t>
  </si>
  <si>
    <t>ZM</t>
  </si>
  <si>
    <t>Zambia</t>
  </si>
  <si>
    <t>ZW</t>
  </si>
  <si>
    <t>Zimbabwe</t>
  </si>
  <si>
    <t>Administration</t>
  </si>
  <si>
    <t>Marketing</t>
  </si>
  <si>
    <t>1297 Via Cola di Rie</t>
  </si>
  <si>
    <t>Steven</t>
  </si>
  <si>
    <t>King</t>
  </si>
  <si>
    <t>SKING</t>
  </si>
  <si>
    <t>515.123.4567</t>
  </si>
  <si>
    <t>2003-06-17 00:00:00.0</t>
  </si>
  <si>
    <t>AD_PRES</t>
  </si>
  <si>
    <t>102</t>
  </si>
  <si>
    <t>3</t>
  </si>
  <si>
    <t>20</t>
  </si>
  <si>
    <t>1000</t>
  </si>
  <si>
    <t>09/04/1900 00:00</t>
  </si>
  <si>
    <t xml:space="preserve">     </t>
  </si>
  <si>
    <t>Neena</t>
  </si>
  <si>
    <t>Kochhar</t>
  </si>
  <si>
    <t>Lex</t>
  </si>
  <si>
    <t>De Haan</t>
  </si>
  <si>
    <t>Alexander</t>
  </si>
  <si>
    <t>Hunold</t>
  </si>
  <si>
    <t>Bruce</t>
  </si>
  <si>
    <t>Ernst</t>
  </si>
  <si>
    <t>David</t>
  </si>
  <si>
    <t>Valli</t>
  </si>
  <si>
    <t>Diana</t>
  </si>
  <si>
    <t>Nancy</t>
  </si>
  <si>
    <t>Daniel</t>
  </si>
  <si>
    <t>John</t>
  </si>
  <si>
    <t>Ismael</t>
  </si>
  <si>
    <t>Jose Manuel</t>
  </si>
  <si>
    <t>Luis</t>
  </si>
  <si>
    <t>Den</t>
  </si>
  <si>
    <t>Shelli</t>
  </si>
  <si>
    <t>Sigal</t>
  </si>
  <si>
    <t>Guy</t>
  </si>
  <si>
    <t>Karen</t>
  </si>
  <si>
    <t>Matthew</t>
  </si>
  <si>
    <t>Adam</t>
  </si>
  <si>
    <t>Payam</t>
  </si>
  <si>
    <t>Shanta</t>
  </si>
  <si>
    <t>Kevin</t>
  </si>
  <si>
    <t>Julia</t>
  </si>
  <si>
    <t>Irene</t>
  </si>
  <si>
    <t>James</t>
  </si>
  <si>
    <t>Laura</t>
  </si>
  <si>
    <t>Mozhe</t>
  </si>
  <si>
    <t>TJ</t>
  </si>
  <si>
    <t>Jason</t>
  </si>
  <si>
    <t>Michael</t>
  </si>
  <si>
    <t>Ki</t>
  </si>
  <si>
    <t>Hazel</t>
  </si>
  <si>
    <t>Renske</t>
  </si>
  <si>
    <t>Stephen</t>
  </si>
  <si>
    <t>Joshua</t>
  </si>
  <si>
    <t>Trenna</t>
  </si>
  <si>
    <t>Curtis</t>
  </si>
  <si>
    <t>Randall</t>
  </si>
  <si>
    <t>Peter</t>
  </si>
  <si>
    <t>Alberto</t>
  </si>
  <si>
    <t>Gerald</t>
  </si>
  <si>
    <t>Eleni</t>
  </si>
  <si>
    <t>Christopher</t>
  </si>
  <si>
    <t>Nanette</t>
  </si>
  <si>
    <t>Oliver</t>
  </si>
  <si>
    <t>Janette</t>
  </si>
  <si>
    <t>Patrick</t>
  </si>
  <si>
    <t>Allan</t>
  </si>
  <si>
    <t>Lindsey</t>
  </si>
  <si>
    <t>Louise</t>
  </si>
  <si>
    <t>Sarath</t>
  </si>
  <si>
    <t>Clara</t>
  </si>
  <si>
    <t>Danielle</t>
  </si>
  <si>
    <t>Mattea</t>
  </si>
  <si>
    <t>Sundar</t>
  </si>
  <si>
    <t>Amit</t>
  </si>
  <si>
    <t>Lisa</t>
  </si>
  <si>
    <t>Harrison</t>
  </si>
  <si>
    <t>Tayler</t>
  </si>
  <si>
    <t>William</t>
  </si>
  <si>
    <t>Elizabeth</t>
  </si>
  <si>
    <t>Sundita</t>
  </si>
  <si>
    <t>Ellen</t>
  </si>
  <si>
    <t>Alyssa</t>
  </si>
  <si>
    <t>Jonathon</t>
  </si>
  <si>
    <t>Jack</t>
  </si>
  <si>
    <t>Kimberely</t>
  </si>
  <si>
    <t>Charles</t>
  </si>
  <si>
    <t>Winston</t>
  </si>
  <si>
    <t>Jean</t>
  </si>
  <si>
    <t>Martha</t>
  </si>
  <si>
    <t>Girard</t>
  </si>
  <si>
    <t>Nandita</t>
  </si>
  <si>
    <t>Alexis</t>
  </si>
  <si>
    <t>Anthony</t>
  </si>
  <si>
    <t>Kelly</t>
  </si>
  <si>
    <t>Jennifer</t>
  </si>
  <si>
    <t>Timothy</t>
  </si>
  <si>
    <t>Sarah</t>
  </si>
  <si>
    <t>Britney</t>
  </si>
  <si>
    <t>Samuel</t>
  </si>
  <si>
    <t>Vance</t>
  </si>
  <si>
    <t>Alana</t>
  </si>
  <si>
    <t>Donald</t>
  </si>
  <si>
    <t>Douglas</t>
  </si>
  <si>
    <t>Pat</t>
  </si>
  <si>
    <t>Susan</t>
  </si>
  <si>
    <t>Hermann</t>
  </si>
  <si>
    <t>Shelley</t>
  </si>
  <si>
    <t>Purchasing</t>
  </si>
  <si>
    <t>Human Resources</t>
  </si>
  <si>
    <t>Shipping</t>
  </si>
  <si>
    <t>Public Relations</t>
  </si>
  <si>
    <t>Sales</t>
  </si>
  <si>
    <t>Executive</t>
  </si>
  <si>
    <t>Finance</t>
  </si>
  <si>
    <t>Accounting</t>
  </si>
  <si>
    <t>Treasury</t>
  </si>
  <si>
    <t>Corporate Tax</t>
  </si>
  <si>
    <t>Control And Credit</t>
  </si>
  <si>
    <t>Shareholder Services</t>
  </si>
  <si>
    <t>Benefits</t>
  </si>
  <si>
    <t>Manufacturing</t>
  </si>
  <si>
    <t>Construction</t>
  </si>
  <si>
    <t>Contracting</t>
  </si>
  <si>
    <t>Operations</t>
  </si>
  <si>
    <t>IT Support</t>
  </si>
  <si>
    <t>NOC</t>
  </si>
  <si>
    <t>IT Helpdesk</t>
  </si>
  <si>
    <t>Government Sales</t>
  </si>
  <si>
    <t>Retail Sales</t>
  </si>
  <si>
    <t>Recruiting</t>
  </si>
  <si>
    <t>Payroll</t>
  </si>
  <si>
    <t>Roma</t>
  </si>
  <si>
    <t>93091 Calle della Testa</t>
  </si>
  <si>
    <t>Venice</t>
  </si>
  <si>
    <t>2017 Shinjuku-ku</t>
  </si>
  <si>
    <t>Tokyo</t>
  </si>
  <si>
    <t>Tokyo Prefecture</t>
  </si>
  <si>
    <t>9450 Kamiya-cho</t>
  </si>
  <si>
    <t>Hiroshima</t>
  </si>
  <si>
    <t>2014 Jabberwocky Rd</t>
  </si>
  <si>
    <t>Southlake</t>
  </si>
  <si>
    <t>Texas</t>
  </si>
  <si>
    <t>2011 Interiors Blvd</t>
  </si>
  <si>
    <t>South San Francisco</t>
  </si>
  <si>
    <t>California</t>
  </si>
  <si>
    <t>2007 Zagora St</t>
  </si>
  <si>
    <t>South Brunswick</t>
  </si>
  <si>
    <t>New Jersey</t>
  </si>
  <si>
    <t>2004 Charade Rd</t>
  </si>
  <si>
    <t>Seattle</t>
  </si>
  <si>
    <t>Washington</t>
  </si>
  <si>
    <t>147 Spadina Ave</t>
  </si>
  <si>
    <t>M5V 2L7</t>
  </si>
  <si>
    <t>Toronto</t>
  </si>
  <si>
    <t>Ontario</t>
  </si>
  <si>
    <t>6092 Boxwood St</t>
  </si>
  <si>
    <t>YSW 9T2</t>
  </si>
  <si>
    <t>Whitehorse</t>
  </si>
  <si>
    <t>Yukon</t>
  </si>
  <si>
    <t>40-5-12 Laogianggen</t>
  </si>
  <si>
    <t>Beijing</t>
  </si>
  <si>
    <t>1298 Vileparle (E)</t>
  </si>
  <si>
    <t>Bombay</t>
  </si>
  <si>
    <t>Maharashtra</t>
  </si>
  <si>
    <t>12-98 Victoria Street</t>
  </si>
  <si>
    <t>Sydney</t>
  </si>
  <si>
    <t>New South Wales</t>
  </si>
  <si>
    <t>198 Clementi North</t>
  </si>
  <si>
    <t>8204 Arthur St</t>
  </si>
  <si>
    <t>London</t>
  </si>
  <si>
    <t>Magdalen Centre, The Oxford Science Park</t>
  </si>
  <si>
    <t>OX9 9ZB</t>
  </si>
  <si>
    <t>Oxford</t>
  </si>
  <si>
    <t>9702 Chester Road</t>
  </si>
  <si>
    <t>Stretford</t>
  </si>
  <si>
    <t>Manchester</t>
  </si>
  <si>
    <t>Schwanthalerstr. 7031</t>
  </si>
  <si>
    <t>Munich</t>
  </si>
  <si>
    <t>Bavaria</t>
  </si>
  <si>
    <t xml:space="preserve">Rua Frei Caneca 1360 </t>
  </si>
  <si>
    <t>01307-002</t>
  </si>
  <si>
    <t>Sao Paulo</t>
  </si>
  <si>
    <t>20 Rue des Corps-Saints</t>
  </si>
  <si>
    <t>Geneva</t>
  </si>
  <si>
    <t>Geneve</t>
  </si>
  <si>
    <t>Murtenstrasse 921</t>
  </si>
  <si>
    <t>Bern</t>
  </si>
  <si>
    <t>Pieter Breughelstraat 837</t>
  </si>
  <si>
    <t>3029SK</t>
  </si>
  <si>
    <t>Utrecht</t>
  </si>
  <si>
    <t>Mariano Escobedo 9991</t>
  </si>
  <si>
    <t>Mexico City</t>
  </si>
  <si>
    <t>Distrito Federal,</t>
  </si>
  <si>
    <t>President</t>
  </si>
  <si>
    <t>AD_VP</t>
  </si>
  <si>
    <t>Administration Vice President</t>
  </si>
  <si>
    <t>AD_ASST</t>
  </si>
  <si>
    <t>Administration Assistant</t>
  </si>
  <si>
    <t>FI_MGR</t>
  </si>
  <si>
    <t>Finance Manager</t>
  </si>
  <si>
    <t>FI_ACCOUNT</t>
  </si>
  <si>
    <t>Accountant</t>
  </si>
  <si>
    <t>AC_MGR</t>
  </si>
  <si>
    <t>Accounting Manager</t>
  </si>
  <si>
    <t>AC_ACCOUNT</t>
  </si>
  <si>
    <t>Public Accountant</t>
  </si>
  <si>
    <t>SA_MAN</t>
  </si>
  <si>
    <t>Sales Manager</t>
  </si>
  <si>
    <t>SA_REP</t>
  </si>
  <si>
    <t>Sales Representative</t>
  </si>
  <si>
    <t>PU_MAN</t>
  </si>
  <si>
    <t>Purchasing Manager</t>
  </si>
  <si>
    <t>PU_CLERK</t>
  </si>
  <si>
    <t>Purchasing Clerk</t>
  </si>
  <si>
    <t>ST_MAN</t>
  </si>
  <si>
    <t>Stock Manager</t>
  </si>
  <si>
    <t>ST_CLERK</t>
  </si>
  <si>
    <t>Stock Clerk</t>
  </si>
  <si>
    <t>SH_CLERK</t>
  </si>
  <si>
    <t>Shipping Clerk</t>
  </si>
  <si>
    <t>IT_PROG</t>
  </si>
  <si>
    <t>Programmer</t>
  </si>
  <si>
    <t>MK_MAN</t>
  </si>
  <si>
    <t>Marketing Manager</t>
  </si>
  <si>
    <t>MK_REP</t>
  </si>
  <si>
    <t>Marketing Representative</t>
  </si>
  <si>
    <t>HR_REP</t>
  </si>
  <si>
    <t>Human Resources Representative</t>
  </si>
  <si>
    <t>PR_REP</t>
  </si>
  <si>
    <t>Public Relations Representative</t>
  </si>
  <si>
    <t>JOB_ID</t>
  </si>
  <si>
    <t>JOB_TITLE</t>
  </si>
  <si>
    <t>MIN_SALARY</t>
  </si>
  <si>
    <t>MAX_SALARY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</si>
</sst>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yyyy\-mm\-dd;@"/>
    <numFmt numFmtId="165" formatCode="dd\-mm\-yyyy;@"/>
    <numFmt numFmtId="166" formatCode="[$-816]d/mmm;@"/>
    <numFmt numFmtId="167" formatCode="0000000000000"/>
    <numFmt numFmtId="168" formatCode="0000000000"/>
    <numFmt numFmtId="169" formatCode="dd/MMM"/>
  </numFmts>
  <fonts count="21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3"/>
      <color rgb="FF3F3F3F"/>
      <name val="Calibri"/>
      <family val="2"/>
      <scheme val="minor"/>
    </font>
    <font>
      <b/>
      <sz val="12"/>
      <color rgb="FF3F3F76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color rgb="FF242729"/>
      <name val="Consolas"/>
      <family val="3"/>
    </font>
    <font>
      <sz val="11"/>
      <color rgb="FFFF0000"/>
      <name val="Calibri"/>
      <family val="2"/>
      <scheme val="minor"/>
    </font>
    <font>
      <sz val="10"/>
      <color rgb="FF000000"/>
      <name val="Segoe UI"/>
      <family val="2"/>
    </font>
    <font>
      <u/>
      <sz val="11"/>
      <color theme="1"/>
      <name val="Calibri"/>
      <family val="2"/>
      <scheme val="minor"/>
    </font>
    <font>
      <b/>
      <sz val="10"/>
      <color rgb="FF000000"/>
      <name val="Segoe UI"/>
      <family val="2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1"/>
        <bgColor theme="1"/>
      </patternFill>
    </fill>
    <fill>
      <patternFill patternType="solid">
        <fgColor theme="4"/>
        <bgColor theme="4"/>
      </patternFill>
    </fill>
    <fill>
      <patternFill patternType="solid">
        <fgColor theme="0" tint="-0.14999847407452621"/>
        <bgColor theme="0" tint="-0.14999847407452621"/>
      </patternFill>
    </fill>
  </fills>
  <borders count="4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medium">
        <color indexed="64"/>
      </left>
      <right/>
      <top style="medium">
        <color indexed="64"/>
      </top>
      <bottom style="thick">
        <color theme="4"/>
      </bottom>
      <diagonal/>
    </border>
    <border>
      <left/>
      <right style="medium">
        <color indexed="64"/>
      </right>
      <top style="medium">
        <color indexed="64"/>
      </top>
      <bottom style="thick">
        <color theme="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medium">
        <color indexed="64"/>
      </left>
      <right/>
      <top style="thin">
        <color theme="4"/>
      </top>
      <bottom style="medium">
        <color indexed="64"/>
      </bottom>
      <diagonal/>
    </border>
    <border>
      <left style="medium">
        <color indexed="64"/>
      </left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4"/>
      </left>
      <right/>
      <top style="thin">
        <color theme="4"/>
      </top>
      <bottom style="thin">
        <color theme="1"/>
      </bottom>
      <diagonal/>
    </border>
    <border>
      <left style="thin">
        <color theme="1"/>
      </left>
      <right style="thin">
        <color theme="4"/>
      </right>
      <top style="thin">
        <color theme="4"/>
      </top>
      <bottom/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thin">
        <color rgb="FF7F7F7F"/>
      </right>
      <top/>
      <bottom/>
      <diagonal/>
    </border>
    <border>
      <left style="medium">
        <color indexed="64"/>
      </left>
      <right/>
      <top/>
      <bottom style="medium">
        <color theme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theme="1"/>
      </top>
      <bottom/>
      <diagonal/>
    </border>
    <border>
      <left/>
      <right style="thin">
        <color indexed="64"/>
      </right>
      <top style="thin">
        <color theme="4"/>
      </top>
      <bottom style="thin">
        <color theme="4"/>
      </bottom>
      <diagonal/>
    </border>
  </borders>
  <cellStyleXfs count="6">
    <xf borderId="0" fillId="0" fontId="0" numFmtId="0"/>
    <xf applyAlignment="0" applyFill="0" applyNumberFormat="0" applyProtection="0" borderId="1" fillId="0" fontId="1" numFmtId="0"/>
    <xf applyAlignment="0" applyNumberFormat="0" applyProtection="0" borderId="16" fillId="3" fontId="8" numFmtId="0"/>
    <xf applyAlignment="0" applyNumberFormat="0" applyProtection="0" borderId="17" fillId="4" fontId="9" numFmtId="0"/>
    <xf applyAlignment="0" applyFill="0" applyNumberFormat="0" applyProtection="0" borderId="19" fillId="0" fontId="12" numFmtId="0"/>
    <xf applyAlignment="0" applyBorder="0" applyFill="0" applyFont="0" applyProtection="0" borderId="0" fillId="0" fontId="13" numFmtId="9"/>
  </cellStyleXfs>
  <cellXfs count="217">
    <xf borderId="0" fillId="0" fontId="0" numFmtId="0" xfId="0"/>
    <xf applyFont="1" borderId="0" fillId="0" fontId="4" numFmtId="0" xfId="0"/>
    <xf applyAlignment="1" applyBorder="1" applyFont="1" borderId="9" fillId="0" fontId="5" numFmtId="0" xfId="0">
      <alignment horizontal="center" vertical="center"/>
    </xf>
    <xf applyAlignment="1" applyBorder="1" applyFont="1" borderId="11" fillId="0" fontId="5" numFmtId="0" xfId="0">
      <alignment horizontal="center" vertical="center"/>
    </xf>
    <xf applyAlignment="1" applyBorder="1" applyFont="1" borderId="9" fillId="0" fontId="5" numFmtId="0" xfId="0">
      <alignment vertical="center"/>
    </xf>
    <xf applyAlignment="1" applyBorder="1" applyFont="1" borderId="11" fillId="0" fontId="5" numFmtId="0" xfId="0">
      <alignment vertical="center"/>
    </xf>
    <xf applyAlignment="1" applyFont="1" borderId="0" fillId="0" fontId="5" numFmtId="0" xfId="0">
      <alignment horizontal="center" vertical="center"/>
    </xf>
    <xf applyAlignment="1" applyFont="1" borderId="0" fillId="0" fontId="7" numFmtId="0" xfId="0">
      <alignment horizontal="center" vertical="center"/>
    </xf>
    <xf applyAlignment="1" applyFont="1" applyNumberFormat="1" borderId="0" fillId="0" fontId="5" numFmtId="22" xfId="0">
      <alignment horizontal="center" vertical="center"/>
    </xf>
    <xf applyAlignment="1" applyFont="1" applyNumberFormat="1" borderId="0" fillId="0" fontId="5" numFmtId="14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ont="1" borderId="9" fillId="0" fontId="6" numFmtId="0" xfId="0">
      <alignment horizontal="center" vertical="center"/>
    </xf>
    <xf applyAlignment="1" applyBorder="1" applyFont="1" borderId="10" fillId="0" fontId="6" numFmtId="0" xfId="0">
      <alignment horizontal="center" vertical="center"/>
    </xf>
    <xf applyAlignment="1" applyBorder="1" applyFont="1" borderId="5" fillId="0" fontId="5" numFmtId="0" xfId="0">
      <alignment horizontal="center" vertical="center"/>
    </xf>
    <xf applyAlignment="1" applyBorder="1" applyFont="1" borderId="2" fillId="0" fontId="5" numFmtId="0" xfId="0">
      <alignment horizontal="center" vertical="center"/>
    </xf>
    <xf applyAlignment="1" applyBorder="1" applyFont="1" borderId="3" fillId="0" fontId="7" numFmtId="0" xfId="0">
      <alignment horizontal="center" vertical="center"/>
    </xf>
    <xf applyAlignment="1" applyBorder="1" applyFill="1" applyFont="1" borderId="18" fillId="2" fontId="2" numFmtId="0" xfId="1">
      <alignment horizontal="left" wrapText="1"/>
    </xf>
    <xf applyAlignment="1" applyBorder="1" applyFill="1" applyFont="1" borderId="0" fillId="2" fontId="2" numFmtId="0" xfId="1">
      <alignment horizontal="left" wrapText="1"/>
    </xf>
    <xf applyAlignment="1" applyFont="1" borderId="0" fillId="0" fontId="3" numFmtId="0" xfId="0">
      <alignment horizontal="left"/>
    </xf>
    <xf applyAlignment="1" applyFont="1" borderId="0" fillId="0" fontId="3" numFmtId="0" xfId="0">
      <alignment horizontal="left" wrapText="1"/>
    </xf>
    <xf applyAlignment="1" applyFont="1" borderId="0" fillId="0" fontId="3" numFmtId="0" xfId="0">
      <alignment horizontal="left" vertical="center"/>
    </xf>
    <xf applyAlignment="1" applyBorder="1" applyFont="1" borderId="11" fillId="0" fontId="6" numFmtId="0" xfId="0">
      <alignment horizontal="center" vertical="center"/>
    </xf>
    <xf applyAlignment="1" applyBorder="1" applyFont="1" borderId="5" fillId="0" fontId="7" numFmtId="0" xfId="0">
      <alignment horizontal="center" vertical="center"/>
    </xf>
    <xf applyAlignment="1" applyBorder="1" applyFont="1" borderId="6" fillId="0" fontId="5" numFmtId="0" xfId="0">
      <alignment horizontal="center" vertical="center" wrapText="1"/>
    </xf>
    <xf applyAlignment="1" applyBorder="1" applyFont="1" borderId="2" fillId="0" fontId="7" numFmtId="0" xfId="0">
      <alignment horizontal="center" vertical="center"/>
    </xf>
    <xf applyAlignment="1" applyBorder="1" applyFont="1" borderId="4" fillId="0" fontId="5" numFmtId="0" xfId="0">
      <alignment horizontal="center" vertical="center"/>
    </xf>
    <xf applyAlignment="1" applyFont="1" borderId="0" fillId="0" fontId="5" numFmtId="0" xfId="0">
      <alignment vertical="center"/>
    </xf>
    <xf applyBorder="1" applyFill="1" applyFont="1" borderId="12" fillId="2" fontId="2" numFmtId="0" xfId="1"/>
    <xf applyBorder="1" applyFill="1" applyFont="1" borderId="13" fillId="2" fontId="2" numFmtId="0" xfId="1"/>
    <xf applyAlignment="1" applyFont="1" borderId="17" fillId="4" fontId="10" numFmtId="0" xfId="3">
      <alignment horizontal="center" vertical="center"/>
    </xf>
    <xf applyAlignment="1" applyFont="1" borderId="16" fillId="3" fontId="11" numFmtId="0" xfId="2">
      <alignment horizontal="center" vertical="center"/>
    </xf>
    <xf applyBorder="1" applyFill="1" applyFont="1" borderId="18" fillId="2" fontId="2" numFmtId="0" xfId="1"/>
    <xf applyBorder="1" applyFill="1" applyFont="1" borderId="0" fillId="2" fontId="2" numFmtId="0" xfId="1"/>
    <xf applyAlignment="1" applyBorder="1" borderId="11" fillId="0" fontId="0" numFmtId="0" xfId="0">
      <alignment horizontal="center" vertical="center"/>
    </xf>
    <xf applyAlignment="1" applyBorder="1" applyFont="1" borderId="12" fillId="0" fontId="3" numFmtId="0" xfId="0">
      <alignment horizontal="left" vertical="center"/>
    </xf>
    <xf applyAlignment="1" applyBorder="1" applyFont="1" borderId="18" fillId="0" fontId="3" numFmtId="0" xfId="0">
      <alignment horizontal="left" vertical="center"/>
    </xf>
    <xf applyAlignment="1" applyFont="1" borderId="0" fillId="0" fontId="3" numFmtId="0" xfId="0">
      <alignment horizontal="center" vertical="center"/>
    </xf>
    <xf applyAlignment="1" applyBorder="1" applyFont="1" borderId="21" fillId="0" fontId="3" numFmtId="0" xfId="0">
      <alignment horizontal="left" vertical="center"/>
    </xf>
    <xf applyAlignment="1" applyBorder="1" applyFont="1" borderId="20" fillId="0" fontId="3" numFmtId="0" xfId="0">
      <alignment horizontal="left" vertical="center"/>
    </xf>
    <xf borderId="19" fillId="0" fontId="12" numFmtId="0" xfId="4"/>
    <xf applyAlignment="1" applyBorder="1" applyFill="1" applyFont="1" borderId="9" fillId="2" fontId="2" numFmtId="0" xfId="1">
      <alignment horizontal="left" wrapText="1"/>
    </xf>
    <xf applyAlignment="1" applyBorder="1" applyFill="1" applyFont="1" borderId="11" fillId="2" fontId="2" numFmtId="0" xfId="1">
      <alignment horizontal="left" wrapText="1"/>
    </xf>
    <xf applyAlignment="1" applyBorder="1" applyFill="1" applyFont="1" borderId="10" fillId="2" fontId="2" numFmtId="0" xfId="1">
      <alignment horizontal="left" wrapText="1"/>
    </xf>
    <xf applyNumberFormat="1" borderId="0" fillId="0" fontId="0" numFmtId="16" xfId="0"/>
    <xf applyAlignment="1" applyBorder="1" borderId="13" fillId="0" fontId="0" numFmtId="0" xfId="0">
      <alignment horizontal="center" vertical="center"/>
    </xf>
    <xf applyAlignment="1" applyBorder="1" applyFont="1" borderId="22" fillId="0" fontId="7" numFmtId="0" xfId="0">
      <alignment horizontal="center" vertical="center"/>
    </xf>
    <xf applyAlignment="1" applyBorder="1" applyFont="1" borderId="4" fillId="0" fontId="7" numFmtId="0" xfId="0">
      <alignment horizontal="center" vertical="center"/>
    </xf>
    <xf applyAlignment="1" borderId="0" fillId="0" fontId="0" numFmtId="0" xfId="0">
      <alignment vertical="center"/>
    </xf>
    <xf applyAlignment="1" applyBorder="1" applyFont="1" borderId="23" fillId="0" fontId="5" numFmtId="0" xfId="0">
      <alignment horizontal="center" vertical="center"/>
    </xf>
    <xf applyAlignment="1" applyBorder="1" applyFont="1" borderId="25" fillId="0" fontId="5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applyFill="1" applyFont="1" borderId="23" fillId="5" fontId="14" numFmtId="0" xfId="0">
      <alignment horizontal="center" vertical="center"/>
    </xf>
    <xf applyAlignment="1" applyBorder="1" applyFill="1" applyFont="1" borderId="24" fillId="5" fontId="14" numFmtId="0" xfId="0">
      <alignment horizontal="center" vertical="center"/>
    </xf>
    <xf applyAlignment="1" applyBorder="1" borderId="26" fillId="0" fontId="0" numFmtId="0" xfId="0">
      <alignment horizontal="center" vertical="center"/>
    </xf>
    <xf applyAlignment="1" applyFont="1" borderId="0" fillId="0" fontId="5" numFmtId="9" xfId="5">
      <alignment horizontal="center" vertical="center"/>
    </xf>
    <xf applyAlignment="1" applyBorder="1" applyFont="1" borderId="3" fillId="0" fontId="5" numFmtId="9" xfId="5">
      <alignment horizontal="center" vertical="center"/>
    </xf>
    <xf applyAlignment="1" borderId="0" fillId="0" fontId="0" numFmtId="0" xfId="0">
      <alignment horizontal="center"/>
    </xf>
    <xf applyAlignment="1" applyNumberFormat="1" borderId="0" fillId="0" fontId="0" numFmtId="16" xfId="0">
      <alignment horizontal="center"/>
    </xf>
    <xf applyFont="1" applyNumberFormat="1" borderId="0" fillId="0" fontId="4" numFmtId="1" xfId="0"/>
    <xf applyAlignment="1" applyBorder="1" applyFont="1" applyNumberFormat="1" borderId="10" fillId="0" fontId="5" numFmtId="1" xfId="0">
      <alignment vertical="center"/>
    </xf>
    <xf applyAlignment="1" applyFont="1" applyNumberFormat="1" borderId="0" fillId="0" fontId="5" numFmtId="1" xfId="0">
      <alignment horizontal="center" vertical="center"/>
    </xf>
    <xf applyNumberFormat="1" borderId="0" fillId="0" fontId="0" numFmtId="1" xfId="0"/>
    <xf applyAlignment="1" applyBorder="1" applyFont="1" applyNumberFormat="1" borderId="11" fillId="0" fontId="5" numFmtId="1" xfId="0">
      <alignment vertical="center"/>
    </xf>
    <xf applyNumberFormat="1" borderId="0" fillId="0" fontId="0" numFmtId="22" xfId="0"/>
    <xf applyNumberFormat="1" borderId="0" fillId="0" fontId="0" numFmtId="14" xfId="0"/>
    <xf applyAlignment="1" applyFont="1" applyNumberFormat="1" borderId="0" fillId="0" fontId="5" numFmtId="164" xfId="0">
      <alignment horizontal="center" vertical="center"/>
    </xf>
    <xf applyAlignment="1" applyFont="1" applyNumberFormat="1" borderId="0" fillId="0" fontId="5" numFmtId="165" xfId="0">
      <alignment horizontal="center" vertical="center"/>
    </xf>
    <xf applyAlignment="1" applyFont="1" borderId="0" fillId="0" fontId="15" numFmtId="0" xfId="0">
      <alignment horizontal="left" vertical="center"/>
    </xf>
    <xf applyAlignment="1" applyBorder="1" applyFont="1" borderId="3" fillId="0" fontId="3" numFmtId="0" xfId="0">
      <alignment horizontal="left" vertical="center"/>
    </xf>
    <xf applyAlignment="1" applyBorder="1" applyFill="1" applyFont="1" borderId="23" fillId="5" fontId="14" numFmtId="0" xfId="0">
      <alignment horizontal="center"/>
    </xf>
    <xf applyAlignment="1" applyBorder="1" applyFill="1" applyFont="1" applyNumberFormat="1" borderId="24" fillId="5" fontId="14" numFmtId="16" xfId="0">
      <alignment horizontal="center"/>
    </xf>
    <xf applyAlignment="1" applyBorder="1" applyFont="1" borderId="23" fillId="0" fontId="7" numFmtId="0" xfId="0">
      <alignment horizontal="center" vertical="center"/>
    </xf>
    <xf applyAlignment="1" applyBorder="1" applyFont="1" borderId="27" fillId="0" fontId="5" numFmtId="0" xfId="0">
      <alignment horizontal="center" vertical="center"/>
    </xf>
    <xf applyAlignment="1" applyBorder="1" applyFont="1" borderId="28" fillId="0" fontId="7" numFmtId="0" xfId="0">
      <alignment horizontal="center" vertical="center"/>
    </xf>
    <xf applyAlignment="1" applyFont="1" borderId="0" fillId="0" fontId="7" numFmtId="0" xfId="0">
      <alignment horizontal="left" vertical="center"/>
    </xf>
    <xf applyAlignment="1" borderId="0" fillId="0" fontId="0" numFmtId="0" xfId="0">
      <alignment horizontal="left"/>
    </xf>
    <xf applyAlignment="1" applyBorder="1" applyFont="1" borderId="3" fillId="0" fontId="7" numFmtId="0" xfId="0">
      <alignment horizontal="left" vertical="center"/>
    </xf>
    <xf applyBorder="1" applyFill="1" applyFont="1" applyNumberFormat="1" borderId="29" fillId="6" fontId="14" numFmtId="16" xfId="0"/>
    <xf applyAlignment="1" applyBorder="1" applyFill="1" borderId="13" fillId="7" fontId="0" numFmtId="0" xfId="0">
      <alignment horizontal="center" vertical="center"/>
    </xf>
    <xf applyAlignment="1" applyFill="1" borderId="0" fillId="7" fontId="0" numFmtId="0" xfId="0">
      <alignment horizontal="center" vertical="center"/>
    </xf>
    <xf applyAlignment="1" applyBorder="1" applyFill="1" borderId="30" fillId="7" fontId="0" numFmtId="0" xfId="0">
      <alignment horizontal="center" vertical="center"/>
    </xf>
    <xf applyBorder="1" applyFill="1" applyFont="1" applyNumberFormat="1" borderId="29" fillId="6" fontId="14" numFmtId="49" xfId="0"/>
    <xf applyAlignment="1" borderId="0" fillId="0" fontId="0" numFmtId="0" xfId="0">
      <alignment wrapText="1"/>
    </xf>
    <xf applyFont="1" borderId="0" fillId="0" fontId="16" numFmtId="0" xfId="0"/>
    <xf applyNumberFormat="1" borderId="0" fillId="0" fontId="0" numFmtId="164" xfId="0"/>
    <xf applyFont="1" applyNumberFormat="1" borderId="0" fillId="0" fontId="4" numFmtId="164" xfId="0"/>
    <xf applyAlignment="1" applyBorder="1" applyFont="1" applyNumberFormat="1" borderId="11" fillId="0" fontId="5" numFmtId="164" xfId="0">
      <alignment vertical="center"/>
    </xf>
    <xf applyAlignment="1" applyBorder="1" applyFont="1" applyNumberFormat="1" borderId="10" fillId="0" fontId="5" numFmtId="164" xfId="0">
      <alignment vertical="center"/>
    </xf>
    <xf applyAlignment="1" applyBorder="1" applyFill="1" applyFont="1" borderId="31" fillId="2" fontId="2" numFmtId="0" xfId="1">
      <alignment wrapText="1"/>
    </xf>
    <xf applyAlignment="1" applyBorder="1" applyFill="1" applyFont="1" borderId="12" fillId="7" fontId="3" numFmtId="0" xfId="0">
      <alignment horizontal="left" vertical="center"/>
    </xf>
    <xf applyAlignment="1" applyBorder="1" applyFill="1" applyFont="1" borderId="21" fillId="7" fontId="3" numFmtId="0" xfId="0">
      <alignment horizontal="left" vertical="center"/>
    </xf>
    <xf applyAlignment="1" applyFill="1" applyFont="1" borderId="0" fillId="7" fontId="3" numFmtId="0" xfId="0">
      <alignment horizontal="left" vertical="center"/>
    </xf>
    <xf applyAlignment="1" applyBorder="1" applyFill="1" applyFont="1" borderId="18" fillId="7" fontId="3" numFmtId="0" xfId="0">
      <alignment horizontal="left" vertical="center"/>
    </xf>
    <xf applyAlignment="1" applyBorder="1" applyFont="1" borderId="32" fillId="0" fontId="3" numFmtId="0" xfId="0">
      <alignment horizontal="left" vertical="center"/>
    </xf>
    <xf applyAlignment="1" applyBorder="1" applyFill="1" borderId="33" fillId="7" fontId="0" numFmtId="0" xfId="0">
      <alignment horizontal="center" vertical="center"/>
    </xf>
    <xf applyAlignment="1" applyFont="1" borderId="0" fillId="0" fontId="17" numFmtId="0" xfId="0">
      <alignment vertical="center"/>
    </xf>
    <xf applyBorder="1" borderId="2" fillId="0" fontId="0" numFmtId="0" xfId="0"/>
    <xf applyAlignment="1" applyBorder="1" applyFont="1" borderId="2" fillId="0" fontId="17" numFmtId="0" xfId="0">
      <alignment vertical="center"/>
    </xf>
    <xf applyBorder="1" borderId="22" fillId="0" fontId="0" numFmtId="0" xfId="0"/>
    <xf applyAlignment="1" applyBorder="1" applyFont="1" borderId="37" fillId="0" fontId="3" numFmtId="0" xfId="0">
      <alignment horizontal="center" vertical="center"/>
    </xf>
    <xf applyAlignment="1" applyBorder="1" borderId="38" fillId="0" fontId="0" numFmtId="0" xfId="0">
      <alignment horizontal="center" vertical="center"/>
    </xf>
    <xf applyAlignment="1" applyBorder="1" applyFont="1" borderId="37" fillId="0" fontId="3" numFmtId="0" xfId="0">
      <alignment horizontal="left" vertical="center"/>
    </xf>
    <xf applyAlignment="1" applyBorder="1" applyFont="1" borderId="39" fillId="0" fontId="3" numFmtId="0" xfId="0">
      <alignment horizontal="left" vertical="center"/>
    </xf>
    <xf applyAlignment="1" applyBorder="1" applyFont="1" borderId="33" fillId="0" fontId="3" numFmtId="0" xfId="0">
      <alignment horizontal="center" vertical="center"/>
    </xf>
    <xf applyNumberFormat="1" borderId="0" fillId="0" fontId="0" numFmtId="166" xfId="0"/>
    <xf applyAlignment="1" applyBorder="1" applyFont="1" borderId="38" fillId="0" fontId="5" numFmtId="0" xfId="0">
      <alignment horizontal="center" vertical="center"/>
    </xf>
    <xf applyFont="1" borderId="0" fillId="0" fontId="3" numFmtId="0" xfId="0"/>
    <xf applyBorder="1" applyFill="1" applyFont="1" applyNumberFormat="1" borderId="29" fillId="6" fontId="14" numFmtId="166" xfId="0"/>
    <xf applyAlignment="1" applyBorder="1" applyFont="1" borderId="10" fillId="0" fontId="7" numFmtId="0" xfId="0">
      <alignment horizontal="center" vertical="center"/>
    </xf>
    <xf applyBorder="1" applyFill="1" applyFont="1" applyNumberFormat="1" borderId="40" fillId="6" fontId="14" numFmtId="49" xfId="0"/>
    <xf applyAlignment="1" applyBorder="1" applyFill="1" applyFont="1" borderId="33" fillId="7" fontId="3" numFmtId="0" xfId="0">
      <alignment horizontal="left" vertical="center"/>
    </xf>
    <xf applyAlignment="1" applyBorder="1" applyFill="1" applyFont="1" applyNumberFormat="1" borderId="40" fillId="6" fontId="14" numFmtId="16" xfId="0">
      <alignment horizontal="center" vertical="center"/>
    </xf>
    <xf applyAlignment="1" applyNumberFormat="1" borderId="0" fillId="0" fontId="0" numFmtId="167" xfId="0">
      <alignment horizontal="left"/>
    </xf>
    <xf applyAlignment="1" applyFont="1" borderId="0" fillId="0" fontId="3" numFmtId="0" xfId="0">
      <alignment horizontal="center"/>
    </xf>
    <xf applyAlignment="1" applyFont="1" applyNumberFormat="1" borderId="0" fillId="0" fontId="3" numFmtId="1" xfId="0">
      <alignment horizontal="center"/>
    </xf>
    <xf applyNumberFormat="1" borderId="0" fillId="0" fontId="0" numFmtId="167" xfId="0"/>
    <xf applyFont="1" applyNumberFormat="1" borderId="0" fillId="0" fontId="18" numFmtId="166" xfId="0"/>
    <xf applyNumberFormat="1" borderId="0" fillId="0" fontId="0" numFmtId="168" xfId="0"/>
    <xf applyAlignment="1" applyFont="1" applyNumberFormat="1" borderId="0" fillId="0" fontId="17" numFmtId="168" xfId="0">
      <alignment vertical="center"/>
    </xf>
    <xf applyBorder="1" applyNumberFormat="1" borderId="2" fillId="0" fontId="0" numFmtId="168" xfId="0"/>
    <xf applyAlignment="1" applyBorder="1" applyFont="1" applyNumberFormat="1" borderId="2" fillId="0" fontId="17" numFmtId="168" xfId="0">
      <alignment vertical="center"/>
    </xf>
    <xf applyBorder="1" applyFont="1" applyNumberFormat="1" borderId="2" fillId="0" fontId="3" numFmtId="168" xfId="0"/>
    <xf applyFont="1" applyNumberFormat="1" borderId="0" fillId="0" fontId="3" numFmtId="168" xfId="0"/>
    <xf applyAlignment="1" applyFont="1" applyNumberFormat="1" borderId="0" fillId="0" fontId="19" numFmtId="168" xfId="0">
      <alignment vertical="center"/>
    </xf>
    <xf applyAlignment="1" applyBorder="1" applyFont="1" applyNumberFormat="1" borderId="2" fillId="0" fontId="19" numFmtId="168" xfId="0">
      <alignment vertical="center"/>
    </xf>
    <xf applyBorder="1" applyFont="1" applyNumberFormat="1" borderId="22" fillId="0" fontId="3" numFmtId="168" xfId="0"/>
    <xf applyBorder="1" applyFont="1" applyNumberFormat="1" borderId="2" fillId="0" fontId="20" numFmtId="168" xfId="0"/>
    <xf applyAlignment="1" applyBorder="1" applyFont="1" borderId="22" fillId="0" fontId="5" numFmtId="0" xfId="0">
      <alignment horizontal="center" vertical="center"/>
    </xf>
    <xf applyAlignment="1" applyBorder="1" applyFont="1" applyNumberFormat="1" borderId="2" fillId="0" fontId="5" numFmtId="1" xfId="0">
      <alignment horizontal="center" vertical="center"/>
    </xf>
    <xf applyAlignment="1" applyBorder="1" applyFont="1" applyNumberFormat="1" borderId="22" fillId="0" fontId="5" numFmtId="1" xfId="0">
      <alignment horizontal="center" vertical="center"/>
    </xf>
    <xf applyAlignment="1" applyBorder="1" applyFont="1" borderId="41" fillId="0" fontId="5" numFmtId="0" xfId="0">
      <alignment horizontal="center" vertical="center"/>
    </xf>
    <xf applyFont="1" borderId="0" fillId="0" fontId="18" numFmtId="0" xfId="0"/>
    <xf applyAlignment="1" applyBorder="1" applyFill="1" applyFont="1" borderId="0" fillId="2" fontId="2" numFmtId="0" xfId="1">
      <alignment horizontal="left" wrapText="1"/>
    </xf>
    <xf applyAlignment="1" applyBorder="1" applyFill="1" applyFont="1" borderId="34" fillId="2" fontId="2" numFmtId="0" xfId="1">
      <alignment horizontal="center" wrapText="1"/>
    </xf>
    <xf applyAlignment="1" applyBorder="1" applyFill="1" applyFont="1" borderId="35" fillId="2" fontId="2" numFmtId="0" xfId="1">
      <alignment horizontal="center" wrapText="1"/>
    </xf>
    <xf applyAlignment="1" applyBorder="1" applyFill="1" applyFont="1" borderId="36" fillId="2" fontId="2" numFmtId="0" xfId="1">
      <alignment horizontal="center" wrapText="1"/>
    </xf>
    <xf applyAlignment="1" applyBorder="1" applyFill="1" applyFont="1" borderId="12" fillId="2" fontId="2" numFmtId="0" xfId="1">
      <alignment horizontal="left" wrapText="1"/>
    </xf>
    <xf applyAlignment="1" applyBorder="1" applyFill="1" applyFont="1" borderId="13" fillId="2" fontId="2" numFmtId="0" xfId="1">
      <alignment horizontal="left" wrapText="1"/>
    </xf>
    <xf applyAlignment="1" applyBorder="1" applyFill="1" applyFont="1" borderId="14" fillId="2" fontId="2" numFmtId="0" xfId="1">
      <alignment horizontal="left" wrapText="1"/>
    </xf>
    <xf applyAlignment="1" applyBorder="1" applyFill="1" applyFont="1" borderId="7" fillId="2" fontId="2" numFmtId="0" xfId="1">
      <alignment horizontal="left" wrapText="1"/>
    </xf>
    <xf applyAlignment="1" applyBorder="1" applyFill="1" applyFont="1" borderId="15" fillId="2" fontId="2" numFmtId="0" xfId="1">
      <alignment horizontal="left" wrapText="1"/>
    </xf>
    <xf applyAlignment="1" applyBorder="1" applyFill="1" applyFont="1" borderId="8" fillId="2" fontId="2" numFmtId="0" xfId="1">
      <alignment horizontal="left" wrapText="1"/>
    </xf>
    <xf applyAlignment="1" applyBorder="1" applyFill="1" applyFont="1" borderId="18" fillId="2" fontId="2" numFmtId="0" xfId="1">
      <alignment horizontal="left" wrapText="1"/>
    </xf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numFmtId="169" fontId="0" fillId="0" borderId="0" xfId="0" applyNumberFormat="true"/>
  </cellXfs>
  <cellStyles count="6">
    <cellStyle builtinId="16" name="Cabeçalho 1" xfId="1"/>
    <cellStyle builtinId="18" name="Cabeçalho 3" xfId="4"/>
    <cellStyle builtinId="20" name="Entrada" xfId="2"/>
    <cellStyle builtinId="0" name="Normal" xfId="0"/>
    <cellStyle builtinId="5" name="Percentagem" xfId="5"/>
    <cellStyle builtinId="21" name="Saída" xfId="3"/>
  </cellStyles>
  <dxfs count="161"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indent="0" justifyLastLine="0" readingOrder="0" shrinkToFit="0" textRotation="0" vertical="center"/>
      <border diagonalDown="0" diagonalUp="0" outline="0">
        <left/>
        <right/>
        <top/>
        <bottom/>
      </border>
    </dxf>
    <dxf>
      <numFmt formatCode="dd/mm/yyyy\ hh:mm" numFmtId="27"/>
    </dxf>
    <dxf>
      <numFmt formatCode="0000000000000" numFmtId="167"/>
      <alignment horizontal="left" indent="0" justifyLastLine="0" readingOrder="0" shrinkToFit="0" textRotation="0" vertical="bottom" wrapText="0"/>
    </dxf>
    <dxf>
      <numFmt formatCode="0000000000000" numFmtId="167"/>
      <alignment horizontal="left" indent="0" justifyLastLine="0" readingOrder="0" shrinkToFit="0" textRotation="0" vertical="bottom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" numFmtId="19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yyyy\-mm\-dd;@" numFmtId="164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\ hh:mm" numFmtId="27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\ hh:mm" numFmtId="27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\-mm\-yyyy;@" numFmtId="165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" numFmtId="19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yyyy\-mm\-dd;@" numFmtId="164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\ hh:mm" numFmtId="27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\ hh:mm" numFmtId="27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\-mm\-yyyy;@" numFmtId="165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yyyy\-mm\-dd;@" numFmtId="164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yyyy\-mm\-dd;@" numFmtId="164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numFmt formatCode="0000000000" numFmtId="168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indent="0" justifyLastLine="0" readingOrder="0" shrinkToFit="0" textRotation="0" vertical="center"/>
      <border diagonalDown="0" diagonalUp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General" numFmtId="0"/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border outline="0">
        <top style="thick">
          <color theme="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  <border diagonalDown="0" diagonalUp="0" outline="0">
        <left/>
        <right/>
        <top/>
        <bottom/>
      </border>
    </dxf>
    <dxf>
      <font>
        <b/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</dxf>
    <dxf>
      <border outline="0">
        <top style="thick">
          <color theme="4"/>
        </top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  <border diagonalDown="0" diagonalUp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  <border diagonalDown="0" diagonalUp="0">
        <left style="thin">
          <color theme="4"/>
        </left>
        <right/>
        <top style="thin">
          <color theme="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  <border diagonalDown="0" diagonalUp="0">
        <left/>
        <right style="thin">
          <color theme="4"/>
        </right>
        <top style="thin">
          <color theme="4"/>
        </top>
        <bottom/>
        <vertical/>
        <horizontal/>
      </border>
    </dxf>
    <dxf>
      <alignment horizontal="center" indent="0" justifyLastLine="0" readingOrder="0" shrinkToFit="0" textRotation="0" vertical="bottom" wrapText="0"/>
    </dxf>
    <dxf>
      <font>
        <b/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</dxf>
    <dxf>
      <border outline="0">
        <top style="thick">
          <color theme="4"/>
        </top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  <border diagonalDown="0" diagonalUp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  <border diagonalDown="0" diagonalUp="0">
        <left style="thin">
          <color theme="4"/>
        </left>
        <right/>
        <top style="thin">
          <color theme="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  <border diagonalDown="0" diagonalUp="0">
        <left/>
        <right/>
        <top style="thin">
          <color theme="4"/>
        </top>
        <bottom/>
        <vertical/>
        <horizontal/>
      </border>
    </dxf>
    <dxf>
      <alignment horizontal="center" indent="0" justifyLastLine="0" readingOrder="0" shrinkToFit="0" textRotation="0" vertical="bottom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border outline="0"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indent="0" justifyLastLine="0" readingOrder="0" shrinkToFit="0" textRotation="0" vertical="center" wrapText="0"/>
    </dxf>
    <dxf>
      <font>
        <b/>
      </font>
      <numFmt formatCode="@" numFmtId="30"/>
      <alignment horizontal="left" indent="0" justifyLastLine="0" readingOrder="0" shrinkToFit="0" textRotation="0" vertical="center" wrapText="0"/>
      <border diagonalDown="0" diagonalUp="0">
        <left style="medium">
          <color indexed="64"/>
        </left>
        <right/>
        <top/>
        <bottom/>
        <vertical/>
        <horizontal/>
      </border>
    </dxf>
    <dxf>
      <alignment horizontal="center" indent="0" justifyLastLine="0" readingOrder="0" shrinkToFit="0" textRotation="0" wrapText="0"/>
    </dxf>
    <dxf>
      <alignment horizontal="center" indent="0" justifyLastLine="0" readingOrder="0" shrinkToFit="0" textRotation="0" vertical="center" wrapText="0"/>
    </dxf>
    <dxf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indent="0" justifyLastLine="0" readingOrder="0" shrinkToFit="0" textRotation="0" vertical="center" wrapText="0"/>
      <border diagonalDown="0" diagonalUp="0" outline="0">
        <left style="medium">
          <color indexed="64"/>
        </left>
        <right/>
        <top style="thin">
          <color theme="4"/>
        </top>
        <bottom/>
      </border>
    </dxf>
    <dxf>
      <alignment horizontal="center" indent="0" justifyLastLine="0" readingOrder="0" shrinkToFit="0" textRotation="0" vertical="center" wrapText="0"/>
    </dxf>
    <dxf>
      <font>
        <b val="0"/>
      </font>
      <alignment horizontal="center" indent="0" justifyLastLine="0" readingOrder="0" shrinkToFit="0" textRotation="0" vertical="center" wrapText="0"/>
    </dxf>
    <dxf>
      <font>
        <b val="0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indent="0" justifyLastLine="0" readingOrder="0" shrinkToFit="0" textRotation="0" vertical="center" wrapText="0"/>
      <border diagonalDown="0" diagonalUp="0" outline="0">
        <left style="medium">
          <color indexed="64"/>
        </left>
        <right/>
        <top style="thin">
          <color theme="4"/>
        </top>
        <bottom/>
      </border>
    </dxf>
    <dxf>
      <numFmt formatCode="0" numFmtId="1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/>
    </dxf>
    <dxf>
      <font>
        <b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/>
    </dxf>
    <dxf>
      <font>
        <b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indent="0" justifyLastLine="0" readingOrder="0" shrinkToFit="0" textRotation="0" vertical="center" wrapText="0"/>
    </dxf>
    <dxf>
      <border outline="0">
        <top style="thick">
          <color theme="4"/>
        </top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  <border diagonalDown="0" diagonalUp="0" outline="0">
        <left/>
        <right/>
        <top/>
        <bottom/>
      </border>
    </dxf>
  </dxfs>
  <tableStyles count="0" defaultPivotStyle="PivotStyleLight16" defaultTableStyle="TableStyleMedium2"/>
  <colors>
    <mruColors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10" Target="worksheets/sheet10.xml" Type="http://schemas.openxmlformats.org/officeDocument/2006/relationships/worksheet"/>
<Relationship Id="rId11" Target="worksheets/sheet11.xml" Type="http://schemas.openxmlformats.org/officeDocument/2006/relationships/worksheet"/>
<Relationship Id="rId12" Target="worksheets/sheet12.xml" Type="http://schemas.openxmlformats.org/officeDocument/2006/relationships/worksheet"/>
<Relationship Id="rId13" Target="worksheets/sheet13.xml" Type="http://schemas.openxmlformats.org/officeDocument/2006/relationships/worksheet"/>
<Relationship Id="rId14" Target="worksheets/sheet14.xml" Type="http://schemas.openxmlformats.org/officeDocument/2006/relationships/worksheet"/>
<Relationship Id="rId15" Target="worksheets/sheet15.xml" Type="http://schemas.openxmlformats.org/officeDocument/2006/relationships/worksheet"/>
<Relationship Id="rId16" Target="worksheets/sheet16.xml" Type="http://schemas.openxmlformats.org/officeDocument/2006/relationships/worksheet"/>
<Relationship Id="rId17" Target="worksheets/sheet17.xml" Type="http://schemas.openxmlformats.org/officeDocument/2006/relationships/worksheet"/>
<Relationship Id="rId18" Target="theme/theme1.xml" Type="http://schemas.openxmlformats.org/officeDocument/2006/relationships/theme"/>
<Relationship Id="rId19" Target="styles.xml" Type="http://schemas.openxmlformats.org/officeDocument/2006/relationships/styles"/>
<Relationship Id="rId2" Target="worksheets/sheet2.xml" Type="http://schemas.openxmlformats.org/officeDocument/2006/relationships/worksheet"/>
<Relationship Id="rId20" Target="sharedStrings.xml" Type="http://schemas.openxmlformats.org/officeDocument/2006/relationships/sharedStrings"/>
<Relationship Id="rId21" Target="calcChain.xml" Type="http://schemas.openxmlformats.org/officeDocument/2006/relationships/calcChain"/>
<Relationship Id="rId22" Target="worksheets/sheet20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worksheets/sheet6.xml" Type="http://schemas.openxmlformats.org/officeDocument/2006/relationships/worksheet"/>
<Relationship Id="rId7" Target="worksheets/sheet7.xml" Type="http://schemas.openxmlformats.org/officeDocument/2006/relationships/worksheet"/>
<Relationship Id="rId8" Target="worksheets/sheet8.xml" Type="http://schemas.openxmlformats.org/officeDocument/2006/relationships/worksheet"/>
<Relationship Id="rId9" Target="worksheets/sheet9.xml" Type="http://schemas.openxmlformats.org/officeDocument/2006/relationships/worksheet"/>
</Relationships>

</file>

<file path=xl/drawings/_rels/vmlDrawing1.vml.rels><?xml version="1.0" encoding="UTF-8" standalone="no"?>
<Relationships xmlns="http://schemas.openxmlformats.org/package/2006/relationships">
<Relationship Id="rId1" Target="../media/image1.emf" Type="http://schemas.openxmlformats.org/officeDocument/2006/relationships/image"/>
</Relationships>

</file>

<file path=xl/drawings/_rels/vmlDrawing2.vml.rels><?xml version="1.0" encoding="UTF-8" standalone="no"?>
<Relationships xmlns="http://schemas.openxmlformats.org/package/2006/relationships">
<Relationship Id="rId1" Target="../media/image2.emf" Type="http://schemas.openxmlformats.org/officeDocument/2006/relationships/image"/>
<Relationship Id="rId2" Target="../media/image3.emf" Type="http://schemas.openxmlformats.org/officeDocument/2006/relationships/image"/>
<Relationship Id="rId3" Target="../media/image4.emf" Type="http://schemas.openxmlformats.org/officeDocument/2006/relationships/image"/>
</Relationships>

</file>

<file path=xl/drawings/drawing1.xml><?xml version="1.0" encoding="utf-8"?>
<xdr:wsDr xmlns:a="http://schemas.openxmlformats.org/drawingml/2006/main" xmlns:xdr="http://schemas.openxmlformats.org/drawingml/2006/spreadsheetDrawing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1266825</xdr:colOff>
          <xdr:row>0</xdr:row>
          <xdr:rowOff>66675</xdr:rowOff>
        </xdr:from>
        <xdr:to>
          <xdr:col>2</xdr:col>
          <xdr:colOff>2352675</xdr:colOff>
          <xdr:row>3</xdr:row>
          <xdr:rowOff>47625</xdr:rowOff>
        </xdr:to>
        <xdr:sp macro="" textlink="">
          <xdr:nvSpPr>
            <xdr:cNvPr hidden="1" id="4097" name="Object 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0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a14:legacySpreadsheetColorIndex="65" mc:Ignorable="a14" val="FFFFFF"/>
            </a:solidFill>
            <a:ln w="9525">
              <a:solidFill>
                <a:srgbClr a14:legacySpreadsheetColorIndex="64" mc:Ignorable="a14"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2</xdr:col>
      <xdr:colOff>3467100</xdr:colOff>
      <xdr:row>0</xdr:row>
      <xdr:rowOff>133350</xdr:rowOff>
    </xdr:from>
    <xdr:to>
      <xdr:col>2</xdr:col>
      <xdr:colOff>4143375</xdr:colOff>
      <xdr:row>2</xdr:row>
      <xdr:rowOff>85725</xdr:rowOff>
    </xdr:to>
    <xdr:sp macro="[0]!SelectedRangeToImage" textlink="">
      <xdr:nvSpPr>
        <xdr:cNvPr id="2" name="Fluxograma: Decisã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0134600" y="133350"/>
          <a:ext cx="676275" cy="333375"/>
        </a:xfrm>
        <a:prstGeom prst="flowChartDecis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anchor="t" horzOverflow="clip" rtlCol="0" vertOverflow="clip"/>
        <a:lstStyle/>
        <a:p>
          <a:pPr algn="l"/>
          <a:endParaRPr lang="pt-PT" sz="1100"/>
        </a:p>
      </xdr:txBody>
    </xdr:sp>
    <xdr:clientData/>
  </xdr:twoCellAnchor>
</xdr:wsDr>
</file>

<file path=xl/drawings/drawing2.xml><?xml version="1.0" encoding="utf-8"?>
<xdr:wsDr xmlns:a="http://schemas.openxmlformats.org/drawingml/2006/main" xmlns:xdr="http://schemas.openxmlformats.org/drawingml/2006/spreadsheetDrawing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295275</xdr:colOff>
          <xdr:row>13</xdr:row>
          <xdr:rowOff>66675</xdr:rowOff>
        </xdr:from>
        <xdr:to>
          <xdr:col>2</xdr:col>
          <xdr:colOff>3000375</xdr:colOff>
          <xdr:row>13</xdr:row>
          <xdr:rowOff>600075</xdr:rowOff>
        </xdr:to>
        <xdr:sp macro="" textlink="">
          <xdr:nvSpPr>
            <xdr:cNvPr hidden="1" id="2049" name="Object 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6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a14:legacySpreadsheetColorIndex="65" mc:Ignorable="a14" val="FFFFFF"/>
            </a:solidFill>
            <a:ln w="9525">
              <a:solidFill>
                <a:srgbClr a14:legacySpreadsheetColorIndex="64" mc:Ignorable="a14"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1676400</xdr:colOff>
          <xdr:row>14</xdr:row>
          <xdr:rowOff>9525</xdr:rowOff>
        </xdr:from>
        <xdr:to>
          <xdr:col>2</xdr:col>
          <xdr:colOff>3619500</xdr:colOff>
          <xdr:row>14</xdr:row>
          <xdr:rowOff>600075</xdr:rowOff>
        </xdr:to>
        <xdr:sp macro="" textlink="">
          <xdr:nvSpPr>
            <xdr:cNvPr hidden="1" id="2050" name="Object 2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6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a14:legacySpreadsheetColorIndex="65" mc:Ignorable="a14" val="FFFFFF"/>
            </a:solidFill>
            <a:ln w="9525">
              <a:solidFill>
                <a:srgbClr a14:legacySpreadsheetColorIndex="64" mc:Ignorable="a14"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561975</xdr:colOff>
          <xdr:row>15</xdr:row>
          <xdr:rowOff>123825</xdr:rowOff>
        </xdr:from>
        <xdr:to>
          <xdr:col>2</xdr:col>
          <xdr:colOff>3876675</xdr:colOff>
          <xdr:row>15</xdr:row>
          <xdr:rowOff>657225</xdr:rowOff>
        </xdr:to>
        <xdr:sp macro="" textlink="">
          <xdr:nvSpPr>
            <xdr:cNvPr hidden="1" id="2051" name="Object 3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6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a14:legacySpreadsheetColorIndex="65" mc:Ignorable="a14" val="FFFFFF"/>
            </a:solidFill>
            <a:ln w="9525">
              <a:solidFill>
                <a:srgbClr a14:legacySpreadsheetColorIndex="64" mc:Ignorable="a14"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158" displayName="Table1" headerRowBorderDxfId="159" headerRowDxfId="160" id="1" mc:Ignorable="xr xr3" name="Table1" ref="A6:C17" tableBorderDxfId="157" totalsRowShown="0" xr:uid="{00000000-000C-0000-FFFF-FFFF00000000}">
  <autoFilter ref="A6:C17" xr:uid="{00000000-0009-0000-0100-000001000000}"/>
  <tableColumns count="3">
    <tableColumn dataDxfId="156" id="1" name="Validation" xr3:uid="{00000000-0010-0000-0000-000001000000}"/>
    <tableColumn dataDxfId="155" id="2" name="Result" xr3:uid="{00000000-0010-0000-0000-000002000000}">
      <calculatedColumnFormula>VLOOKUP('VAL1'!F1,TblOkNok[[OK/NOK]:[Valor]],2)</calculatedColumnFormula>
    </tableColumn>
    <tableColumn dataDxfId="154" id="3" name="Observações" xr3:uid="{00000000-0010-0000-0000-000003000000}">
      <calculatedColumnFormula>VLOOKUP('VAL1'!G1,Legenda!B2:D3,TblOkNok[[#All],[Valor]])</calculatedColumnFormula>
    </tableColumn>
  </tableColumns>
  <tableStyleInfo name="TableStyleLight9" showColumnStripes="0" showFirstColumn="0" showLastColumn="0" showRowStripes="1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2" headerRowDxfId="131" id="12" mc:Ignorable="xr xr3" name="Table12" ref="J3:T10" totalsRowShown="0" xr:uid="{00000000-000C-0000-FFFF-FFFF06000000}">
  <autoFilter ref="J3:T10" xr:uid="{00000000-0009-0000-0100-00000C000000}"/>
  <tableColumns count="11">
    <tableColumn dataDxfId="130" id="1" name="Msgs &gt; 10" xr3:uid="{00000000-0010-0000-0600-000001000000}"/>
    <tableColumn dataDxfId="129" id="2" name="06/jul" xr3:uid="{00000000-0010-0000-0600-000002000000}"/>
    <tableColumn id="3" name="09/jul" xr3:uid="{00000000-0010-0000-0600-000003000000}"/>
    <tableColumn id="4" name="10/jul" xr3:uid="{00000000-0010-0000-0600-000004000000}"/>
    <tableColumn id="5" name="11/jul" xr3:uid="{00000000-0010-0000-0600-000005000000}"/>
    <tableColumn id="6" name="12/jul" xr3:uid="{00000000-0010-0000-0600-000006000000}"/>
    <tableColumn id="7" name="13/jul" xr3:uid="{00000000-0010-0000-0600-000007000000}"/>
    <tableColumn id="8" name="20/jul" xr3:uid="{00000000-0010-0000-0600-000008000000}"/>
    <tableColumn id="9" name="23/jul" xr3:uid="{00000000-0010-0000-0600-000009000000}"/>
    <tableColumn id="10" name="24/jul" xr3:uid="{00000000-0010-0000-0600-00000A000000}"/>
    <tableColumn id="11" name="26/jul" xr3:uid="{00000000-0010-0000-0600-00000B000000}"/>
  </tableColumns>
  <tableStyleInfo name="TableStyleLight8" showColumnStripes="0" showFirstColumn="0" showLastColumn="0" showRowStripes="1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126" displayName="TblVal2" headerRowBorderDxfId="127" headerRowDxfId="128" id="3" mc:Ignorable="xr xr3" name="TblVal2" ref="A4:D11" tableBorderDxfId="125" totalsRowShown="0" xr:uid="{00000000-000C-0000-FFFF-FFFF07000000}">
  <autoFilter ref="A4:D11" xr:uid="{00000000-0009-0000-0100-000003000000}"/>
  <tableColumns count="4">
    <tableColumn dataDxfId="124" id="1" name="Column1" xr3:uid="{00000000-0010-0000-0700-000001000000}"/>
    <tableColumn dataDxfId="123" id="3" name="Column2" xr3:uid="{00000000-0010-0000-0700-000003000000}"/>
    <tableColumn dataDxfId="122" id="4" name="% Excedido" xr3:uid="{00000000-0010-0000-0700-000004000000}">
      <calculatedColumnFormula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calculatedColumnFormula>
    </tableColumn>
    <tableColumn dataDxfId="121" id="2" name="Controlo" xr3:uid="{00000000-0010-0000-0700-000002000000}">
      <calculatedColumnFormula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calculatedColumnFormula>
    </tableColumn>
  </tableColumns>
  <tableStyleInfo name="TableStyleLight9" showColumnStripes="0" showFirstColumn="0" showLastColumn="0" showRowStripes="1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3" headerRowDxfId="120" id="13" mc:Ignorable="xr xr3" name="Table13" ref="M4:W10" totalsRowShown="0" xr:uid="{00000000-000C-0000-FFFF-FFFF08000000}">
  <autoFilter ref="M4:W10" xr:uid="{00000000-0009-0000-0100-00000D000000}"/>
  <tableColumns count="11">
    <tableColumn dataDxfId="119" id="1" name="3" xr3:uid="{00000000-0010-0000-0800-000001000000}"/>
    <tableColumn dataDxfId="118" id="2" name="06/jul" xr3:uid="{00000000-0010-0000-0800-000002000000}"/>
    <tableColumn id="3" name="10/jul" xr3:uid="{00000000-0010-0000-0800-000003000000}"/>
    <tableColumn id="4" name="11/jul" xr3:uid="{00000000-0010-0000-0800-000004000000}"/>
    <tableColumn id="5" name="12/jul" xr3:uid="{00000000-0010-0000-0800-000005000000}"/>
    <tableColumn id="6" name="13/jul" xr3:uid="{00000000-0010-0000-0800-000006000000}"/>
    <tableColumn id="7" name="17/jul" xr3:uid="{00000000-0010-0000-0800-000007000000}"/>
    <tableColumn id="8" name="18/jul" xr3:uid="{00000000-0010-0000-0800-000008000000}"/>
    <tableColumn id="9" name="19/jul" xr3:uid="{00000000-0010-0000-0800-000009000000}"/>
    <tableColumn id="10" name="24/jul" xr3:uid="{00000000-0010-0000-0800-00000A000000}"/>
    <tableColumn id="11" name="25/jul" xr3:uid="{00000000-0010-0000-0800-00000B000000}"/>
  </tableColumns>
  <tableStyleInfo name="TableStyleLight8" showColumnStripes="0" showFirstColumn="0" showLastColumn="0" showRowStripes="1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115" displayName="TblVal215" headerRowBorderDxfId="116" headerRowDxfId="117" id="14" mc:Ignorable="xr xr3" name="TblVal215" ref="F4:J12" tableBorderDxfId="114" totalsRowShown="0" xr:uid="{00000000-000C-0000-FFFF-FFFF09000000}">
  <autoFilter ref="F4:J12" xr:uid="{00000000-0009-0000-0100-00000E000000}"/>
  <tableColumns count="5">
    <tableColumn dataDxfId="113" id="1" name="20" xr3:uid="{00000000-0010-0000-0900-000001000000}"/>
    <tableColumn dataDxfId="112" id="3" name="Marketing" xr3:uid="{00000000-0010-0000-0900-000003000000}"/>
    <tableColumn dataDxfId="111" id="5" name="Estado" xr3:uid="{00000000-0010-0000-0900-000005000000}"/>
    <tableColumn dataDxfId="110" id="4" name="% Excedido" xr3:uid="{00000000-0010-0000-0900-000004000000}">
      <calculatedColumnFormula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calculatedColumnFormula>
    </tableColumn>
    <tableColumn dataDxfId="109" id="2" name="Controlo" xr3:uid="{00000000-0010-0000-0900-000002000000}">
      <calculatedColumnFormula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calculatedColumnFormula>
    </tableColumn>
  </tableColumns>
  <tableStyleInfo name="TableStyleLight9" showColumnStripes="0" showFirstColumn="0" showLastColumn="0" showRowStripes="1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106" displayName="TblVal3" headerRowBorderDxfId="107" headerRowDxfId="108" id="6" mc:Ignorable="xr xr3" name="TblVal3" ref="A3:D4" tableBorderDxfId="105" totalsRowShown="0" xr:uid="{00000000-000C-0000-FFFF-FFFF0A000000}">
  <autoFilter ref="A3:D4" xr:uid="{00000000-0009-0000-0100-000006000000}"/>
  <tableColumns count="4">
    <tableColumn dataDxfId="104" id="1" name="Id Caso" xr3:uid="{00000000-0010-0000-0A00-000001000000}"/>
    <tableColumn dataDxfId="103" id="3" name="Erro" xr3:uid="{00000000-0010-0000-0A00-000003000000}"/>
    <tableColumn dataDxfId="102" id="4" name="Último log" xr3:uid="{00000000-0010-0000-0A00-000004000000}"/>
    <tableColumn dataDxfId="101" id="2" name="Controlo" xr3:uid="{00000000-0010-0000-0A00-000002000000}"/>
  </tableColumns>
  <tableStyleInfo name="TableStyleLight9" showColumnStripes="0" showFirstColumn="0" showLastColumn="0" showRowStripes="1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1" id="11" mc:Ignorable="xr xr3" name="Table11" ref="A13:C19" totalsRowShown="0" xr:uid="{00000000-000C-0000-FFFF-FFFF0B000000}">
  <autoFilter ref="A13:C19" xr:uid="{00000000-0009-0000-0100-00000B000000}"/>
  <tableColumns count="3">
    <tableColumn id="1" name="Caso Justificados" xr3:uid="{00000000-0010-0000-0B00-000001000000}"/>
    <tableColumn id="2" name="Mensagem" xr3:uid="{00000000-0010-0000-0B00-000002000000}"/>
    <tableColumn id="3" name="Evidência" xr3:uid="{00000000-0010-0000-0B00-000003000000}"/>
  </tableColumns>
  <tableStyleInfo name="TableStyleLight8" showColumnStripes="0" showFirstColumn="0" showLastColumn="0" showRowStripes="1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98" displayName="TblVal4" headerRowBorderDxfId="99" headerRowDxfId="100" id="5" mc:Ignorable="xr xr3" name="TblVal4" ref="A3:Q4" totalsRowShown="0" xr:uid="{00000000-000C-0000-FFFF-FFFF0C000000}">
  <autoFilter ref="A3:Q4" xr:uid="{00000000-0009-0000-0100-000005000000}"/>
  <sortState ref="A4:Q16">
    <sortCondition ref="A3:A11"/>
  </sortState>
  <tableColumns count="17">
    <tableColumn dataDxfId="97" id="1" name="PS" xr3:uid="{00000000-0010-0000-0C00-000001000000}"/>
    <tableColumn dataDxfId="96" id="2" name=" CUPS" xr3:uid="{00000000-0010-0000-0C00-000002000000}"/>
    <tableColumn dataDxfId="95" id="4" name=" CONFIG_ID" xr3:uid="{00000000-0010-0000-0C00-000004000000}"/>
    <tableColumn dataDxfId="94" id="5" name=" SA_STATUS" xr3:uid="{00000000-0010-0000-0C00-000005000000}"/>
    <tableColumn dataDxfId="93" id="6" name="WRONG_CLOSE_CFG" xr3:uid="{00000000-0010-0000-0C00-000006000000}"/>
    <tableColumn dataDxfId="92" id="7" name="1000" xr3:uid="{00000000-0010-0000-0C00-000007000000}"/>
    <tableColumn dataDxfId="91" id="8" name="1297 Via Cola di Rie" xr3:uid="{00000000-0010-0000-0C00-000008000000}"/>
    <tableColumn dataDxfId="90" id="9" name="REMOVAL_DT" xr3:uid="{00000000-0010-0000-0C00-000009000000}"/>
    <tableColumn dataDxfId="89" id="10" name="SA_START_DT" xr3:uid="{00000000-0010-0000-0C00-00000A000000}"/>
    <tableColumn dataDxfId="88" id="11" name=" SA_END_DT" xr3:uid="{00000000-0010-0000-0C00-00000B000000}"/>
    <tableColumn dataDxfId="87" id="12" name=" CMEDATRD_FECHAFIN_CONTRATO_ATR" xr3:uid="{2B01302C-6BCA-4621-B144-0AA10E08A0E2}"/>
    <tableColumn dataDxfId="86" id="13" name=" SA_EXPIRE_DT" xr3:uid="{D4E0ED4E-79AC-43C2-9FEA-0C5A44431EF4}"/>
    <tableColumn dataDxfId="85" id="14" name=" SA_RENEWAL_DT" xr3:uid="{1377E31A-D49C-4A1B-ACCE-3350F966890F}"/>
    <tableColumn dataDxfId="84" id="15" name=" SASP_START_MR" xr3:uid="{C8399DC9-FADE-458B-AE7E-BABCBB52CD5D}"/>
    <tableColumn dataDxfId="83" id="16" name="SASP_START_DTTM" xr3:uid="{B00C4197-D812-4896-A4B1-9A70673AFF13}"/>
    <tableColumn dataDxfId="82" id="17" name="SASP_STOP_MR" xr3:uid="{56D459EA-7A8B-410F-A3BE-DB69D3869D61}"/>
    <tableColumn dataDxfId="81" id="3" name="SASP_STOP_DT" xr3:uid="{10504011-051C-45ED-8AD1-382C75F839EB}"/>
  </tableColumns>
  <tableStyleInfo name="TableStyleLight9" showColumnStripes="0" showFirstColumn="0" showLastColumn="0" showRowStripes="1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80" displayName="Table15" id="15" mc:Ignorable="xr xr3" name="Table15" ref="A3:L4" totalsRowShown="0" xr:uid="{AC86CBBD-FE27-4CAB-BFD9-165415AF4B1C}">
  <autoFilter ref="A3:L4" xr:uid="{4B2835E9-F319-4901-8B4E-E5CA2F638198}"/>
  <tableColumns count="12">
    <tableColumn id="1" name="SP_ID" xr3:uid="{63177041-DC82-4160-95F1-E7074EDAE2FF}"/>
    <tableColumn dataDxfId="79" id="2" name="GEO_VAL" xr3:uid="{962D8349-2EC4-4AA8-A120-8DE77E57309A}"/>
    <tableColumn dataDxfId="78" id="3" name="CSPROC_ID" xr3:uid="{E32C706C-88D9-4344-AF85-87BD2E061B85}"/>
    <tableColumn dataDxfId="77" id="4" name="CHAR_VAL" xr3:uid="{24DBAFF9-8351-4119-B8B4-3FF6B139E54C}"/>
    <tableColumn dataDxfId="76" id="5" name="Data da caracteristica" xr3:uid="{149BEF54-2D25-458C-B4DC-6EFC5F6056A4}"/>
    <tableColumn dataDxfId="75" id="6" name="09/04/1900 00:00" xr3:uid="{9695BB50-742D-4D25-AC88-9CC997FC3F8B}"/>
    <tableColumn dataDxfId="74" id="7" name="Steven" xr3:uid="{F23442DB-8E25-46EC-9552-D6DD648DEE41}"/>
    <tableColumn dataDxfId="73" id="8" name="King" xr3:uid="{E58C9F99-F71D-4D30-ADDE-409DCB14C253}"/>
    <tableColumn dataDxfId="72" id="9" name="SKING" xr3:uid="{5312CFD0-12CA-4111-9667-23C9CADC0872}"/>
    <tableColumn dataDxfId="71" id="10" name="515.123.4567" xr3:uid="{2AA04F97-904F-4DB5-B394-9C2E00CD7653}"/>
    <tableColumn dataDxfId="70" id="11" name="2003-06-17 00:00:00.0" xr3:uid="{5E45498E-E351-4CE5-B941-77061B7C6B47}"/>
    <tableColumn dataDxfId="69" id="12" name="AD_PRES" xr3:uid="{D47DB753-E21E-4DD4-90C4-D9C22B582B73}"/>
  </tableColumns>
  <tableStyleInfo name="TableStyleLight9" showColumnStripes="0" showFirstColumn="0" showLastColumn="0" showRowStripes="1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68" displayName="Table1518" id="17" mc:Ignorable="xr xr3" name="Table1518" ref="A3:D4" totalsRowShown="0" xr:uid="{3E6B49DF-962C-4BFF-8404-A89CD116450D}">
  <autoFilter ref="A3:D4" xr:uid="{B87A80F8-B03D-4977-9547-EFEBC3B4A593}"/>
  <tableColumns count="4">
    <tableColumn dataDxfId="67" id="1" name="SP_ID" xr3:uid="{141019ED-2B59-4E5D-9969-A79C01B7234C}"/>
    <tableColumn dataDxfId="66" id="2" name="MTR_CONFIG_ID" xr3:uid="{3C8BCE23-130C-4CE7-9D5F-870F3D79C50C}"/>
    <tableColumn dataDxfId="65" id="3" name="SATYPE" xr3:uid="{0E201413-E3DF-48D6-B47C-888218D2EB93}"/>
    <tableColumn dataDxfId="64" id="4" name="COUNTSASACTIVOORDOUBLECONFIG" xr3:uid="{DAC71101-FFFF-4B5B-A39F-B8F9CD64CD9F}"/>
  </tableColumns>
  <tableStyleInfo name="TableStyleLight9" showColumnStripes="0" showFirstColumn="0" showLastColumn="0" showRowStripes="1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63" displayName="Table151819" id="18" insertRow="1" mc:Ignorable="xr xr3" name="Table151819" ref="A3:L4" totalsRowShown="0" xr:uid="{7DA306E6-E8B6-47E6-9C0A-E0ADA0EDE84A}">
  <autoFilter ref="A3:L4" xr:uid="{AE709FAA-EDCA-4971-9D9B-B8E5EB4E448D}"/>
  <tableColumns count="12">
    <tableColumn dataDxfId="62" id="1" name="SP_ID" xr3:uid="{07DCF3D4-A283-4F5D-9504-C7EFD2884590}"/>
    <tableColumn dataDxfId="61" id="2" name="GEO_VAL" xr3:uid="{DF99A043-2ADE-4A1C-AEB9-69D2C4BF7655}"/>
    <tableColumn dataDxfId="60" id="3" name="CSPROC_ID" xr3:uid="{74E93F8B-1ED3-47C6-A726-D0CA21E0CB98}"/>
    <tableColumn dataDxfId="59" id="4" name="CHAR_VAL" xr3:uid="{8966D8B8-7EF4-4F01-8320-08246E18B0E2}"/>
    <tableColumn dataDxfId="58" id="5" name="Data da caracteristica" xr3:uid="{F8140376-90A8-4D87-B3BE-C804C4A83BDA}"/>
    <tableColumn dataDxfId="57" id="6" name="Data de remocao" xr3:uid="{03650016-D612-4B9E-A20F-BA0D8C0ACB6A}"/>
    <tableColumn dataDxfId="56" id="7" name="Data da leitura" xr3:uid="{45D17300-B5C9-4DA1-81CA-F59D67C1F902}"/>
    <tableColumn dataDxfId="55" id="8" name="MTR_CONFIG_ID" xr3:uid="{C493B1C4-52CF-4D3A-8151-6E9F37EB7277}"/>
    <tableColumn dataDxfId="54" id="9" name="MR_ID" xr3:uid="{3091DF62-871B-4BAA-B4CA-51390DAE7A80}"/>
    <tableColumn dataDxfId="53" id="10" name="Data activacao Swout" xr3:uid="{5ED8EBE0-CAD8-4CDA-9679-ABE97194930F}"/>
    <tableColumn dataDxfId="52" id="11" name="Diferenca" xr3:uid="{B6E5F179-4CF9-46D9-96C0-DD971EED4BDE}"/>
    <tableColumn dataDxfId="51" id="12" name="leitura - CMATRSTA" xr3:uid="{D5811851-FE79-4A47-8EB6-5498777E62CB}"/>
  </tableColumns>
  <tableStyleInfo name="TableStyleLight9" showColumnStripes="0" showFirstColumn="0" showLastColumn="0" showRow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20" id="20" mc:Ignorable="xr xr3" name="Table20" ref="B2:G4" totalsRowShown="0" xr:uid="{FF1F7E2D-3528-4142-A9B4-87D234959D4C}">
  <autoFilter ref="B2:G4" xr:uid="{8F761AB5-50C3-4824-AE18-4FB107655B7E}"/>
  <tableColumns count="6">
    <tableColumn id="1" name="cups" xr3:uid="{7B11B4C9-CC91-4F75-8B86-AC9D73315F4F}"/>
    <tableColumn dataDxfId="153" id="2" name="csmsg id" xr3:uid="{3938A6CC-C5AA-4E89-B704-22852D8010F9}"/>
    <tableColumn id="3" name="bo" xr3:uid="{EF95EF20-2EF7-476E-8A9A-54BD1D4153C2}"/>
    <tableColumn id="7" name="bo original status" xr3:uid="{A71FB1AB-EC4F-47F1-8909-E624309FFED8}"/>
    <tableColumn id="4" name="bo status" xr3:uid="{A962FAE6-5C12-4E31-8A2A-775A9D424C70}"/>
    <tableColumn id="5" name="Observações" xr3:uid="{33206701-2627-4B9F-B7AF-F33AFD25B7F2}"/>
  </tableColumns>
  <tableStyleInfo name="TableStyleLight16" showColumnStripes="0" showFirstColumn="0" showLastColumn="0" showRowStripes="1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24" id="24" insertRow="1" mc:Ignorable="xr xr3" name="Table24" ref="A4:Q5" totalsRowShown="0" xr:uid="{A7E72347-88B9-4111-8D71-A0A303B6246F}">
  <autoFilter ref="A4:Q5" xr:uid="{39291073-9D23-4D02-B73D-2851B6C20439}"/>
  <tableColumns count="17">
    <tableColumn id="1" name="CSPROC_ID" xr3:uid="{FFAF9800-9571-4A5E-8E0D-92F78F9C0AEF}"/>
    <tableColumn id="2" name="BUS_OBJ_CD" xr3:uid="{E0118CA6-63E0-47F9-92CF-76B0E77270B5}"/>
    <tableColumn id="3" name=" BO_STATUS_CD, " xr3:uid="{23C792CF-70BA-4F49-AD14-99A31BA520CA}"/>
    <tableColumn id="4" name="BO_STATUS_DTTM" xr3:uid="{14B3D4BC-583E-48A6-84E7-F50B84D3CC73}"/>
    <tableColumn id="5" name="CS_MARK_PROC" xr3:uid="{5B537FB4-BC25-465C-A2F2-BE88E65129E1}"/>
    <tableColumn id="6" name="SVC_TYPE_CD" xr3:uid="{553924C0-5BB2-4C01-AF2F-ACE9FAC29D08}"/>
    <tableColumn id="7" name="COUNTRY" xr3:uid="{3FA45F37-A36C-44CE-9743-67C12E00F695}"/>
    <tableColumn id="8" name="SP_ID" xr3:uid="{85F250E6-A5F7-42E1-A9C6-FEB9C54AEC09}"/>
    <tableColumn id="9" name="ACCT_ID" xr3:uid="{3FBCF958-F6D3-44BC-ACFA-C5C1B07A9E9D}"/>
    <tableColumn id="10" name="PREM_ID" xr3:uid="{5FB8E22B-E5A1-4283-88A5-0502AEAB9AC2}"/>
    <tableColumn id="11" name="UA_ID" xr3:uid="{8C0D95B2-4D31-413D-AEB0-0FF42AC074C0}"/>
    <tableColumn id="12" name="SA_ATR_ID" xr3:uid="{EB62A933-A500-462A-9863-9F32CB18DB8D}"/>
    <tableColumn id="13" name="SA_ML_ID" xr3:uid="{CDA58A95-6CCB-4F5B-A0BD-528A1BC8A347}"/>
    <tableColumn id="14" name="CSPROC_EF_DTTM" xr3:uid="{4DB8560B-16DD-4E20-AC38-0C9B9DFDC982}"/>
    <tableColumn id="15" name="VERSION, USER_ID" xr3:uid="{803E65E7-AECE-4E90-9A15-4E572BF161B5}"/>
    <tableColumn id="16" name="CSPROC_CORR_ID" xr3:uid="{AE94139E-9C92-4B30-B8CE-171181090626}"/>
    <tableColumn id="17" name="CM_CS_CUPS_CPE" xr3:uid="{BA78C14D-119F-4B66-919B-74820B8F2B83}"/>
  </tableColumns>
  <tableStyleInfo name="TableStyleLight9" showColumnStripes="0" showFirstColumn="0" showLastColumn="0" showRowStripes="1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27" id="27" mc:Ignorable="xr xr3" name="Table27" ref="B5:C7" totalsRowShown="0" xr:uid="{3F4F387E-5A7C-470E-925D-259EE11B51E9}">
  <autoFilter ref="B5:C7" xr:uid="{1F12E6E8-15B5-427A-85E5-0D96F1EDFC3F}"/>
  <tableColumns count="2">
    <tableColumn id="1" name="bo_status_cd" xr3:uid="{380E1970-91CF-4168-8873-E5F6C2609A3B}"/>
    <tableColumn id="2" name="contProcs" xr3:uid="{C0FC0A98-5939-4B39-9098-014F4C7B04E3}"/>
  </tableColumns>
  <tableStyleInfo name="TableStyleLight9" showColumnStripes="0" showFirstColumn="0" showLastColumn="0" showRowStripes="1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25" id="25" insertRow="1" mc:Ignorable="xr xr3" name="Table25" ref="A6:R7" totalsRowShown="0" xr:uid="{677E0B0C-1628-4CB5-A6F6-ED0FFC1FD442}">
  <autoFilter ref="A6:R7" xr:uid="{5E9A5D50-111A-44CC-8D55-06706EE2AA77}"/>
  <tableColumns count="18">
    <tableColumn dataDxfId="50" id="1" name="CSPROC_ID" xr3:uid="{D85ADC16-F5A6-4F71-B490-5F82835A24E5}"/>
    <tableColumn id="2" name="BUS_OBJ_CD" xr3:uid="{E33F28B9-979C-4FA1-AB66-EEC406CEDC9A}"/>
    <tableColumn id="3" name=" BO_STATUS_CD, " xr3:uid="{209D79ED-249E-4904-BFAF-11E08AC256BA}"/>
    <tableColumn id="4" name="BO_STATUS_DTTM" xr3:uid="{FD5002D9-F1D8-4166-B099-73DF7B70EA72}"/>
    <tableColumn id="5" name="CS_MARK_PROC" xr3:uid="{DB93E60E-48DE-41D0-B46E-AA3C9022C6FB}"/>
    <tableColumn id="6" name="SVC_TYPE_CD" xr3:uid="{209E3BE6-F389-4436-93F1-28797BA6FFA9}"/>
    <tableColumn id="7" name="COUNTRY" xr3:uid="{E621399A-4984-417F-92A9-4AE795A60153}"/>
    <tableColumn id="8" name="SP_ID" xr3:uid="{A19EA6A1-0576-4E22-B911-1AD7D54612B2}"/>
    <tableColumn id="9" name="ACCT_ID" xr3:uid="{E926B443-C2E3-4EF6-9551-EBED937CEC16}"/>
    <tableColumn id="10" name="PREM_ID" xr3:uid="{2D386F56-A2BE-4B24-AFA4-5A1970D45E29}"/>
    <tableColumn id="11" name="UA_ID" xr3:uid="{5D3B7E72-2A6F-4E9F-BE41-69B62077BC8B}"/>
    <tableColumn id="12" name="SA_ATR_ID" xr3:uid="{189D9F33-B876-47BE-AC12-FB42EE1DE25B}"/>
    <tableColumn id="13" name="SA_ML_ID" xr3:uid="{E841244A-3796-4CE6-84AB-8F1124E3ABCF}"/>
    <tableColumn id="14" name="CSPROC_EF_DTTM" xr3:uid="{588EAD84-52A1-4356-A1B0-C7E9B844C462}"/>
    <tableColumn id="15" name="VERSION, USER_ID" xr3:uid="{997F6FE2-5DCA-4549-9FEC-C4312FB725A3}"/>
    <tableColumn id="16" name="CSPROC_CORR_ID" xr3:uid="{CD9F00FC-0179-44B0-B640-6097F1A24ADD}"/>
    <tableColumn id="17" name="CM_CS_CUPS_CPE" xr3:uid="{C8317254-AD78-410C-829C-1A6847C5294E}"/>
    <tableColumn id="18" name="Column1" xr3:uid="{7043B575-8460-49CA-8B3F-DDC9522B1171}"/>
  </tableColumns>
  <tableStyleInfo name="TableStyleLight9" showColumnStripes="0" showFirstColumn="0" showLastColumn="0" showRowStripes="1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7" id="7" insertRow="1" mc:Ignorable="xr xr3" name="Table7" ref="C9:D10" totalsRowShown="0" xr:uid="{3B204C06-5C80-498F-BF22-E4D0330BE67E}">
  <autoFilter ref="C9:D10" xr:uid="{3F55D1DF-87DA-4C1D-B0C4-DFAE802E287B}"/>
  <tableColumns count="2">
    <tableColumn id="1" name="msg_in_err" xr3:uid="{CF085F14-B10B-49F7-A48D-37D1B6C54731}"/>
    <tableColumn id="2" name="TO_CHAR(error_dtl)" xr3:uid="{2ED27247-561A-40A4-8B52-A4C00FCFA94F}"/>
  </tableColumns>
  <tableStyleInfo name="TableStyleLight9" showColumnStripes="0" showFirstColumn="0" showLastColumn="0" showRowStripes="1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23" id="23" mc:Ignorable="xr xr3" name="Table23" ref="D4:F5" totalsRowShown="0" xr:uid="{FBF5D4B6-5282-4CF4-BA1A-9445D1662516}">
  <autoFilter ref="D4:F5" xr:uid="{97B80215-8513-4FA7-A2F0-2A38CFB1D520}"/>
  <tableColumns count="3">
    <tableColumn dataDxfId="49" id="1" name="CSPROC_ID" xr3:uid="{E00E9FB0-596B-4CF7-A287-9886E2F5F2B2}"/>
    <tableColumn id="2" name="BUS_OBJ_CD" xr3:uid="{E3EF44A8-E3FA-48F3-9CE9-559D07DA4412}"/>
    <tableColumn dataDxfId="48" id="3" name="BO_STATUS_DTTM" xr3:uid="{27EDDBD0-7AC9-4EB3-8494-2F43DE1977BE}"/>
  </tableColumns>
  <tableStyleInfo name="TableStyleLight9" showColumnStripes="0" showFirstColumn="0" showLastColumn="0" showRowStripes="1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45" displayName="TblVal422" headerRowBorderDxfId="46" headerRowDxfId="47" id="21" mc:Ignorable="xr xr3" name="TblVal422" ref="A3:O13" totalsRowShown="0" xr:uid="{90D39175-B140-4A41-BC5A-0C89CF674AA4}">
  <autoFilter ref="A3:O13" xr:uid="{944F3D8A-ED4A-47E9-8908-688FD408FA14}"/>
  <tableColumns count="15">
    <tableColumn dataDxfId="44" id="1" name="SP_ID" xr3:uid="{1684E246-7D65-4FF6-83A2-1E6E12358CBD}"/>
    <tableColumn dataDxfId="43" id="2" name="GEO_VAL" xr3:uid="{9737D000-B73F-4837-893C-94C43B46E8C6}"/>
    <tableColumn dataDxfId="42" id="3" name="CSPROC_ID" xr3:uid="{EC637F17-DA6F-408F-B89F-C454E7F25114}"/>
    <tableColumn dataDxfId="41" id="4" name="CS_MARK_PROC" xr3:uid="{00482298-576E-406A-A9CA-70830D9CBE6E}"/>
    <tableColumn dataDxfId="40" id="5" name="CHAR_VAL" xr3:uid="{74D05E00-5745-4CD1-AB26-B98DC63F9F44}"/>
    <tableColumn dataDxfId="39" id="6" name="Data da caracteristica" xr3:uid="{E2225C00-892F-4F73-9763-8681990FF384}"/>
    <tableColumn dataDxfId="38" id="7" name="Data de remocao" xr3:uid="{555AAAF6-3CC7-4405-9B7B-F43A78C3D9C7}"/>
    <tableColumn dataDxfId="37" id="8" name="Data da leitura" xr3:uid="{436A7FF2-EDE4-45CA-877E-114B4C322021}"/>
    <tableColumn dataDxfId="36" id="9" name="MTR_CONFIG_ID" xr3:uid="{26676E52-A141-4291-BF55-B9BCB358BDC3}"/>
    <tableColumn dataDxfId="35" id="10" name="MR_ID" xr3:uid="{679A76BC-C615-47D0-8196-D1C4A2494520}"/>
    <tableColumn dataDxfId="34" id="11" name="Data activacao Swout" xr3:uid="{B2CC44EC-B202-40FC-A184-59DE41A95E94}"/>
    <tableColumn dataDxfId="33" id="12" name="PODE USAR" xr3:uid="{D8B0D191-B16E-4F56-BD50-5EA6386B0A75}"/>
    <tableColumn dataDxfId="32" id="13" name="leitura - CMATRSTA" xr3:uid="{326DE7B0-8924-4161-A32C-C34E6863F916}"/>
    <tableColumn dataDxfId="31" id="14" name="ESTADO DO SA_ML" xr3:uid="{F88040FD-17B6-4629-A206-71CE3EEF7DC8}"/>
    <tableColumn dataDxfId="30" id="15" name="Saldo do SA_ML" xr3:uid="{B4DE923C-9005-425C-8336-DF46861FB03F}"/>
  </tableColumns>
  <tableStyleInfo name="TableStyleLight9" showColumnStripes="0" showFirstColumn="0" showLastColumn="0" showRowStripes="1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723" id="22" mc:Ignorable="xr xr3" name="Table723" ref="R3:S21" totalsRowShown="0" xr:uid="{C462906D-9590-43CE-8502-009BA9859DA1}">
  <autoFilter ref="R3:S21" xr:uid="{FC0AE835-9CA7-4FF0-8956-A421FE3B4EC4}"/>
  <tableColumns count="2">
    <tableColumn id="2" name="Casos Tratados - SP" xr3:uid="{CB902988-7F3F-4276-AFFF-1B57E4C2FDAD}"/>
    <tableColumn id="1" name="Observações" xr3:uid="{47597C46-F99E-4C54-9502-9D60E2BF78C3}"/>
  </tableColumns>
  <tableStyleInfo name="TableStyleLight9" showColumnStripes="0" showFirstColumn="0" showLastColumn="0" showRowStripes="1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0" id="10" mc:Ignorable="xr xr3" name="Table10" ref="A1:T5" totalsRowShown="0" xr:uid="{00000000-000C-0000-FFFF-FFFF01000000}">
  <autoFilter ref="A1:T5" xr:uid="{00000000-0009-0000-0100-00000A000000}"/>
  <tableColumns count="20">
    <tableColumn dataDxfId="152" id="1" name="Timeline" xr3:uid="{00000000-0010-0000-0100-000001000000}"/>
    <tableColumn dataDxfId="151" id="2" name="05/jul" xr3:uid="{00000000-0010-0000-0100-000002000000}"/>
    <tableColumn dataDxfId="150" id="3" name="06/jul" xr3:uid="{00000000-0010-0000-0100-000003000000}"/>
    <tableColumn dataDxfId="149" id="4" name="09/jul" xr3:uid="{00000000-0010-0000-0100-000004000000}"/>
    <tableColumn dataDxfId="148" id="5" name="10/jul" xr3:uid="{00000000-0010-0000-0100-000005000000}"/>
    <tableColumn id="6" name="11/jul" xr3:uid="{00000000-0010-0000-0100-000006000000}"/>
    <tableColumn id="7" name="12/jul" xr3:uid="{00000000-0010-0000-0100-000007000000}"/>
    <tableColumn id="8" name="13/jul" xr3:uid="{00000000-0010-0000-0100-000008000000}"/>
    <tableColumn id="9" name="16/jul" xr3:uid="{00000000-0010-0000-0100-000009000000}"/>
    <tableColumn id="10" name="17/jul" xr3:uid="{00000000-0010-0000-0100-00000A000000}"/>
    <tableColumn id="11" name="18/jul" xr3:uid="{00000000-0010-0000-0100-00000B000000}"/>
    <tableColumn id="12" name="19/jul" xr3:uid="{00000000-0010-0000-0100-00000C000000}"/>
    <tableColumn id="13" name="20/jul" xr3:uid="{00000000-0010-0000-0100-00000D000000}"/>
    <tableColumn id="14" name="23/jul" xr3:uid="{00000000-0010-0000-0100-00000E000000}"/>
    <tableColumn id="15" name="24/jul" xr3:uid="{00000000-0010-0000-0100-00000F000000}"/>
    <tableColumn id="16" name="25/jul" xr3:uid="{00000000-0010-0000-0100-000010000000}"/>
    <tableColumn id="17" name="26/jul" xr3:uid="{00000000-0010-0000-0100-000011000000}"/>
    <tableColumn id="18" name="27/jul" xr3:uid="{0BC8823E-6727-40C6-9527-1B65DD1B6037}"/>
    <tableColumn id="19" name="30/jul" xr3:uid="{CD8B6365-6E29-46A7-B988-3630EBA0B18E}"/>
    <tableColumn id="20" name="31/jul" xr3:uid="{FB758C18-C83F-471A-9812-D8846A392856}"/>
  </tableColumns>
  <tableStyleInfo name="TableStyleMedium16" showColumnStripes="0" showFirstColumn="0" showLastColumn="0" showRowStripes="1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017" id="16" mc:Ignorable="xr xr3" name="Table1017" ref="A7:W14" totalsRowShown="0" xr:uid="{C4076911-0502-4206-A7D9-15BAFE1E795D}">
  <autoFilter ref="A7:W14" xr:uid="{23C7A01D-EA12-41B7-9FE2-F51D50CC6F21}"/>
  <tableColumns count="23">
    <tableColumn dataDxfId="147" id="1" name="Timeline" xr3:uid="{254C45B3-1A0C-472F-A9DE-C09BEA4F2B2E}"/>
    <tableColumn dataDxfId="146" id="2" name="01/ago" xr3:uid="{09BDE934-6F10-4E5F-BEDA-EED130324202}"/>
    <tableColumn dataDxfId="145" id="3" name="02/ago" xr3:uid="{FFD399A1-B1BE-423E-BF80-0E34DB968698}"/>
    <tableColumn dataDxfId="144" id="4" name="03/ago" xr3:uid="{7350934E-0030-49FB-8214-AC423589F0D4}"/>
    <tableColumn dataDxfId="143" id="5" name="06/ago" xr3:uid="{48D067D9-65DF-4686-9BCE-C4FBF3201B6E}"/>
    <tableColumn id="6" name="07/ago" xr3:uid="{BC9D857F-9CD5-44E3-9F76-CFBBB764FC82}"/>
    <tableColumn id="7" name="08/ago" xr3:uid="{95AB2517-627B-40D8-89EA-4F02A04AF640}"/>
    <tableColumn id="8" name="09/ago" xr3:uid="{F06EAE77-F655-4496-9022-86E1BE98A2B2}"/>
    <tableColumn id="9" name="10/ago" xr3:uid="{F405E9C0-C2C0-46A6-90F3-7AB1C6C9F781}"/>
    <tableColumn id="10" name="13/ago" xr3:uid="{1ADC0482-6287-4A27-B612-008913E81BDD}"/>
    <tableColumn id="11" name="14/ago" xr3:uid="{B38FA238-C19F-4E91-B414-FCC59C7F03B1}"/>
    <tableColumn id="12" name="16/ago" xr3:uid="{70ECFBCB-CE37-4D58-B8E2-EB7D7503BB43}"/>
    <tableColumn id="13" name="17/ago" xr3:uid="{BEC321E8-AE1D-40C8-A6E8-635344B531ED}"/>
    <tableColumn id="14" name="20/ago" xr3:uid="{7758E70F-379F-4F8F-B283-8A791E6E45A3}"/>
    <tableColumn id="15" name="21/ago" xr3:uid="{D8504151-422F-4F7E-802E-E379737E5181}"/>
    <tableColumn id="16" name="22/ago" xr3:uid="{1FC55BFC-8A81-446F-A543-C7535ED04872}"/>
    <tableColumn id="17" name="23/ago" xr3:uid="{D8E26CDB-D8DA-47A8-A8D6-2FC79A0550B8}"/>
    <tableColumn id="18" name="24/ago" xr3:uid="{62CE14EE-AEC2-4D7B-9816-906A3CCDA8A9}"/>
    <tableColumn id="19" name="27/ago" xr3:uid="{F82911AC-3B67-4495-8FCA-7043ABF11377}"/>
    <tableColumn id="20" name="28/ago" xr3:uid="{1855900F-CFAD-412A-8D84-10C9755ED3F7}"/>
    <tableColumn id="21" name="29/ago" xr3:uid="{27C2B073-C9C4-42BC-95FB-8086A7383772}"/>
    <tableColumn id="22" name="30/ago" xr3:uid="{DC4CC520-D17A-470A-962C-094AB88AB509}"/>
    <tableColumn id="23" name="31/ago" xr3:uid="{AC464A57-71E7-4106-917F-6A66EBA43493}"/>
  </tableColumns>
  <tableStyleInfo name="TableStyleMedium16" showColumnStripes="0" showFirstColumn="0" showLastColumn="0" showRowStripes="1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9" id="19" mc:Ignorable="xr xr3" name="Table19" ref="A16:R24" totalsRowShown="0" xr:uid="{B3900CB2-7C26-46CD-985F-C1CCFA71740C}">
  <autoFilter ref="A16:R24" xr:uid="{DC161AC6-A961-4BFB-A9A3-B1340D3A2076}"/>
  <tableColumns count="18">
    <tableColumn dataDxfId="142" id="1" name="Timeline" xr3:uid="{96375448-C28F-435A-B850-474448E5230C}"/>
    <tableColumn dataDxfId="141" id="2" name="03/set" xr3:uid="{A7C57471-D8AD-45A5-B6F0-D8F8052F8ACA}"/>
    <tableColumn id="3" name="04/set" xr3:uid="{80225D7E-F715-4ED8-9426-6AE4DF89932D}"/>
    <tableColumn id="4" name="10/set" xr3:uid="{0A515398-51E5-4B72-AE76-597F8FFE4E14}"/>
    <tableColumn id="5" name="11/set" xr3:uid="{3D6FCCB3-870D-4FF4-B67D-0B4838A9677C}"/>
    <tableColumn id="6" name="12/set" xr3:uid="{E6596F04-0FB7-4D72-8197-AEA8BD163804}"/>
    <tableColumn id="7" name="13/set" xr3:uid="{8E4E23EE-C35E-4CA2-89FC-755091BF5763}"/>
    <tableColumn id="8" name="14/set" xr3:uid="{DFB0B357-5AC8-4544-853F-280EF36C6AAB}"/>
    <tableColumn id="9" name="17/set" xr3:uid="{0B636779-7C93-4C72-8F27-E8D247B4085A}"/>
    <tableColumn id="10" name="18/set" xr3:uid="{7BD476C3-2231-430B-8FCA-E0F7920F16B8}"/>
    <tableColumn id="11" name="19/set" xr3:uid="{49794411-3DC6-4082-8B3D-720764CD7F61}"/>
    <tableColumn id="12" name="20/set" xr3:uid="{C665E76C-8157-4F68-B163-7D1D45E682B0}"/>
    <tableColumn id="13" name="21/set" xr3:uid="{F1A3F729-1726-4A82-B5C2-0F9E48902A6C}"/>
    <tableColumn id="14" name="24/set" xr3:uid="{028117DB-0F1B-460A-9908-EE3AEBF81C87}"/>
    <tableColumn id="15" name="25/set" xr3:uid="{458C44F2-3388-4D01-903A-E16608CE366E}"/>
    <tableColumn id="16" name="26/set" xr3:uid="{18A0C8EE-2F17-4BA5-BBB3-3B1AE298394E}"/>
    <tableColumn id="17" name="27/set" xr3:uid="{5FD4844B-C8D1-45EA-B395-FC4A82D4FFE5}"/>
    <tableColumn id="18" name="28/set" xr3:uid="{F4103870-DB35-4B14-B5B6-6A3CA8A01EA8}"/>
  </tableColumns>
  <tableStyleInfo name="TableStyleMedium16" showColumnStripes="0" showFirstColumn="0" showLastColumn="0" showRowStripes="1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blOkNok" id="8" mc:Ignorable="xr xr3" name="TblOkNok" ref="A2:C4" totalsRowShown="0" xr:uid="{00000000-000C-0000-FFFF-FFFF02000000}">
  <autoFilter ref="A2:C4" xr:uid="{00000000-0009-0000-0100-000008000000}"/>
  <tableColumns count="3">
    <tableColumn id="3" name="Simbolo" xr3:uid="{00000000-0010-0000-0200-000003000000}"/>
    <tableColumn id="1" name="OK/NOK" xr3:uid="{00000000-0010-0000-0200-000001000000}"/>
    <tableColumn id="2" name="Valor" xr3:uid="{00000000-0010-0000-0200-000002000000}"/>
  </tableColumns>
  <tableStyleInfo name="TableStyleLight8" showColumnStripes="0" showFirstColumn="0" showLastColumn="0" showRowStripes="1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hresNoVal" id="4" mc:Ignorable="xr xr3" name="ThresNoVal" ref="E2:F19" totalsRowShown="0" xr:uid="{00000000-000C-0000-FFFF-FFFF03000000}">
  <autoFilter ref="E2:F19" xr:uid="{00000000-0009-0000-0100-000004000000}"/>
  <tableColumns count="2">
    <tableColumn id="1" name="BO" xr3:uid="{00000000-0010-0000-0300-000001000000}"/>
    <tableColumn id="2" name="Threshold" xr3:uid="{00000000-0010-0000-0300-000002000000}"/>
  </tableColumns>
  <tableStyleInfo name="TableStyleLight8" showColumnStripes="0" showFirstColumn="0" showLastColumn="0" showRowStripes="1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hresPorProc" id="9" mc:Ignorable="xr xr3" name="ThresPorProc" ref="I2:J14" totalsRowShown="0" xr:uid="{00000000-000C-0000-FFFF-FFFF04000000}">
  <autoFilter ref="I2:J14" xr:uid="{00000000-0009-0000-0100-000009000000}"/>
  <tableColumns count="2">
    <tableColumn id="1" name="BO" xr3:uid="{00000000-0010-0000-0400-000001000000}"/>
    <tableColumn id="2" name="Threshold" xr3:uid="{00000000-0010-0000-0400-000002000000}"/>
  </tableColumns>
  <tableStyleInfo name="TableStyleLight8" showColumnStripes="0" showFirstColumn="0" showLastColumn="0" showRowStripes="1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blVal1" headerRowBorderDxfId="139" headerRowDxfId="140" id="2" mc:Ignorable="xr xr3" name="TblVal1" ref="A3:G18" totalsRowShown="0" xr:uid="{00000000-000C-0000-FFFF-FFFF05000000}">
  <autoFilter ref="A3:G18" xr:uid="{00000000-0009-0000-0100-000002000000}"/>
  <tableColumns count="7">
    <tableColumn dataDxfId="138" id="1" name="Msgs" xr3:uid="{00000000-0010-0000-0500-000001000000}"/>
    <tableColumn dataDxfId="137" id="7" name="País" xr3:uid="{00000000-0010-0000-0500-000007000000}"/>
    <tableColumn dataDxfId="136" id="6" name="Processo" xr3:uid="{00000000-0010-0000-0500-000006000000}"/>
    <tableColumn dataDxfId="135" id="2" name="BO" xr3:uid="{00000000-0010-0000-0500-000002000000}"/>
    <tableColumn dataDxfId="134" id="4" name="Descrição BO" xr3:uid="{00000000-0010-0000-0500-000004000000}"/>
    <tableColumn dataDxfId="133" id="5" name="102" xr3:uid="{00000000-0010-0000-0500-000005000000}">
      <calculatedColumnFormula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calculatedColumnFormula>
    </tableColumn>
    <tableColumn dataDxfId="132" id="3" name="2001-01-13 00:00:00.0" xr3:uid="{00000000-0010-0000-0500-000003000000}">
      <calculatedColumnFormula>IF(ISERROR(VLOOKUP(TblVal1[[#This Row],[BO]],ThresNoVal[],2,FALSE)),IF(TblVal1[[#This Row],[Msgs]]&gt;VLOOKUP("Default",ThresNoVal[],2,FALSE), "NOK", "OK"),IF(TblVal1[[#This Row],[Msgs]]&gt;VLOOKUP(TblVal1[[#This Row],[BO]],ThresNoVal[],2,FALSE), "NOK", "OK"))</calculatedColumnFormula>
    </tableColumn>
  </tableColumns>
  <tableStyleInfo name="TableStyleLight9" showColumnStripes="0" showFirstColumn="0" showLastColumn="0" showRowStripes="1"/>
</table>
</file>

<file path=xl/theme/theme1.xml><?xml version="1.0" encoding="utf-8"?>
<a:theme xmlns:a="http://schemas.openxmlformats.org/drawingml/2006/main" name="Tema do Offic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Relationship Id="rId2" Target="../drawings/drawing1.xml" Type="http://schemas.openxmlformats.org/officeDocument/2006/relationships/drawing"/>
<Relationship Id="rId3" Target="../drawings/vmlDrawing1.vml" Type="http://schemas.openxmlformats.org/officeDocument/2006/relationships/vmlDrawing"/>
<Relationship Id="rId4" Target="../embeddings/oleObject1.bin" Type="http://schemas.openxmlformats.org/officeDocument/2006/relationships/oleObject"/>
<Relationship Id="rId5" Target="../media/image1.emf" Type="http://schemas.openxmlformats.org/officeDocument/2006/relationships/image"/>
<Relationship Id="rId6" Target="../tables/table1.xml" Type="http://schemas.openxmlformats.org/officeDocument/2006/relationships/table"/>
</Relationships>

</file>

<file path=xl/worksheets/_rels/sheet10.xml.rels><?xml version="1.0" encoding="UTF-8" standalone="no"?>
<Relationships xmlns="http://schemas.openxmlformats.org/package/2006/relationships">
<Relationship Id="rId1" Target="../printerSettings/printerSettings10.bin" Type="http://schemas.openxmlformats.org/officeDocument/2006/relationships/printerSettings"/>
<Relationship Id="rId2" Target="../tables/table18.xml" Type="http://schemas.openxmlformats.org/officeDocument/2006/relationships/table"/>
</Relationships>

</file>

<file path=xl/worksheets/_rels/sheet11.xml.rels><?xml version="1.0" encoding="UTF-8" standalone="no"?>
<Relationships xmlns="http://schemas.openxmlformats.org/package/2006/relationships">
<Relationship Id="rId1" Target="../printerSettings/printerSettings11.bin" Type="http://schemas.openxmlformats.org/officeDocument/2006/relationships/printerSettings"/>
<Relationship Id="rId2" Target="../tables/table19.xml" Type="http://schemas.openxmlformats.org/officeDocument/2006/relationships/table"/>
</Relationships>

</file>

<file path=xl/worksheets/_rels/sheet12.xml.rels><?xml version="1.0" encoding="UTF-8" standalone="no"?>
<Relationships xmlns="http://schemas.openxmlformats.org/package/2006/relationships">
<Relationship Id="rId1" Target="../printerSettings/printerSettings12.bin" Type="http://schemas.openxmlformats.org/officeDocument/2006/relationships/printerSettings"/>
<Relationship Id="rId2" Target="../tables/table20.xml" Type="http://schemas.openxmlformats.org/officeDocument/2006/relationships/table"/>
</Relationships>

</file>

<file path=xl/worksheets/_rels/sheet13.xml.rels><?xml version="1.0" encoding="UTF-8" standalone="no"?>
<Relationships xmlns="http://schemas.openxmlformats.org/package/2006/relationships">
<Relationship Id="rId1" Target="../printerSettings/printerSettings13.bin" Type="http://schemas.openxmlformats.org/officeDocument/2006/relationships/printerSettings"/>
<Relationship Id="rId2" Target="../tables/table21.xml" Type="http://schemas.openxmlformats.org/officeDocument/2006/relationships/table"/>
</Relationships>

</file>

<file path=xl/worksheets/_rels/sheet14.xml.rels><?xml version="1.0" encoding="UTF-8" standalone="no"?>
<Relationships xmlns="http://schemas.openxmlformats.org/package/2006/relationships">
<Relationship Id="rId1" Target="../printerSettings/printerSettings14.bin" Type="http://schemas.openxmlformats.org/officeDocument/2006/relationships/printerSettings"/>
<Relationship Id="rId2" Target="../tables/table22.xml" Type="http://schemas.openxmlformats.org/officeDocument/2006/relationships/table"/>
</Relationships>

</file>

<file path=xl/worksheets/_rels/sheet15.xml.rels><?xml version="1.0" encoding="UTF-8" standalone="no"?>
<Relationships xmlns="http://schemas.openxmlformats.org/package/2006/relationships">
<Relationship Id="rId1" Target="../printerSettings/printerSettings15.bin" Type="http://schemas.openxmlformats.org/officeDocument/2006/relationships/printerSettings"/>
<Relationship Id="rId2" Target="../tables/table23.xml" Type="http://schemas.openxmlformats.org/officeDocument/2006/relationships/table"/>
</Relationships>

</file>

<file path=xl/worksheets/_rels/sheet16.xml.rels><?xml version="1.0" encoding="UTF-8" standalone="no"?>
<Relationships xmlns="http://schemas.openxmlformats.org/package/2006/relationships">
<Relationship Id="rId1" Target="../printerSettings/printerSettings16.bin" Type="http://schemas.openxmlformats.org/officeDocument/2006/relationships/printerSettings"/>
<Relationship Id="rId2" Target="../tables/table24.xml" Type="http://schemas.openxmlformats.org/officeDocument/2006/relationships/table"/>
</Relationships>

</file>

<file path=xl/worksheets/_rels/sheet17.xml.rels><?xml version="1.0" encoding="UTF-8" standalone="no"?>
<Relationships xmlns="http://schemas.openxmlformats.org/package/2006/relationships">
<Relationship Id="rId1" Target="../printerSettings/printerSettings17.bin" Type="http://schemas.openxmlformats.org/officeDocument/2006/relationships/printerSettings"/>
<Relationship Id="rId2" Target="../tables/table25.xml" Type="http://schemas.openxmlformats.org/officeDocument/2006/relationships/table"/>
<Relationship Id="rId3" Target="../tables/table26.xml" Type="http://schemas.openxmlformats.org/officeDocument/2006/relationships/table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Relationship Id="rId2" Target="../tables/table2.xml" Type="http://schemas.openxmlformats.org/officeDocument/2006/relationships/table"/>
</Relationships>

</file>

<file path=xl/worksheets/_rels/sheet3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Relationship Id="rId2" Target="../tables/table3.xml" Type="http://schemas.openxmlformats.org/officeDocument/2006/relationships/table"/>
<Relationship Id="rId3" Target="../tables/table4.xml" Type="http://schemas.openxmlformats.org/officeDocument/2006/relationships/table"/>
<Relationship Id="rId4" Target="../tables/table5.xml" Type="http://schemas.openxmlformats.org/officeDocument/2006/relationships/table"/>
</Relationships>

</file>

<file path=xl/worksheets/_rels/sheet4.xml.rels><?xml version="1.0" encoding="UTF-8" standalone="no"?>
<Relationships xmlns="http://schemas.openxmlformats.org/package/2006/relationships">
<Relationship Id="rId1" Target="../printerSettings/printerSettings4.bin" Type="http://schemas.openxmlformats.org/officeDocument/2006/relationships/printerSettings"/>
<Relationship Id="rId2" Target="../tables/table6.xml" Type="http://schemas.openxmlformats.org/officeDocument/2006/relationships/table"/>
<Relationship Id="rId3" Target="../tables/table7.xml" Type="http://schemas.openxmlformats.org/officeDocument/2006/relationships/table"/>
<Relationship Id="rId4" Target="../tables/table8.xml" Type="http://schemas.openxmlformats.org/officeDocument/2006/relationships/table"/>
</Relationships>

</file>

<file path=xl/worksheets/_rels/sheet5.xml.rels><?xml version="1.0" encoding="UTF-8" standalone="no"?>
<Relationships xmlns="http://schemas.openxmlformats.org/package/2006/relationships">
<Relationship Id="rId1" Target="../printerSettings/printerSettings5.bin" Type="http://schemas.openxmlformats.org/officeDocument/2006/relationships/printerSettings"/>
<Relationship Id="rId2" Target="../tables/table9.xml" Type="http://schemas.openxmlformats.org/officeDocument/2006/relationships/table"/>
<Relationship Id="rId3" Target="../tables/table10.xml" Type="http://schemas.openxmlformats.org/officeDocument/2006/relationships/table"/>
</Relationships>

</file>

<file path=xl/worksheets/_rels/sheet6.xml.rels><?xml version="1.0" encoding="UTF-8" standalone="no"?>
<Relationships xmlns="http://schemas.openxmlformats.org/package/2006/relationships">
<Relationship Id="rId1" Target="../printerSettings/printerSettings6.bin" Type="http://schemas.openxmlformats.org/officeDocument/2006/relationships/printerSettings"/>
<Relationship Id="rId2" Target="../tables/table11.xml" Type="http://schemas.openxmlformats.org/officeDocument/2006/relationships/table"/>
<Relationship Id="rId3" Target="../tables/table12.xml" Type="http://schemas.openxmlformats.org/officeDocument/2006/relationships/table"/>
<Relationship Id="rId4" Target="../tables/table13.xml" Type="http://schemas.openxmlformats.org/officeDocument/2006/relationships/table"/>
</Relationships>

</file>

<file path=xl/worksheets/_rels/sheet7.xml.rels><?xml version="1.0" encoding="UTF-8" standalone="no"?>
<Relationships xmlns="http://schemas.openxmlformats.org/package/2006/relationships">
<Relationship Id="rId1" Target="../printerSettings/printerSettings7.bin" Type="http://schemas.openxmlformats.org/officeDocument/2006/relationships/printerSettings"/>
<Relationship Id="rId10" Target="../tables/table14.xml" Type="http://schemas.openxmlformats.org/officeDocument/2006/relationships/table"/>
<Relationship Id="rId11" Target="../tables/table15.xml" Type="http://schemas.openxmlformats.org/officeDocument/2006/relationships/table"/>
<Relationship Id="rId2" Target="../drawings/drawing2.xml" Type="http://schemas.openxmlformats.org/officeDocument/2006/relationships/drawing"/>
<Relationship Id="rId3" Target="../drawings/vmlDrawing2.vml" Type="http://schemas.openxmlformats.org/officeDocument/2006/relationships/vmlDrawing"/>
<Relationship Id="rId4" Target="../embeddings/oleObject2.bin" Type="http://schemas.openxmlformats.org/officeDocument/2006/relationships/oleObject"/>
<Relationship Id="rId5" Target="../media/image2.emf" Type="http://schemas.openxmlformats.org/officeDocument/2006/relationships/image"/>
<Relationship Id="rId6" Target="../embeddings/oleObject3.bin" Type="http://schemas.openxmlformats.org/officeDocument/2006/relationships/oleObject"/>
<Relationship Id="rId7" Target="../media/image3.emf" Type="http://schemas.openxmlformats.org/officeDocument/2006/relationships/image"/>
<Relationship Id="rId8" Target="../embeddings/oleObject4.bin" Type="http://schemas.openxmlformats.org/officeDocument/2006/relationships/oleObject"/>
<Relationship Id="rId9" Target="../media/image4.emf" Type="http://schemas.openxmlformats.org/officeDocument/2006/relationships/image"/>
</Relationships>

</file>

<file path=xl/worksheets/_rels/sheet8.xml.rels><?xml version="1.0" encoding="UTF-8" standalone="no"?>
<Relationships xmlns="http://schemas.openxmlformats.org/package/2006/relationships">
<Relationship Id="rId1" Target="../printerSettings/printerSettings8.bin" Type="http://schemas.openxmlformats.org/officeDocument/2006/relationships/printerSettings"/>
<Relationship Id="rId2" Target="../tables/table16.xml" Type="http://schemas.openxmlformats.org/officeDocument/2006/relationships/table"/>
</Relationships>

</file>

<file path=xl/worksheets/_rels/sheet9.xml.rels><?xml version="1.0" encoding="UTF-8" standalone="no"?>
<Relationships xmlns="http://schemas.openxmlformats.org/package/2006/relationships">
<Relationship Id="rId1" Target="../printerSettings/printerSettings9.bin" Type="http://schemas.openxmlformats.org/officeDocument/2006/relationships/printerSettings"/>
<Relationship Id="rId2" Target="../tables/table17.xml" Type="http://schemas.openxmlformats.org/officeDocument/2006/relationships/table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olha1"/>
  <dimension ref="A3:V102"/>
  <sheetViews>
    <sheetView workbookViewId="0" zoomScaleNormal="100"/>
  </sheetViews>
  <sheetFormatPr defaultRowHeight="15" x14ac:dyDescent="0.25"/>
  <cols>
    <col min="1" max="1" bestFit="true" customWidth="true" style="18" width="89.42578125" collapsed="true"/>
    <col min="2" max="2" bestFit="true" customWidth="true" width="10.5703125" collapsed="true"/>
    <col min="3" max="3" bestFit="true" customWidth="true" width="77.5703125" collapsed="true"/>
    <col min="4" max="4" customWidth="true" width="19.85546875" collapsed="true"/>
    <col min="5" max="5" bestFit="true" customWidth="true" width="9.0" collapsed="true"/>
    <col min="6" max="6" bestFit="true" customWidth="true" width="30.140625" collapsed="true"/>
    <col min="7" max="7" bestFit="true" customWidth="true" width="65.5703125" collapsed="true"/>
    <col min="8" max="8" customWidth="true" width="20.5703125" collapsed="true"/>
    <col min="9" max="9" customWidth="true" width="17.140625" collapsed="true"/>
    <col min="10" max="10" customWidth="true" width="15.140625" collapsed="true"/>
    <col min="11" max="11" customWidth="true" width="16.85546875" collapsed="true"/>
    <col min="12" max="12" bestFit="true" customWidth="true" width="12.140625" collapsed="true"/>
    <col min="13" max="13" customWidth="true" width="20.5703125" collapsed="true"/>
    <col min="14" max="14" customWidth="true" width="12.42578125" collapsed="true"/>
    <col min="15" max="16" customWidth="true" width="18.85546875" collapsed="true"/>
    <col min="17" max="17" customWidth="true" width="16.5703125" collapsed="true"/>
    <col min="18" max="18" bestFit="true" customWidth="true" width="11.5703125" collapsed="true"/>
    <col min="19" max="19" bestFit="true" customWidth="true" width="17.140625" collapsed="true"/>
    <col min="20" max="20" customWidth="true" width="42.140625" collapsed="true"/>
    <col min="21" max="21" bestFit="true" customWidth="true" width="14.5703125" collapsed="true"/>
  </cols>
  <sheetData>
    <row r="3" spans="1:21" x14ac:dyDescent="0.25">
      <c r="A3" s="19" t="s">
        <v>39</v>
      </c>
      <c r="B3" s="116" t="n">
        <v>43595.0060431713</v>
      </c>
      <c r="C3" s="64"/>
      <c r="G3" s="63"/>
      <c r="H3" s="63"/>
      <c r="I3" s="63"/>
      <c r="L3" s="64"/>
    </row>
    <row r="4" spans="1:21" x14ac:dyDescent="0.25">
      <c r="B4" s="64"/>
    </row>
    <row ht="17.25" r="5" spans="1:21" x14ac:dyDescent="0.3">
      <c r="A5" s="133" t="s">
        <v>30</v>
      </c>
      <c r="B5" s="134"/>
      <c r="C5" s="135"/>
      <c r="H5" s="132"/>
      <c r="I5" s="132"/>
      <c r="J5" s="132"/>
      <c r="K5" s="132"/>
      <c r="L5" s="132"/>
      <c r="M5" s="132"/>
      <c r="N5" s="132"/>
      <c r="O5" s="132"/>
      <c r="P5" s="132"/>
      <c r="Q5" s="132"/>
      <c r="R5" s="1"/>
      <c r="U5" s="1"/>
    </row>
    <row customHeight="1" ht="20.100000000000001" r="6" spans="1:21" x14ac:dyDescent="0.25">
      <c r="A6" s="99" t="s">
        <v>21</v>
      </c>
      <c r="B6" s="36" t="s">
        <v>28</v>
      </c>
      <c r="C6" s="100" t="s">
        <v>29</v>
      </c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</row>
    <row r="7" spans="1:21" x14ac:dyDescent="0.25">
      <c r="A7" s="101" t="str">
        <f>'VAL1'!A1:D1</f>
        <v>VAL1: Processo Não terminado com última mensagem a NotValidated</v>
      </c>
      <c r="B7" s="36">
        <f>VLOOKUP('VAL1'!F1,TblOkNok[[OK/NOK]:[Valor]],2,FALSE)</f>
        <v>2</v>
      </c>
      <c r="C7" s="6" t="str">
        <f>IFERROR(INDEX(TblVal1[],MATCH("NOK",TblVal1[2001-01-13 00:00:00.0],0),4) &amp;" com " &amp; INDEX(TblVal1[],MATCH("NOK",TblVal1[2001-01-13 00:00:00.0],0),1) &amp; " mensagens","Com resultados normais")</f>
        <v>Com resultados normais</v>
      </c>
      <c r="H7" s="6"/>
      <c r="I7" s="6"/>
      <c r="J7" s="6"/>
      <c r="K7" s="6"/>
      <c r="L7" s="8"/>
      <c r="M7" s="6"/>
      <c r="N7" s="8"/>
      <c r="O7" s="6"/>
      <c r="P7" s="6"/>
      <c r="Q7" s="9"/>
      <c r="R7" s="6"/>
      <c r="S7" s="6"/>
      <c r="T7" s="6"/>
      <c r="U7" s="6"/>
    </row>
    <row r="8" spans="1:21" x14ac:dyDescent="0.25">
      <c r="A8" s="101" t="str">
        <f>'VAL2'!A1:C1</f>
        <v>VAL2: Mensagens Por Processar</v>
      </c>
      <c r="B8" s="36">
        <f>VLOOKUP('VAL2'!E1,TblOkNok[[OK/NOK]:[Valor]],2,FALSE)</f>
        <v>2</v>
      </c>
      <c r="C8" s="6" t="str">
        <f><![CDATA[IFERROR("1º "&INDEX(TblVal2[],MATCH("NOK",TblVal2[Controlo],0),2) &" com " & INDEX(TblVal2[],MATCH("NOK",TblVal2[Controlo],0),1) & " mensagens","1º Com resultados normais") &" " &IFERROR("| 2º "&INDEX(TblVal215[],MATCH("NOK",TblVal215[Controlo],0),2) &" com " & INDEX(TblVal215[],MATCH("NOK",TblVal215[Controlo],0),1) & " mensagens","| 2º Com resultados normais")]]></f>
        <v>1º Com resultados normais | 2º Com resultados normais</v>
      </c>
      <c r="H8" s="6"/>
      <c r="I8" s="6"/>
      <c r="J8" s="6"/>
      <c r="K8" s="6"/>
      <c r="L8" s="8"/>
      <c r="M8" s="6"/>
      <c r="N8" s="8"/>
      <c r="O8" s="6"/>
      <c r="P8" s="6"/>
      <c r="Q8" s="9"/>
      <c r="R8" s="6"/>
      <c r="S8" s="6"/>
      <c r="T8" s="6"/>
      <c r="U8" s="6"/>
    </row>
    <row r="9" spans="1:21" x14ac:dyDescent="0.25">
      <c r="A9" s="101" t="str">
        <f>'VAL3'!A1:D1</f>
        <v>VAL3: Cambio Titular</v>
      </c>
      <c r="B9" s="36">
        <f>VLOOKUP('VAL3'!F1,TblOkNok[[OK/NOK]:[Valor]],2,FALSE)</f>
        <v>2</v>
      </c>
      <c r="C9" s="105" t="str">
        <f>IF(COUNT(TblVal3[Id Caso])=1,COUNT(TblVal3[Id Caso]) &amp;" resultado",COUNT(TblVal3[Id Caso]) &amp; " resultados")</f>
        <v>0 resultados</v>
      </c>
      <c r="H9" s="6"/>
      <c r="I9" s="6"/>
      <c r="J9" s="6"/>
      <c r="K9" s="6"/>
      <c r="L9" s="8"/>
      <c r="M9" s="6"/>
      <c r="N9" s="8"/>
      <c r="O9" s="6"/>
      <c r="P9" s="6"/>
      <c r="Q9" s="9"/>
      <c r="R9" s="6"/>
      <c r="S9" s="6"/>
      <c r="T9" s="6"/>
      <c r="U9" s="6"/>
    </row>
    <row r="10" spans="1:21" x14ac:dyDescent="0.25">
      <c r="A10" s="101" t="str">
        <f>'VAL4'!A1:I1</f>
        <v>VAL4: Configurações SWOUT Mal Fechadas</v>
      </c>
      <c r="B10" s="36">
        <f>VLOOKUP('VAL4'!L1,TblOkNok[[OK/NOK]:[Valor]],2,FALSE)</f>
        <v>2</v>
      </c>
      <c r="C10" s="105" t="str">
        <f>IF(COUNT(TblVal4[PS])=1,COUNT(TblVal4[PS]) &amp;" resultado",COUNT(TblVal4[PS]) &amp; " resultados")</f>
        <v>0 resultados</v>
      </c>
      <c r="H10" s="6"/>
      <c r="I10" s="6"/>
      <c r="J10" s="6"/>
      <c r="K10" s="6"/>
      <c r="L10" s="8"/>
      <c r="M10" s="6"/>
      <c r="N10" s="8"/>
      <c r="O10" s="6"/>
      <c r="P10" s="6"/>
      <c r="Q10" s="9"/>
      <c r="R10" s="6"/>
      <c r="S10" s="6"/>
      <c r="T10" s="6"/>
      <c r="U10" s="6"/>
    </row>
    <row r="11" spans="1:21" x14ac:dyDescent="0.25">
      <c r="A11" s="101" t="str">
        <f>'VAL5'!A1:J1</f>
        <v>VAL5: Configurações SWOUT que deveriam estar fechadas</v>
      </c>
      <c r="B11" s="36">
        <f>VLOOKUP('VAL5'!M1,TblOkNok[[OK/NOK]:[Valor]],2,FALSE)</f>
        <v>2</v>
      </c>
      <c r="C11" s="105" t="str">
        <f>IF(COUNT(Table15[SP_ID])=1,COUNT(Table15[SP_ID]) &amp;" resultado",COUNT(Table15[SP_ID]) &amp; " resultados")</f>
        <v>0 resultados</v>
      </c>
      <c r="H11" s="6"/>
      <c r="I11" s="6"/>
      <c r="J11" s="6"/>
      <c r="K11" s="6"/>
      <c r="L11" s="8"/>
      <c r="M11" s="6"/>
      <c r="N11" s="8"/>
      <c r="O11" s="6"/>
      <c r="P11" s="6"/>
      <c r="Q11" s="9"/>
      <c r="R11" s="6"/>
      <c r="S11" s="6"/>
      <c r="T11" s="6"/>
      <c r="U11" s="6"/>
    </row>
    <row r="12" spans="1:21" x14ac:dyDescent="0.25">
      <c r="A12" s="101" t="str">
        <f>'VAL6'!A1:J1</f>
        <v>VAL6: Configurações ou SAs ativos duplicados</v>
      </c>
      <c r="B12" s="36">
        <f>VLOOKUP('VAL6'!M1,TblOkNok[[OK/NOK]:[Valor]],2,FALSE)</f>
        <v>2</v>
      </c>
      <c r="C12" s="105" t="str">
        <f>IF(COUNT(Table1518[SP_ID])=1,COUNT(Table1518[SP_ID]) &amp;" resultado",COUNT(Table1518[SP_ID]) &amp; " resultados")</f>
        <v>0 resultados</v>
      </c>
      <c r="D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</row>
    <row r="13" spans="1:21" x14ac:dyDescent="0.25">
      <c r="A13" s="101" t="str">
        <f>'VAL7'!A1:J1</f>
        <v>VAL7: SAs sem mapas horários atribuidos</v>
      </c>
      <c r="B13" s="36">
        <f>VLOOKUP('VAL7'!M1,TblOkNok[[OK/NOK]:[Valor]],2,FALSE)</f>
        <v>2</v>
      </c>
      <c r="C13" s="105" t="str">
        <f>IF(COUNT(Table151819[GEO_VAL])=1,COUNT(Table151819[GEO_VAL]) &amp;" resultado",COUNT(Table151819[GEO_VAL]) &amp; " resultados")</f>
        <v>0 resultados</v>
      </c>
      <c r="D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10"/>
    </row>
    <row r="14" spans="1:21" x14ac:dyDescent="0.25">
      <c r="A14" s="101" t="str">
        <f>'VAL8'!A1:J1</f>
        <v>VAL8: Processos em estado STOPSW/DATESERROR sem char CMATRSTA no SP e com erros no processo</v>
      </c>
      <c r="B14" s="36">
        <f>VLOOKUP('VAL8'!M1,TblOkNok[[OK/NOK]:[Valor]],2)</f>
        <v>2</v>
      </c>
      <c r="C14" s="105" t="str">
        <f>IF(COUNT(Table24[CSPROC_ID])=1,COUNT(Table24[CSPROC_ID]) &amp;" resultado",COUNT(Table24[CSPROC_ID]) &amp; " resultados")</f>
        <v>0 resultados</v>
      </c>
      <c r="D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10"/>
    </row>
    <row r="15" spans="1:21" x14ac:dyDescent="0.25">
      <c r="A15" s="101" t="str">
        <f>'VAl9'!A1</f>
        <v>VAL9: D041s por estados tirando o cancelado e rejeitado</v>
      </c>
      <c r="B15" s="36">
        <f>VLOOKUP('VAl9'!I1,TblOkNok[[OK/NOK]:[Valor]],2,FALSE)</f>
        <v>2</v>
      </c>
      <c r="C15" s="6" t="e">
        <f ca="1">_xlfn.TEXTJOIN(": ",TRUE,Table27[])</f>
        <v>#NAME?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10"/>
    </row>
    <row r="16" spans="1:21" x14ac:dyDescent="0.25">
      <c r="A16" s="102" t="str">
        <f>'VAL10'!A1</f>
        <v>VAL10: D041s como ultimo processo e as configs estão fechadas</v>
      </c>
      <c r="B16" s="103">
        <f>VLOOKUP('VAL10'!I1,TblOkNok[[OK/NOK]:[Valor]],2,FALSE)</f>
        <v>2</v>
      </c>
      <c r="C16" s="105" t="str">
        <f>IF(COUNT(Table25[CSPROC_ID])=1,COUNT(Table25[CSPROC_ID]) &amp;" resultado",COUNT(Table25[CSPROC_ID]) &amp; " resultados")</f>
        <v>0 resultados</v>
      </c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10"/>
    </row>
    <row r="17" spans="1:21" x14ac:dyDescent="0.25">
      <c r="A17" s="102" t="str">
        <f>'VAL11'!A1</f>
        <v>VAL11: Mensagens OUTBOUND não enviadas</v>
      </c>
      <c r="B17" s="103">
        <f>VLOOKUP('VAL11'!I1,TblOkNok[[OK/NOK]:[Valor]],2,FALSE)</f>
        <v>2</v>
      </c>
      <c r="C17" s="105" t="str">
        <f>IF(COUNT(Table7[msg_in_err])=1,COUNT(Table7[msg_in_err]) &amp;" resultado",COUNT(Table7[msg_in_err]) &amp; " resultados")</f>
        <v>0 resultados</v>
      </c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10"/>
    </row>
    <row r="18" spans="1:21" x14ac:dyDescent="0.25">
      <c r="A18" s="102" t="str">
        <f>'VAL12'!C1</f>
        <v>VAL12: Processos no estado CHECKRS</v>
      </c>
      <c r="B18" s="103">
        <f>VLOOKUP('VAL12'!K1,TblOkNok[[OK/NOK]:[Valor]],2,FALSE)</f>
        <v>2</v>
      </c>
      <c r="C18" s="130" t="str">
        <f>IF(COUNT(Table23[CSPROC_ID])=1,COUNT(Table23[CSPROC_ID]) &amp;" resultado",COUNT(Table23[CSPROC_ID]) &amp; " resultados")</f>
        <v>0 resultados</v>
      </c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10"/>
    </row>
    <row r="19" spans="1:21" x14ac:dyDescent="0.25"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10"/>
    </row>
    <row r="20" spans="1:21" x14ac:dyDescent="0.2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10"/>
    </row>
    <row r="21" spans="1:21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10"/>
    </row>
    <row r="22" spans="1:21" x14ac:dyDescent="0.25">
      <c r="A22" s="20"/>
      <c r="B22" s="10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10"/>
    </row>
    <row r="23" spans="1:21" x14ac:dyDescent="0.25">
      <c r="A23" s="20"/>
      <c r="B23" s="10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10"/>
    </row>
    <row r="24" spans="1:21" x14ac:dyDescent="0.25">
      <c r="A24" s="20"/>
      <c r="B24" s="10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10"/>
    </row>
    <row r="25" spans="1:21" x14ac:dyDescent="0.25">
      <c r="A25" s="20"/>
      <c r="B25" s="10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10"/>
    </row>
    <row r="26" spans="1:21" x14ac:dyDescent="0.25">
      <c r="A26" s="20"/>
      <c r="B26" s="10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10"/>
    </row>
    <row r="27" spans="1:21" x14ac:dyDescent="0.25">
      <c r="A27" s="20"/>
      <c r="B27" s="10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10"/>
    </row>
    <row r="28" spans="1:21" x14ac:dyDescent="0.25">
      <c r="A28" s="20"/>
      <c r="B28" s="10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10"/>
    </row>
    <row r="29" spans="1:21" x14ac:dyDescent="0.25">
      <c r="A29" s="20"/>
      <c r="B29" s="10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10"/>
    </row>
    <row r="30" spans="1:21" x14ac:dyDescent="0.25">
      <c r="A30" s="20"/>
      <c r="B30" s="10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10"/>
    </row>
    <row r="31" spans="1:21" x14ac:dyDescent="0.25">
      <c r="A31" s="20"/>
      <c r="B31" s="10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10"/>
    </row>
    <row r="32" spans="1:21" x14ac:dyDescent="0.25">
      <c r="A32" s="20"/>
      <c r="B32" s="10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10"/>
    </row>
    <row r="33" spans="1:21" x14ac:dyDescent="0.25">
      <c r="A33" s="20"/>
      <c r="B33" s="10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10"/>
    </row>
    <row r="34" spans="1:21" x14ac:dyDescent="0.25">
      <c r="A34" s="2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</row>
    <row r="35" spans="1:21" x14ac:dyDescent="0.25">
      <c r="A35" s="2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</row>
    <row r="36" spans="1:21" x14ac:dyDescent="0.25">
      <c r="A36" s="2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</row>
    <row r="37" spans="1:21" x14ac:dyDescent="0.25">
      <c r="A37" s="2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</row>
    <row r="38" spans="1:21" x14ac:dyDescent="0.25">
      <c r="A38" s="2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</row>
    <row r="39" spans="1:21" x14ac:dyDescent="0.25">
      <c r="A39" s="2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</row>
    <row r="40" spans="1:21" x14ac:dyDescent="0.25">
      <c r="A40" s="2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</row>
    <row r="41" spans="1:21" x14ac:dyDescent="0.25">
      <c r="A41" s="2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</row>
    <row r="42" spans="1:21" x14ac:dyDescent="0.25">
      <c r="A42" s="2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</row>
    <row r="43" spans="1:21" x14ac:dyDescent="0.25">
      <c r="A43" s="2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</row>
    <row r="44" spans="1:21" x14ac:dyDescent="0.25">
      <c r="A44" s="2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</row>
    <row r="45" spans="1:21" x14ac:dyDescent="0.25">
      <c r="A45" s="2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</row>
    <row r="46" spans="1:21" x14ac:dyDescent="0.25">
      <c r="A46" s="2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</row>
    <row r="47" spans="1:21" x14ac:dyDescent="0.25">
      <c r="A47" s="2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</row>
    <row r="48" spans="1:21" x14ac:dyDescent="0.25">
      <c r="A48" s="2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</row>
    <row r="49" spans="1:21" x14ac:dyDescent="0.25">
      <c r="A49" s="2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</row>
    <row r="50" spans="1:21" x14ac:dyDescent="0.25">
      <c r="A50" s="2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</row>
    <row r="51" spans="1:21" x14ac:dyDescent="0.25">
      <c r="A51" s="2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</row>
    <row r="52" spans="1:21" x14ac:dyDescent="0.25">
      <c r="A52" s="2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</row>
    <row r="53" spans="1:21" x14ac:dyDescent="0.25">
      <c r="A53" s="2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</row>
    <row r="54" spans="1:21" x14ac:dyDescent="0.25">
      <c r="A54" s="2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</row>
    <row r="55" spans="1:21" x14ac:dyDescent="0.25">
      <c r="A55" s="2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</row>
    <row r="56" spans="1:21" x14ac:dyDescent="0.25">
      <c r="A56" s="2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</row>
    <row r="57" spans="1:21" x14ac:dyDescent="0.25">
      <c r="A57" s="2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</row>
    <row r="58" spans="1:21" x14ac:dyDescent="0.25">
      <c r="A58" s="2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</row>
    <row r="59" spans="1:21" x14ac:dyDescent="0.25">
      <c r="A59" s="2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</row>
    <row r="60" spans="1:21" x14ac:dyDescent="0.25">
      <c r="A60" s="2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</row>
    <row r="61" spans="1:21" x14ac:dyDescent="0.25">
      <c r="A61" s="2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</row>
    <row r="62" spans="1:21" x14ac:dyDescent="0.25">
      <c r="A62" s="2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</row>
    <row r="63" spans="1:21" x14ac:dyDescent="0.25">
      <c r="A63" s="2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</row>
    <row r="64" spans="1:21" x14ac:dyDescent="0.25">
      <c r="A64" s="2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</row>
    <row r="65" spans="1:21" x14ac:dyDescent="0.25">
      <c r="A65" s="2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</row>
    <row r="66" spans="1:21" x14ac:dyDescent="0.25">
      <c r="A66" s="2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</row>
    <row r="67" spans="1:21" x14ac:dyDescent="0.25">
      <c r="A67" s="2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</row>
    <row r="68" spans="1:21" x14ac:dyDescent="0.25">
      <c r="A68" s="2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</row>
    <row r="69" spans="1:21" x14ac:dyDescent="0.25">
      <c r="A69" s="2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</row>
    <row r="70" spans="1:21" x14ac:dyDescent="0.25">
      <c r="A70" s="2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</row>
    <row r="71" spans="1:21" x14ac:dyDescent="0.25">
      <c r="A71" s="2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</row>
    <row r="72" spans="1:21" x14ac:dyDescent="0.25">
      <c r="A72" s="2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</row>
    <row r="73" spans="1:21" x14ac:dyDescent="0.25">
      <c r="A73" s="2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</row>
    <row r="74" spans="1:21" x14ac:dyDescent="0.25">
      <c r="A74" s="2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</row>
    <row r="75" spans="1:21" x14ac:dyDescent="0.25">
      <c r="A75" s="2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</row>
    <row r="76" spans="1:21" x14ac:dyDescent="0.25">
      <c r="A76" s="2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</row>
    <row r="77" spans="1:21" x14ac:dyDescent="0.25">
      <c r="A77" s="2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</row>
    <row r="78" spans="1:21" x14ac:dyDescent="0.25">
      <c r="A78" s="2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</row>
    <row r="79" spans="1:21" x14ac:dyDescent="0.25">
      <c r="A79" s="2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</row>
    <row r="80" spans="1:21" x14ac:dyDescent="0.25"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</row>
    <row r="81" spans="3:21" x14ac:dyDescent="0.25"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</row>
    <row r="82" spans="3:21" x14ac:dyDescent="0.25"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</row>
    <row r="83" spans="3:21" x14ac:dyDescent="0.25"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</row>
    <row r="84" spans="3:21" x14ac:dyDescent="0.25"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</row>
    <row r="85" spans="3:21" x14ac:dyDescent="0.25"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</row>
    <row r="86" spans="3:21" x14ac:dyDescent="0.25"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</row>
    <row r="87" spans="3:21" x14ac:dyDescent="0.25"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</row>
    <row r="88" spans="3:21" x14ac:dyDescent="0.25"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</row>
    <row r="89" spans="3:21" x14ac:dyDescent="0.25"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</row>
    <row r="90" spans="3:21" x14ac:dyDescent="0.25"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</row>
    <row r="91" spans="3:21" x14ac:dyDescent="0.25"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</row>
    <row r="92" spans="3:21" x14ac:dyDescent="0.25"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</row>
    <row r="93" spans="3:21" x14ac:dyDescent="0.25"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</row>
    <row r="94" spans="3:21" x14ac:dyDescent="0.25"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</row>
    <row r="95" spans="3:21" x14ac:dyDescent="0.25"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</row>
    <row r="96" spans="3:21" x14ac:dyDescent="0.25"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</row>
    <row r="97" spans="3:21" x14ac:dyDescent="0.25"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</row>
    <row r="98" spans="3:21" x14ac:dyDescent="0.25"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</row>
    <row r="99" spans="3:21" x14ac:dyDescent="0.25"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</row>
    <row r="100" spans="3:21" x14ac:dyDescent="0.25"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</row>
    <row r="101" spans="3:21" x14ac:dyDescent="0.25"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</row>
    <row r="102" spans="3:21" x14ac:dyDescent="0.25"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</row>
  </sheetData>
  <mergeCells count="2">
    <mergeCell ref="H5:Q5"/>
    <mergeCell ref="A5:C5"/>
  </mergeCells>
  <pageMargins bottom="0.75" footer="0.3" header="0.3" left="0.7" right="0.7" top="0.75"/>
  <pageSetup orientation="portrait" paperSize="9" r:id="rId1"/>
  <drawing r:id="rId2"/>
  <legacyDrawing r:id="rId3"/>
  <oleObjects>
    <mc:AlternateContent>
      <mc:Choice Requires="x14">
        <oleObject dvAspect="DVASPECT_ICON" progId="Packager Shell Object" r:id="rId4" shapeId="4097">
          <objectPr defaultSize="0" r:id="rId5">
            <anchor moveWithCells="1">
              <from>
                <xdr:col>2</xdr:col>
                <xdr:colOff>1266825</xdr:colOff>
                <xdr:row>0</xdr:row>
                <xdr:rowOff>66675</xdr:rowOff>
              </from>
              <to>
                <xdr:col>2</xdr:col>
                <xdr:colOff>2352675</xdr:colOff>
                <xdr:row>3</xdr:row>
                <xdr:rowOff>47625</xdr:rowOff>
              </to>
            </anchor>
          </objectPr>
        </oleObject>
      </mc:Choice>
      <mc:Fallback>
        <oleObject dvAspect="DVASPECT_ICON" progId="Packager Shell Object" r:id="rId4" shapeId="4097"/>
      </mc:Fallback>
    </mc:AlternateContent>
  </oleObjects>
  <tableParts count="1">
    <tablePart r:id="rId6"/>
  </tableParts>
  <extLst>
    <ext uri="{78C0D931-6437-407d-A8EE-F0AAD7539E65}">
      <x14:conditionalFormattings>
        <x14:conditionalFormatting xmlns:xm="http://schemas.microsoft.com/office/excel/2006/main">
          <x14:cfRule id="{A0D0E5B1-2A2A-4428-9EB6-B9DE5EEB5D84}" priority="14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B7:B17</xm:sqref>
        </x14:conditionalFormatting>
        <x14:conditionalFormatting xmlns:xm="http://schemas.microsoft.com/office/excel/2006/main">
          <x14:cfRule id="{B7E3956C-8541-4CF6-B854-7E1F65520468}" priority="1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B18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F4A4E-136C-4280-96D7-2BBE8AAB2770}">
  <sheetPr codeName="Folha10"/>
  <dimension ref="A1:N10"/>
  <sheetViews>
    <sheetView workbookViewId="0">
      <selection activeCell="A4" sqref="A4:XFD4"/>
    </sheetView>
  </sheetViews>
  <sheetFormatPr defaultRowHeight="15" x14ac:dyDescent="0.25"/>
  <cols>
    <col min="1" max="1" bestFit="true" customWidth="true" width="9.140625" collapsed="true"/>
    <col min="2" max="2" bestFit="true" customWidth="true" width="18.85546875" collapsed="true"/>
    <col min="3" max="3" bestFit="true" customWidth="true" width="12.85546875" collapsed="true"/>
    <col min="4" max="4" bestFit="true" customWidth="true" width="31.42578125" collapsed="true"/>
    <col min="5" max="5" bestFit="true" customWidth="true" width="19.85546875" collapsed="true"/>
    <col min="6" max="6" bestFit="true" customWidth="true" width="16.85546875" collapsed="true"/>
    <col min="7" max="7" bestFit="true" customWidth="true" width="15.140625" collapsed="true"/>
    <col min="8" max="8" bestFit="true" customWidth="true" width="16.85546875" collapsed="true"/>
    <col min="9" max="9" bestFit="true" customWidth="true" width="10.140625" collapsed="true"/>
    <col min="10" max="10" customWidth="true" width="19.85546875" collapsed="true"/>
    <col min="11" max="11" bestFit="true" customWidth="true" width="11.85546875" collapsed="true"/>
    <col min="12" max="12" bestFit="true" customWidth="true" width="18.5703125" collapsed="true"/>
    <col min="13" max="13" bestFit="true" customWidth="true" width="9.5703125" collapsed="true"/>
  </cols>
  <sheetData>
    <row ht="17.25" r="1" spans="1:13" x14ac:dyDescent="0.3">
      <c r="A1" s="136" t="s">
        <v>99</v>
      </c>
      <c r="B1" s="137"/>
      <c r="C1" s="137"/>
      <c r="D1" s="137"/>
      <c r="E1" s="137"/>
      <c r="F1" s="137"/>
      <c r="G1" s="137"/>
      <c r="H1" s="137"/>
      <c r="I1" s="137"/>
      <c r="J1" s="138"/>
      <c r="K1" s="9"/>
      <c r="L1" s="30" t="s">
        <v>25</v>
      </c>
      <c r="M1" s="29" t="str">
        <f>IF(ISBLANK(Table1518[SP_ID]),"OK","NOK")</f>
        <v>OK</v>
      </c>
    </row>
    <row ht="17.25" r="2" spans="1:13" x14ac:dyDescent="0.3">
      <c r="A2" s="17"/>
      <c r="B2" s="17"/>
      <c r="C2" s="17"/>
      <c r="D2" s="17"/>
      <c r="E2" s="17"/>
      <c r="F2" s="17"/>
      <c r="G2" s="17"/>
      <c r="H2" s="17"/>
      <c r="I2" s="17"/>
      <c r="J2" s="17"/>
      <c r="K2" s="9"/>
      <c r="L2" s="9"/>
    </row>
    <row r="3" spans="1:13" x14ac:dyDescent="0.25">
      <c r="A3" s="6" t="s">
        <v>16</v>
      </c>
      <c r="B3" s="6" t="s">
        <v>9</v>
      </c>
      <c r="C3" s="60" t="s">
        <v>100</v>
      </c>
      <c r="D3" s="6" t="s">
        <v>101</v>
      </c>
      <c r="E3" s="66"/>
      <c r="F3" s="8"/>
      <c r="G3" s="8"/>
      <c r="H3" s="60"/>
      <c r="I3" s="60"/>
      <c r="J3" s="65"/>
      <c r="K3" s="9"/>
      <c r="L3" s="60"/>
    </row>
    <row r="4" spans="1:13" x14ac:dyDescent="0.25">
      <c r="A4" s="6"/>
      <c r="B4" s="6"/>
      <c r="C4" s="60"/>
      <c r="D4" s="6"/>
      <c r="E4" s="66"/>
      <c r="F4" s="8"/>
      <c r="G4" s="8"/>
      <c r="H4" s="60"/>
      <c r="I4" s="60"/>
      <c r="J4" s="65"/>
      <c r="K4" s="9"/>
      <c r="L4" s="60"/>
    </row>
    <row r="10" spans="1:13" x14ac:dyDescent="0.25">
      <c r="F10" s="67"/>
    </row>
  </sheetData>
  <mergeCells count="1">
    <mergeCell ref="A1:J1"/>
  </mergeCells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FF8F6-A289-4FA4-AC8F-34CC8C1DA5B0}">
  <sheetPr codeName="Folha11"/>
  <dimension ref="A1:N10"/>
  <sheetViews>
    <sheetView topLeftCell="B1" workbookViewId="0">
      <selection activeCell="J21" sqref="J21"/>
    </sheetView>
  </sheetViews>
  <sheetFormatPr defaultRowHeight="15" x14ac:dyDescent="0.25"/>
  <cols>
    <col min="1" max="1" bestFit="true" customWidth="true" width="9.140625" collapsed="true"/>
    <col min="2" max="2" bestFit="true" customWidth="true" width="18.85546875" collapsed="true"/>
    <col min="3" max="3" bestFit="true" customWidth="true" width="12.85546875" collapsed="true"/>
    <col min="4" max="4" bestFit="true" customWidth="true" width="12.42578125" collapsed="true"/>
    <col min="5" max="5" bestFit="true" customWidth="true" width="19.85546875" collapsed="true"/>
    <col min="6" max="6" bestFit="true" customWidth="true" width="16.85546875" collapsed="true"/>
    <col min="7" max="7" bestFit="true" customWidth="true" width="15.140625" collapsed="true"/>
    <col min="8" max="8" bestFit="true" customWidth="true" width="16.85546875" collapsed="true"/>
    <col min="9" max="9" bestFit="true" customWidth="true" width="10.140625" collapsed="true"/>
    <col min="10" max="10" bestFit="true" customWidth="true" width="19.85546875" collapsed="true"/>
    <col min="11" max="11" bestFit="true" customWidth="true" width="11.85546875" collapsed="true"/>
    <col min="12" max="12" bestFit="true" customWidth="true" width="18.5703125" collapsed="true"/>
    <col min="13" max="13" bestFit="true" customWidth="true" width="9.5703125" collapsed="true"/>
  </cols>
  <sheetData>
    <row ht="17.25" r="1" spans="1:13" x14ac:dyDescent="0.3">
      <c r="A1" s="136" t="s">
        <v>98</v>
      </c>
      <c r="B1" s="137"/>
      <c r="C1" s="137"/>
      <c r="D1" s="137"/>
      <c r="E1" s="137"/>
      <c r="F1" s="137"/>
      <c r="G1" s="137"/>
      <c r="H1" s="137"/>
      <c r="I1" s="137"/>
      <c r="J1" s="138"/>
      <c r="K1" s="9"/>
      <c r="L1" s="30" t="s">
        <v>25</v>
      </c>
      <c r="M1" s="29" t="str">
        <f>IF(ISBLANK(Table151819[SP_ID]),"OK","NOK")</f>
        <v>OK</v>
      </c>
    </row>
    <row ht="17.25" r="2" spans="1:13" x14ac:dyDescent="0.3">
      <c r="A2" s="17"/>
      <c r="B2" s="17"/>
      <c r="C2" s="17"/>
      <c r="D2" s="17"/>
      <c r="E2" s="17"/>
      <c r="F2" s="17"/>
      <c r="G2" s="17"/>
      <c r="H2" s="17"/>
      <c r="I2" s="17"/>
      <c r="J2" s="17"/>
      <c r="K2" s="9"/>
      <c r="L2" s="9"/>
    </row>
    <row r="3" spans="1:13" x14ac:dyDescent="0.25">
      <c r="A3" s="6" t="s">
        <v>16</v>
      </c>
      <c r="B3" s="6" t="s">
        <v>17</v>
      </c>
      <c r="C3" s="60" t="s">
        <v>18</v>
      </c>
      <c r="D3" s="6" t="s">
        <v>19</v>
      </c>
      <c r="E3" s="66" t="s">
        <v>7</v>
      </c>
      <c r="F3" s="8" t="s">
        <v>80</v>
      </c>
      <c r="G3" s="8" t="s">
        <v>8</v>
      </c>
      <c r="H3" s="60" t="s">
        <v>9</v>
      </c>
      <c r="I3" s="60" t="s">
        <v>10</v>
      </c>
      <c r="J3" s="65" t="s">
        <v>11</v>
      </c>
      <c r="K3" s="9" t="s">
        <v>83</v>
      </c>
      <c r="L3" s="60" t="s">
        <v>13</v>
      </c>
    </row>
    <row r="4" spans="1:13" x14ac:dyDescent="0.25">
      <c r="A4" s="6"/>
      <c r="B4" s="6"/>
      <c r="C4" s="60"/>
      <c r="D4" s="6"/>
      <c r="E4" s="66"/>
      <c r="F4" s="8"/>
      <c r="G4" s="8"/>
      <c r="H4" s="60"/>
      <c r="I4" s="60"/>
      <c r="J4" s="65"/>
      <c r="K4" s="9"/>
      <c r="L4" s="60"/>
    </row>
    <row r="10" spans="1:13" x14ac:dyDescent="0.25">
      <c r="F10" s="67"/>
    </row>
  </sheetData>
  <mergeCells count="1">
    <mergeCell ref="A1:J1"/>
  </mergeCells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84F3B-19D0-4D3F-A99B-7ABE34156A49}">
  <sheetPr codeName="Folha12"/>
  <dimension ref="A1:R15"/>
  <sheetViews>
    <sheetView workbookViewId="0">
      <selection activeCell="M1" sqref="M1"/>
    </sheetView>
  </sheetViews>
  <sheetFormatPr defaultRowHeight="15" x14ac:dyDescent="0.25"/>
  <cols>
    <col min="1" max="1" bestFit="true" customWidth="true" width="18.5703125" collapsed="true"/>
    <col min="2" max="2" customWidth="true" width="13.85546875" collapsed="true"/>
    <col min="3" max="3" customWidth="true" width="17.28515625" collapsed="true"/>
    <col min="4" max="4" customWidth="true" width="18.5703125" collapsed="true"/>
    <col min="5" max="5" customWidth="true" width="16.42578125" collapsed="true"/>
    <col min="6" max="6" customWidth="true" width="14.28515625" collapsed="true"/>
    <col min="7" max="7" customWidth="true" width="10.85546875" collapsed="true"/>
    <col min="9" max="9" customWidth="true" width="10.0" collapsed="true"/>
    <col min="10" max="10" customWidth="true" width="10.42578125" collapsed="true"/>
    <col min="12" max="12" customWidth="true" width="12.0" collapsed="true"/>
    <col min="13" max="13" customWidth="true" width="11.28515625" collapsed="true"/>
    <col min="14" max="14" customWidth="true" width="18.28515625" collapsed="true"/>
    <col min="15" max="15" customWidth="true" width="18.140625" collapsed="true"/>
    <col min="16" max="16" customWidth="true" width="17.85546875" collapsed="true"/>
    <col min="17" max="17" customWidth="true" width="18.0" collapsed="true"/>
  </cols>
  <sheetData>
    <row customHeight="1" ht="17.100000000000001" r="1" spans="1:17" x14ac:dyDescent="0.3">
      <c r="A1" s="142" t="s">
        <v>138</v>
      </c>
      <c r="B1" s="132"/>
      <c r="C1" s="132"/>
      <c r="D1" s="132"/>
      <c r="E1" s="132"/>
      <c r="F1" s="132"/>
      <c r="G1" s="132"/>
      <c r="H1" s="132"/>
      <c r="I1" s="132"/>
      <c r="J1" s="132"/>
      <c r="K1" s="88"/>
      <c r="L1" s="30" t="s">
        <v>25</v>
      </c>
      <c r="M1" s="29" t="str">
        <f>IF(ISBLANK(Table24[CSPROC_ID]),"OK","NOK")</f>
        <v>OK</v>
      </c>
    </row>
    <row r="4" spans="1:17" x14ac:dyDescent="0.25">
      <c r="A4" t="s">
        <v>18</v>
      </c>
      <c r="B4" t="s">
        <v>144</v>
      </c>
      <c r="C4" t="s">
        <v>145</v>
      </c>
      <c r="D4" t="s">
        <v>146</v>
      </c>
      <c r="E4" t="s">
        <v>79</v>
      </c>
      <c r="F4" t="s">
        <v>147</v>
      </c>
      <c r="G4" t="s">
        <v>148</v>
      </c>
      <c r="H4" t="s">
        <v>16</v>
      </c>
      <c r="I4" t="s">
        <v>149</v>
      </c>
      <c r="J4" t="s">
        <v>150</v>
      </c>
      <c r="K4" t="s">
        <v>151</v>
      </c>
      <c r="L4" t="s">
        <v>152</v>
      </c>
      <c r="M4" t="s">
        <v>153</v>
      </c>
      <c r="N4" t="s">
        <v>154</v>
      </c>
      <c r="O4" t="s">
        <v>155</v>
      </c>
      <c r="P4" t="s">
        <v>156</v>
      </c>
      <c r="Q4" t="s">
        <v>157</v>
      </c>
    </row>
    <row r="15" spans="1:17" x14ac:dyDescent="0.25">
      <c r="A15" t="s">
        <v>162</v>
      </c>
    </row>
  </sheetData>
  <mergeCells count="1">
    <mergeCell ref="A1:J1"/>
  </mergeCells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214F0-6FB9-4C62-AAC9-C5EB65E398D0}">
  <sheetPr codeName="Folha13"/>
  <dimension ref="A1:J10"/>
  <sheetViews>
    <sheetView workbookViewId="0">
      <selection activeCell="G13" sqref="G13"/>
    </sheetView>
  </sheetViews>
  <sheetFormatPr defaultRowHeight="15" x14ac:dyDescent="0.25"/>
  <cols>
    <col min="2" max="2" customWidth="true" width="18.0" collapsed="true"/>
    <col min="3" max="3" customWidth="true" width="23.0" collapsed="true"/>
  </cols>
  <sheetData>
    <row ht="17.25" r="1" spans="1:9" x14ac:dyDescent="0.3">
      <c r="A1" s="27" t="s">
        <v>190</v>
      </c>
      <c r="H1" s="30" t="s">
        <v>25</v>
      </c>
      <c r="I1" s="29" t="s">
        <v>23</v>
      </c>
    </row>
    <row r="5" spans="1:9" x14ac:dyDescent="0.25">
      <c r="B5" t="s">
        <v>187</v>
      </c>
      <c r="C5" t="s">
        <v>188</v>
      </c>
    </row>
    <row r="9" spans="1:9" x14ac:dyDescent="0.25">
      <c r="B9" s="106"/>
    </row>
    <row r="10" spans="1:9" x14ac:dyDescent="0.25">
      <c r="B10" s="106"/>
    </row>
  </sheetData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1DA8A-27F2-437F-AA62-F5D2466189B9}">
  <sheetPr codeName="Folha14"/>
  <dimension ref="A1:S31"/>
  <sheetViews>
    <sheetView workbookViewId="0">
      <selection activeCell="G23" sqref="G23"/>
    </sheetView>
  </sheetViews>
  <sheetFormatPr defaultRowHeight="15" x14ac:dyDescent="0.25"/>
  <cols>
    <col min="1" max="1" customWidth="true" width="20.28515625" collapsed="true"/>
    <col min="2" max="2" bestFit="true" customWidth="true" width="22.28515625" collapsed="true"/>
    <col min="3" max="3" bestFit="true" customWidth="true" width="17.7109375" collapsed="true"/>
    <col min="4" max="4" customWidth="true" width="20.140625" collapsed="true"/>
    <col min="5" max="5" customWidth="true" width="8.7109375" collapsed="true"/>
    <col min="8" max="8" customWidth="true" width="13.42578125" collapsed="true"/>
    <col min="9" max="9" customWidth="true" width="13.5703125" collapsed="true"/>
    <col min="10" max="10" customWidth="true" width="17.28515625" collapsed="true"/>
    <col min="11" max="11" customWidth="true" width="18.5703125" collapsed="true"/>
    <col min="12" max="12" customWidth="true" width="16.42578125" collapsed="true"/>
    <col min="13" max="13" customWidth="true" width="14.28515625" collapsed="true"/>
    <col min="14" max="14" customWidth="true" width="10.85546875" collapsed="true"/>
    <col min="16" max="16" customWidth="true" width="10.0" collapsed="true"/>
    <col min="17" max="17" customWidth="true" width="10.42578125" collapsed="true"/>
    <col min="19" max="19" customWidth="true" width="12.0" collapsed="true"/>
    <col min="20" max="20" customWidth="true" width="11.28515625" collapsed="true"/>
    <col min="21" max="21" customWidth="true" width="18.28515625" collapsed="true"/>
    <col min="22" max="22" customWidth="true" width="18.140625" collapsed="true"/>
    <col min="23" max="23" customWidth="true" width="17.85546875" collapsed="true"/>
    <col min="24" max="24" customWidth="true" width="18.0" collapsed="true"/>
  </cols>
  <sheetData>
    <row ht="17.25" r="1" spans="1:18" x14ac:dyDescent="0.3">
      <c r="A1" s="27" t="s">
        <v>189</v>
      </c>
      <c r="B1" s="28"/>
      <c r="C1" s="28"/>
      <c r="H1" s="30" t="s">
        <v>25</v>
      </c>
      <c r="I1" s="29" t="str">
        <f>IF(ISBLANK(Table25[CSPROC_ID]),"OK","NOK")</f>
        <v>OK</v>
      </c>
    </row>
    <row r="6" spans="1:18" x14ac:dyDescent="0.25">
      <c r="A6" t="s">
        <v>18</v>
      </c>
      <c r="B6" t="s">
        <v>144</v>
      </c>
      <c r="C6" t="s">
        <v>145</v>
      </c>
      <c r="D6" t="s">
        <v>146</v>
      </c>
      <c r="E6" t="s">
        <v>79</v>
      </c>
      <c r="F6" t="s">
        <v>147</v>
      </c>
      <c r="G6" t="s">
        <v>148</v>
      </c>
      <c r="H6" t="s">
        <v>16</v>
      </c>
      <c r="I6" t="s">
        <v>149</v>
      </c>
      <c r="J6" t="s">
        <v>150</v>
      </c>
      <c r="K6" t="s">
        <v>151</v>
      </c>
      <c r="L6" t="s">
        <v>152</v>
      </c>
      <c r="M6" t="s">
        <v>153</v>
      </c>
      <c r="N6" t="s">
        <v>154</v>
      </c>
      <c r="O6" t="s">
        <v>155</v>
      </c>
      <c r="P6" t="s">
        <v>156</v>
      </c>
      <c r="Q6" t="s">
        <v>157</v>
      </c>
      <c r="R6" t="s">
        <v>205</v>
      </c>
    </row>
    <row r="7" spans="1:18" x14ac:dyDescent="0.25">
      <c r="A7" s="112"/>
      <c r="D7" s="63"/>
      <c r="N7" s="63"/>
    </row>
    <row r="8" spans="1:18" x14ac:dyDescent="0.25">
      <c r="A8" s="112"/>
      <c r="D8" s="63"/>
      <c r="N8" s="63"/>
    </row>
    <row r="9" spans="1:18" x14ac:dyDescent="0.25">
      <c r="A9" s="112"/>
      <c r="D9" s="63"/>
      <c r="N9" s="63"/>
    </row>
    <row r="10" spans="1:18" x14ac:dyDescent="0.25">
      <c r="A10" s="112"/>
      <c r="D10" s="63"/>
      <c r="N10" s="63"/>
    </row>
    <row r="11" spans="1:18" x14ac:dyDescent="0.25">
      <c r="A11" s="112"/>
      <c r="D11" s="63"/>
      <c r="N11" s="63"/>
    </row>
    <row r="12" spans="1:18" x14ac:dyDescent="0.25">
      <c r="A12" s="112"/>
      <c r="D12" s="63"/>
      <c r="N12" s="63"/>
    </row>
    <row r="13" spans="1:18" x14ac:dyDescent="0.25">
      <c r="A13" s="112"/>
      <c r="D13" s="63"/>
      <c r="N13" s="63"/>
    </row>
    <row r="14" spans="1:18" x14ac:dyDescent="0.25">
      <c r="A14" s="112"/>
      <c r="D14" s="63"/>
      <c r="N14" s="63"/>
    </row>
    <row r="15" spans="1:18" x14ac:dyDescent="0.25">
      <c r="A15" s="112"/>
      <c r="D15" s="63"/>
      <c r="N15" s="63"/>
    </row>
    <row r="16" spans="1:18" x14ac:dyDescent="0.25">
      <c r="A16" s="112"/>
      <c r="D16" s="63"/>
      <c r="N16" s="63"/>
    </row>
    <row r="17" spans="1:14" x14ac:dyDescent="0.25">
      <c r="A17" s="112"/>
      <c r="D17" s="63"/>
      <c r="N17" s="63"/>
    </row>
    <row r="18" spans="1:14" x14ac:dyDescent="0.25">
      <c r="A18" s="112"/>
      <c r="D18" s="63"/>
      <c r="N18" s="63"/>
    </row>
    <row r="19" spans="1:14" x14ac:dyDescent="0.25">
      <c r="A19" s="112"/>
      <c r="D19" s="63"/>
      <c r="N19" s="63"/>
    </row>
    <row r="20" spans="1:14" x14ac:dyDescent="0.25">
      <c r="A20" s="112"/>
      <c r="D20" s="63"/>
      <c r="N20" s="63"/>
    </row>
    <row r="21" spans="1:14" x14ac:dyDescent="0.25">
      <c r="A21" s="112"/>
      <c r="D21" s="63"/>
      <c r="N21" s="63"/>
    </row>
    <row r="22" spans="1:14" x14ac:dyDescent="0.25">
      <c r="A22" s="112"/>
      <c r="D22" s="63"/>
      <c r="N22" s="63"/>
    </row>
    <row r="23" spans="1:14" x14ac:dyDescent="0.25">
      <c r="A23" s="112"/>
      <c r="D23" s="63"/>
      <c r="N23" s="63"/>
    </row>
    <row r="24" spans="1:14" x14ac:dyDescent="0.25">
      <c r="A24" s="112"/>
      <c r="D24" s="63"/>
      <c r="N24" s="63"/>
    </row>
    <row r="25" spans="1:14" x14ac:dyDescent="0.25">
      <c r="A25" s="112"/>
      <c r="D25" s="63"/>
      <c r="N25" s="63"/>
    </row>
    <row r="26" spans="1:14" x14ac:dyDescent="0.25">
      <c r="A26" s="112"/>
      <c r="D26" s="63"/>
      <c r="N26" s="63"/>
    </row>
    <row r="27" spans="1:14" x14ac:dyDescent="0.25">
      <c r="A27" s="112"/>
      <c r="D27" s="63"/>
      <c r="N27" s="63"/>
    </row>
    <row r="28" spans="1:14" x14ac:dyDescent="0.25">
      <c r="A28" s="112"/>
      <c r="D28" s="63"/>
      <c r="N28" s="63"/>
    </row>
    <row r="29" spans="1:14" x14ac:dyDescent="0.25">
      <c r="A29" s="112"/>
      <c r="D29" s="63"/>
      <c r="N29" s="63"/>
    </row>
    <row r="30" spans="1:14" x14ac:dyDescent="0.25">
      <c r="A30" s="112"/>
      <c r="D30" s="63"/>
      <c r="N30" s="63"/>
    </row>
    <row r="31" spans="1:14" x14ac:dyDescent="0.25">
      <c r="A31" s="112"/>
      <c r="D31" s="63"/>
      <c r="N31" s="63"/>
    </row>
  </sheetData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3F547-4AE4-442A-B37E-00EFBB2B3AC0}">
  <sheetPr codeName="Folha15"/>
  <dimension ref="A1:J9"/>
  <sheetViews>
    <sheetView workbookViewId="0">
      <selection activeCell="H14" sqref="H14"/>
    </sheetView>
  </sheetViews>
  <sheetFormatPr defaultRowHeight="15" x14ac:dyDescent="0.25"/>
  <cols>
    <col min="3" max="3" customWidth="true" width="14.5703125" collapsed="true"/>
    <col min="4" max="4" customWidth="true" width="19.5703125" collapsed="true"/>
    <col min="7" max="7" customWidth="true" width="9.28515625" collapsed="true"/>
  </cols>
  <sheetData>
    <row ht="17.25" r="1" spans="1:9" x14ac:dyDescent="0.3">
      <c r="A1" s="27" t="s">
        <v>198</v>
      </c>
      <c r="B1" s="28"/>
      <c r="C1" s="28"/>
      <c r="H1" s="30" t="s">
        <v>25</v>
      </c>
      <c r="I1" s="29" t="str">
        <f>IF(ISBLANK(Table7[msg_in_err]),"OK","NOK")</f>
        <v>OK</v>
      </c>
    </row>
    <row r="9" spans="1:9" x14ac:dyDescent="0.25">
      <c r="C9" t="s">
        <v>199</v>
      </c>
      <c r="D9" t="s">
        <v>200</v>
      </c>
    </row>
  </sheetData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50F60-2B22-4D46-8B4D-734CF68D9AC4}">
  <sheetPr codeName="Folha16"/>
  <dimension ref="C1:L35"/>
  <sheetViews>
    <sheetView topLeftCell="C1" workbookViewId="0">
      <selection activeCell="L20" sqref="L20"/>
    </sheetView>
  </sheetViews>
  <sheetFormatPr defaultRowHeight="15" x14ac:dyDescent="0.25"/>
  <cols>
    <col min="4" max="4" customWidth="true" width="19.140625" collapsed="true"/>
    <col min="5" max="5" bestFit="true" customWidth="true" width="23.140625" collapsed="true"/>
    <col min="6" max="6" customWidth="true" width="18.5703125" collapsed="true"/>
  </cols>
  <sheetData>
    <row ht="17.25" r="1" spans="3:11" x14ac:dyDescent="0.3">
      <c r="C1" s="27" t="s">
        <v>206</v>
      </c>
      <c r="D1" s="28"/>
      <c r="E1" s="28"/>
      <c r="J1" s="30" t="s">
        <v>25</v>
      </c>
      <c r="K1" s="29" t="str">
        <f>IF(ISBLANK(Table23[CSPROC_ID]),"OK","NOK")</f>
        <v>OK</v>
      </c>
    </row>
    <row r="4" spans="3:11" x14ac:dyDescent="0.25">
      <c r="D4" t="s">
        <v>18</v>
      </c>
      <c r="E4" t="s">
        <v>144</v>
      </c>
      <c r="F4" t="s">
        <v>146</v>
      </c>
    </row>
    <row r="5" spans="3:11" x14ac:dyDescent="0.25">
      <c r="D5" s="112"/>
      <c r="F5" s="63"/>
    </row>
    <row r="6" spans="3:11" x14ac:dyDescent="0.25">
      <c r="D6" s="112"/>
      <c r="F6" s="63"/>
    </row>
    <row r="7" spans="3:11" x14ac:dyDescent="0.25">
      <c r="D7" s="112"/>
      <c r="F7" s="63"/>
    </row>
    <row r="8" spans="3:11" x14ac:dyDescent="0.25">
      <c r="D8" s="112"/>
      <c r="F8" s="63"/>
    </row>
    <row r="9" spans="3:11" x14ac:dyDescent="0.25">
      <c r="D9" s="112"/>
      <c r="F9" s="63"/>
    </row>
    <row r="10" spans="3:11" x14ac:dyDescent="0.25">
      <c r="D10" s="112"/>
      <c r="F10" s="63"/>
    </row>
    <row r="11" spans="3:11" x14ac:dyDescent="0.25">
      <c r="D11" s="112"/>
      <c r="F11" s="63"/>
    </row>
    <row r="12" spans="3:11" x14ac:dyDescent="0.25">
      <c r="D12" s="112"/>
      <c r="F12" s="63"/>
    </row>
    <row r="13" spans="3:11" x14ac:dyDescent="0.25">
      <c r="D13" s="112"/>
      <c r="F13" s="63"/>
    </row>
    <row r="14" spans="3:11" x14ac:dyDescent="0.25">
      <c r="D14" s="112"/>
      <c r="F14" s="63"/>
    </row>
    <row r="15" spans="3:11" x14ac:dyDescent="0.25">
      <c r="D15" s="112"/>
      <c r="F15" s="63"/>
    </row>
    <row r="16" spans="3:11" x14ac:dyDescent="0.25">
      <c r="D16" s="112"/>
      <c r="F16" s="63"/>
    </row>
    <row r="17" spans="4:6" x14ac:dyDescent="0.25">
      <c r="D17" s="112"/>
      <c r="F17" s="63"/>
    </row>
    <row r="18" spans="4:6" x14ac:dyDescent="0.25">
      <c r="D18" s="112"/>
      <c r="F18" s="63"/>
    </row>
    <row r="19" spans="4:6" x14ac:dyDescent="0.25">
      <c r="D19" s="112"/>
      <c r="F19" s="63"/>
    </row>
    <row r="20" spans="4:6" x14ac:dyDescent="0.25">
      <c r="D20" s="112"/>
      <c r="F20" s="63"/>
    </row>
    <row r="21" spans="4:6" x14ac:dyDescent="0.25">
      <c r="D21" s="112"/>
      <c r="F21" s="63"/>
    </row>
    <row r="22" spans="4:6" x14ac:dyDescent="0.25">
      <c r="D22" s="112"/>
      <c r="F22" s="63"/>
    </row>
    <row r="23" spans="4:6" x14ac:dyDescent="0.25">
      <c r="D23" s="112"/>
      <c r="F23" s="63"/>
    </row>
    <row r="24" spans="4:6" x14ac:dyDescent="0.25">
      <c r="D24" s="112"/>
      <c r="F24" s="63"/>
    </row>
    <row r="25" spans="4:6" x14ac:dyDescent="0.25">
      <c r="D25" s="112"/>
      <c r="F25" s="63"/>
    </row>
    <row r="26" spans="4:6" x14ac:dyDescent="0.25">
      <c r="D26" s="112"/>
      <c r="F26" s="63"/>
    </row>
    <row r="27" spans="4:6" x14ac:dyDescent="0.25">
      <c r="D27" s="112"/>
      <c r="F27" s="63"/>
    </row>
    <row r="28" spans="4:6" x14ac:dyDescent="0.25">
      <c r="D28" s="112"/>
      <c r="F28" s="63"/>
    </row>
    <row r="29" spans="4:6" x14ac:dyDescent="0.25">
      <c r="D29" s="112"/>
      <c r="F29" s="63"/>
    </row>
    <row r="30" spans="4:6" x14ac:dyDescent="0.25">
      <c r="D30" s="112"/>
      <c r="F30" s="63"/>
    </row>
    <row r="31" spans="4:6" x14ac:dyDescent="0.25">
      <c r="D31" s="112"/>
      <c r="F31" s="63"/>
    </row>
    <row r="32" spans="4:6" x14ac:dyDescent="0.25">
      <c r="D32" s="112"/>
      <c r="F32" s="63"/>
    </row>
    <row r="33" spans="4:6" x14ac:dyDescent="0.25">
      <c r="D33" s="112"/>
      <c r="F33" s="63"/>
    </row>
    <row r="34" spans="4:6" x14ac:dyDescent="0.25">
      <c r="D34" s="112"/>
      <c r="F34" s="63"/>
    </row>
    <row r="35" spans="4:6" x14ac:dyDescent="0.25">
      <c r="D35" s="112"/>
      <c r="F35" s="63"/>
    </row>
  </sheetData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Folha17"/>
  <dimension ref="A1:T120"/>
  <sheetViews>
    <sheetView workbookViewId="0">
      <selection activeCell="J20" sqref="J20:J21"/>
    </sheetView>
  </sheetViews>
  <sheetFormatPr defaultRowHeight="15" x14ac:dyDescent="0.25"/>
  <cols>
    <col min="1" max="1" customWidth="true" width="16.0" collapsed="true"/>
    <col min="2" max="2" customWidth="true" width="13.85546875" collapsed="true"/>
    <col min="3" max="3" customWidth="true" width="14.140625" collapsed="true"/>
    <col min="6" max="6" customWidth="true" width="18.140625" collapsed="true"/>
    <col min="7" max="7" customWidth="true" width="15.5703125" collapsed="true"/>
    <col min="8" max="8" customWidth="true" width="16.140625" collapsed="true"/>
    <col min="9" max="9" customWidth="true" width="17.42578125" collapsed="true"/>
    <col min="10" max="10" customWidth="true" width="15.140625" collapsed="true"/>
  </cols>
  <sheetData>
    <row ht="17.25" r="1" spans="1:19" x14ac:dyDescent="0.3">
      <c r="A1" s="136" t="s">
        <v>5</v>
      </c>
      <c r="B1" s="137"/>
      <c r="C1" s="137"/>
      <c r="D1" s="137"/>
      <c r="E1" s="137"/>
      <c r="F1" s="137"/>
      <c r="G1" s="137"/>
      <c r="H1" s="137"/>
      <c r="I1" s="137"/>
      <c r="J1" s="138"/>
      <c r="K1" s="1"/>
      <c r="L1" s="30"/>
      <c r="M1" s="29"/>
      <c r="N1" s="1"/>
    </row>
    <row ht="17.25" r="2" spans="1:19" x14ac:dyDescent="0.3">
      <c r="A2" s="1"/>
      <c r="B2" s="1"/>
      <c r="C2" s="58"/>
      <c r="D2" s="1"/>
      <c r="E2" s="58"/>
      <c r="F2" s="1"/>
      <c r="G2" s="1"/>
      <c r="H2" s="1"/>
      <c r="I2" s="58"/>
      <c r="J2" s="58"/>
      <c r="K2" s="1"/>
      <c r="L2" s="1"/>
      <c r="M2" s="1"/>
      <c r="N2" s="1"/>
    </row>
    <row ht="15.75" r="3" spans="1:19" thickBot="1" x14ac:dyDescent="0.3">
      <c r="A3" s="4" t="s">
        <v>16</v>
      </c>
      <c r="B3" s="5" t="s">
        <v>17</v>
      </c>
      <c r="C3" s="62" t="s">
        <v>18</v>
      </c>
      <c r="D3" s="5" t="s">
        <v>79</v>
      </c>
      <c r="E3" s="62" t="s">
        <v>19</v>
      </c>
      <c r="F3" s="5" t="s">
        <v>7</v>
      </c>
      <c r="G3" s="5" t="s">
        <v>80</v>
      </c>
      <c r="H3" s="5" t="s">
        <v>8</v>
      </c>
      <c r="I3" s="62" t="s">
        <v>9</v>
      </c>
      <c r="J3" s="59" t="s">
        <v>10</v>
      </c>
      <c r="K3" s="5" t="s">
        <v>11</v>
      </c>
      <c r="L3" s="5" t="s">
        <v>12</v>
      </c>
      <c r="M3" s="5" t="s">
        <v>13</v>
      </c>
      <c r="N3" s="5" t="s">
        <v>14</v>
      </c>
      <c r="O3" s="5" t="s">
        <v>15</v>
      </c>
      <c r="R3" t="s">
        <v>32</v>
      </c>
      <c r="S3" t="s">
        <v>29</v>
      </c>
    </row>
    <row r="4" spans="1:19" x14ac:dyDescent="0.25">
      <c r="A4" s="6">
        <v>3964336566</v>
      </c>
      <c r="B4" s="6" t="s">
        <v>72</v>
      </c>
      <c r="C4" s="60">
        <v>7768559729081</v>
      </c>
      <c r="D4" s="6" t="s">
        <v>66</v>
      </c>
      <c r="E4" s="60">
        <v>6</v>
      </c>
      <c r="F4" s="8">
        <v>43143</v>
      </c>
      <c r="G4" s="8">
        <v>43132</v>
      </c>
      <c r="H4" s="8">
        <v>43132</v>
      </c>
      <c r="I4" s="60">
        <v>8888572294</v>
      </c>
      <c r="J4" s="60">
        <v>888850613152</v>
      </c>
      <c r="K4" s="9">
        <v>43143</v>
      </c>
      <c r="L4" s="9" t="s">
        <v>73</v>
      </c>
      <c r="M4" s="6">
        <v>-11</v>
      </c>
      <c r="N4" s="6">
        <v>40</v>
      </c>
      <c r="O4" s="6">
        <v>0</v>
      </c>
    </row>
    <row r="5" spans="1:19" x14ac:dyDescent="0.25">
      <c r="A5" s="6">
        <v>8359219563</v>
      </c>
      <c r="B5" s="6" t="s">
        <v>75</v>
      </c>
      <c r="C5" s="60">
        <v>8106142105478</v>
      </c>
      <c r="D5" s="6" t="s">
        <v>66</v>
      </c>
      <c r="E5" s="60">
        <v>6</v>
      </c>
      <c r="F5" s="8">
        <v>43294</v>
      </c>
      <c r="G5" s="8">
        <v>43275.999305555553</v>
      </c>
      <c r="H5" s="8">
        <v>43275.999305555553</v>
      </c>
      <c r="I5" s="60">
        <v>761155034</v>
      </c>
      <c r="J5" s="60">
        <v>76110400198</v>
      </c>
      <c r="K5" s="9">
        <v>43294</v>
      </c>
      <c r="L5" s="9" t="s">
        <v>73</v>
      </c>
      <c r="M5" s="6">
        <v>-18</v>
      </c>
      <c r="N5" s="6">
        <v>40</v>
      </c>
      <c r="O5" s="6">
        <v>0</v>
      </c>
    </row>
    <row r="6" spans="1:19" x14ac:dyDescent="0.25">
      <c r="A6" s="6">
        <v>8359219563</v>
      </c>
      <c r="B6" s="6" t="s">
        <v>75</v>
      </c>
      <c r="C6" s="60">
        <v>8106142105478</v>
      </c>
      <c r="D6" s="6" t="s">
        <v>66</v>
      </c>
      <c r="E6" s="60">
        <v>6</v>
      </c>
      <c r="F6" s="8">
        <v>43294</v>
      </c>
      <c r="G6" s="8">
        <v>43275.999305555553</v>
      </c>
      <c r="H6" s="8">
        <v>43275.999305555553</v>
      </c>
      <c r="I6" s="60">
        <v>761155034</v>
      </c>
      <c r="J6" s="60">
        <v>76110400198</v>
      </c>
      <c r="K6" s="9">
        <v>43294</v>
      </c>
      <c r="L6" s="9" t="s">
        <v>73</v>
      </c>
      <c r="M6" s="6">
        <v>-18</v>
      </c>
      <c r="N6" s="6">
        <v>40</v>
      </c>
      <c r="O6" s="6">
        <v>0</v>
      </c>
    </row>
    <row r="7" spans="1:19" x14ac:dyDescent="0.25">
      <c r="A7" s="6">
        <v>1533373142</v>
      </c>
      <c r="B7" s="6" t="s">
        <v>76</v>
      </c>
      <c r="C7" s="60">
        <v>7176205589384</v>
      </c>
      <c r="D7" s="6" t="s">
        <v>66</v>
      </c>
      <c r="E7" s="60">
        <v>6</v>
      </c>
      <c r="F7" s="8">
        <v>43294</v>
      </c>
      <c r="G7" s="8">
        <v>43275.999305555553</v>
      </c>
      <c r="H7" s="8">
        <v>43275.999305555553</v>
      </c>
      <c r="I7" s="60">
        <v>6613575865</v>
      </c>
      <c r="J7" s="60">
        <v>661351946353</v>
      </c>
      <c r="K7" s="9">
        <v>43294</v>
      </c>
      <c r="L7" s="9" t="s">
        <v>73</v>
      </c>
      <c r="M7" s="6">
        <v>-18</v>
      </c>
      <c r="N7" s="6">
        <v>40</v>
      </c>
      <c r="O7" s="6">
        <v>0</v>
      </c>
    </row>
    <row r="8" spans="1:19" x14ac:dyDescent="0.25">
      <c r="A8" s="6">
        <v>1533373142</v>
      </c>
      <c r="B8" s="6" t="s">
        <v>76</v>
      </c>
      <c r="C8" s="60">
        <v>7176205589384</v>
      </c>
      <c r="D8" s="6" t="s">
        <v>66</v>
      </c>
      <c r="E8" s="60">
        <v>6</v>
      </c>
      <c r="F8" s="8">
        <v>43294</v>
      </c>
      <c r="G8" s="8">
        <v>43275.999305555553</v>
      </c>
      <c r="H8" s="8">
        <v>43275.999305555553</v>
      </c>
      <c r="I8" s="60">
        <v>6613575865</v>
      </c>
      <c r="J8" s="60">
        <v>661351946353</v>
      </c>
      <c r="K8" s="9">
        <v>43294</v>
      </c>
      <c r="L8" s="9" t="s">
        <v>73</v>
      </c>
      <c r="M8" s="6">
        <v>-18</v>
      </c>
      <c r="N8" s="6">
        <v>40</v>
      </c>
      <c r="O8" s="6">
        <v>0</v>
      </c>
    </row>
    <row r="9" spans="1:19" x14ac:dyDescent="0.25">
      <c r="A9" s="6">
        <v>2297017168</v>
      </c>
      <c r="B9" s="6" t="s">
        <v>77</v>
      </c>
      <c r="C9" s="60">
        <v>8107629956955</v>
      </c>
      <c r="D9" s="6" t="s">
        <v>74</v>
      </c>
      <c r="E9" s="60">
        <v>6</v>
      </c>
      <c r="F9" s="8">
        <v>43300</v>
      </c>
      <c r="G9" s="8">
        <v>43281.999305555553</v>
      </c>
      <c r="H9" s="8">
        <v>43281.999305555553</v>
      </c>
      <c r="I9" s="60">
        <v>1648924204</v>
      </c>
      <c r="J9" s="60">
        <v>164890405230</v>
      </c>
      <c r="K9" s="9">
        <v>43300</v>
      </c>
      <c r="L9" s="9" t="s">
        <v>73</v>
      </c>
      <c r="M9" s="6">
        <v>-18</v>
      </c>
      <c r="N9" s="6">
        <v>40</v>
      </c>
      <c r="O9" s="6">
        <v>0</v>
      </c>
    </row>
    <row r="10" spans="1:19" x14ac:dyDescent="0.25">
      <c r="A10" s="6">
        <v>2297017168</v>
      </c>
      <c r="B10" s="6" t="s">
        <v>77</v>
      </c>
      <c r="C10" s="60">
        <v>8107629956955</v>
      </c>
      <c r="D10" s="6" t="s">
        <v>74</v>
      </c>
      <c r="E10" s="60">
        <v>6</v>
      </c>
      <c r="F10" s="8">
        <v>43300</v>
      </c>
      <c r="G10" s="8">
        <v>43281.999305555553</v>
      </c>
      <c r="H10" s="8">
        <v>43281.999305555553</v>
      </c>
      <c r="I10" s="60">
        <v>1648924204</v>
      </c>
      <c r="J10" s="60">
        <v>164890405230</v>
      </c>
      <c r="K10" s="9">
        <v>43300</v>
      </c>
      <c r="L10" s="9" t="s">
        <v>73</v>
      </c>
      <c r="M10" s="6">
        <v>-18</v>
      </c>
      <c r="N10" s="6">
        <v>40</v>
      </c>
      <c r="O10" s="6">
        <v>0</v>
      </c>
    </row>
    <row r="11" spans="1:19" x14ac:dyDescent="0.25">
      <c r="A11" s="6">
        <v>7159583017</v>
      </c>
      <c r="B11" s="6" t="s">
        <v>78</v>
      </c>
      <c r="C11" s="60">
        <v>4275883640001</v>
      </c>
      <c r="D11" s="6" t="s">
        <v>66</v>
      </c>
      <c r="E11" s="60">
        <v>6</v>
      </c>
      <c r="F11" s="8">
        <v>43294</v>
      </c>
      <c r="G11" s="8">
        <v>43276.999305555553</v>
      </c>
      <c r="H11" s="8">
        <v>43276.999305555553</v>
      </c>
      <c r="I11" s="60">
        <v>1708397252</v>
      </c>
      <c r="J11" s="60">
        <v>170832190185</v>
      </c>
      <c r="K11" s="9">
        <v>43294</v>
      </c>
      <c r="L11" s="9" t="s">
        <v>73</v>
      </c>
      <c r="M11" s="6">
        <v>-17</v>
      </c>
      <c r="N11" s="6">
        <v>40</v>
      </c>
      <c r="O11" s="6">
        <v>0</v>
      </c>
    </row>
    <row r="12" spans="1:19" x14ac:dyDescent="0.25">
      <c r="A12" s="6">
        <v>7159583017</v>
      </c>
      <c r="B12" s="6" t="s">
        <v>78</v>
      </c>
      <c r="C12" s="60">
        <v>4275883640001</v>
      </c>
      <c r="D12" s="6" t="s">
        <v>66</v>
      </c>
      <c r="E12" s="60">
        <v>6</v>
      </c>
      <c r="F12" s="8">
        <v>43294</v>
      </c>
      <c r="G12" s="8">
        <v>43276.999305555553</v>
      </c>
      <c r="H12" s="8">
        <v>43276.999305555553</v>
      </c>
      <c r="I12" s="60">
        <v>1708397252</v>
      </c>
      <c r="J12" s="60">
        <v>170832190185</v>
      </c>
      <c r="K12" s="9">
        <v>43294</v>
      </c>
      <c r="L12" s="9" t="s">
        <v>73</v>
      </c>
      <c r="M12" s="6">
        <v>-17</v>
      </c>
      <c r="N12" s="6">
        <v>40</v>
      </c>
      <c r="O12" s="6">
        <v>0</v>
      </c>
    </row>
    <row r="13" spans="1:19" x14ac:dyDescent="0.25">
      <c r="A13" s="6">
        <v>3066293745</v>
      </c>
      <c r="B13" s="6" t="s">
        <v>97</v>
      </c>
      <c r="C13" s="60">
        <v>7734271367839</v>
      </c>
      <c r="D13" s="6" t="s">
        <v>66</v>
      </c>
      <c r="E13" s="60">
        <v>6</v>
      </c>
      <c r="F13" s="8">
        <v>43311</v>
      </c>
      <c r="G13" s="8">
        <v>42952</v>
      </c>
      <c r="H13" s="8">
        <v>42952</v>
      </c>
      <c r="I13" s="60">
        <v>1260913697</v>
      </c>
      <c r="J13" s="60">
        <v>126092613848</v>
      </c>
      <c r="K13" s="9">
        <v>43311</v>
      </c>
      <c r="L13" s="9" t="s">
        <v>73</v>
      </c>
      <c r="M13" s="6">
        <v>-359</v>
      </c>
      <c r="N13" s="6">
        <v>10</v>
      </c>
      <c r="O13" s="6">
        <v>0</v>
      </c>
    </row>
    <row r="14" spans="1:19" x14ac:dyDescent="0.25">
      <c r="A14" s="6"/>
      <c r="B14" s="6"/>
      <c r="C14" s="60"/>
      <c r="D14" s="6"/>
      <c r="E14" s="60"/>
      <c r="F14" s="8"/>
      <c r="G14" s="8"/>
      <c r="H14" s="8"/>
      <c r="I14" s="60"/>
      <c r="J14" s="60"/>
      <c r="K14" s="9"/>
      <c r="L14" s="6"/>
      <c r="M14" s="6"/>
      <c r="N14" s="6"/>
      <c r="O14" s="6"/>
    </row>
    <row r="15" spans="1:19" x14ac:dyDescent="0.25">
      <c r="C15" s="61"/>
      <c r="E15" s="61"/>
      <c r="I15" s="61"/>
      <c r="J15" s="61"/>
      <c r="M15" s="6"/>
      <c r="N15" s="6"/>
      <c r="O15" s="6"/>
    </row>
    <row r="16" spans="1:19" x14ac:dyDescent="0.25">
      <c r="A16" s="51" t="s">
        <v>43</v>
      </c>
      <c r="B16" s="52" t="s">
        <v>47</v>
      </c>
      <c r="C16" s="61"/>
      <c r="E16" s="61"/>
      <c r="I16" s="61"/>
      <c r="J16" s="61"/>
      <c r="M16" s="6"/>
      <c r="N16" s="6"/>
      <c r="O16" s="6"/>
    </row>
    <row r="17" spans="1:15" x14ac:dyDescent="0.25">
      <c r="A17" s="48">
        <v>1334787466</v>
      </c>
      <c r="B17" s="50"/>
      <c r="C17" s="61"/>
      <c r="E17" s="61"/>
      <c r="I17" s="61"/>
      <c r="J17" s="61"/>
      <c r="M17" s="6"/>
      <c r="N17" s="6"/>
      <c r="O17" s="6"/>
    </row>
    <row r="18" spans="1:15" x14ac:dyDescent="0.25">
      <c r="A18" s="48">
        <v>5924864551</v>
      </c>
      <c r="B18" s="50"/>
      <c r="C18" s="61"/>
      <c r="E18" s="61"/>
      <c r="I18" s="61"/>
      <c r="J18" s="61"/>
      <c r="M18" s="6"/>
      <c r="N18" s="6"/>
      <c r="O18" s="6"/>
    </row>
    <row r="19" spans="1:15" x14ac:dyDescent="0.25">
      <c r="A19" s="48">
        <v>3852284232</v>
      </c>
      <c r="B19" s="50"/>
      <c r="C19" s="61"/>
      <c r="E19" s="61"/>
      <c r="I19" s="61"/>
      <c r="J19" s="61"/>
      <c r="M19" s="6"/>
      <c r="N19" s="6"/>
      <c r="O19" s="6"/>
    </row>
    <row r="20" spans="1:15" x14ac:dyDescent="0.25">
      <c r="A20" s="48">
        <v>544325805</v>
      </c>
      <c r="B20" s="50"/>
      <c r="C20" s="61"/>
      <c r="E20" s="61"/>
      <c r="I20" s="61"/>
      <c r="J20" s="61"/>
      <c r="M20" s="6"/>
      <c r="N20" s="6"/>
      <c r="O20" s="6"/>
    </row>
    <row r="21" spans="1:15" x14ac:dyDescent="0.25">
      <c r="A21" s="48">
        <v>2746052397</v>
      </c>
      <c r="B21" s="50"/>
      <c r="C21" s="61"/>
      <c r="E21" s="61"/>
      <c r="I21" s="61"/>
      <c r="J21" s="61"/>
      <c r="M21" s="6"/>
      <c r="N21" s="6"/>
      <c r="O21" s="6"/>
    </row>
    <row r="22" spans="1:15" x14ac:dyDescent="0.25">
      <c r="A22" s="48">
        <v>7484059843</v>
      </c>
      <c r="B22" s="50"/>
      <c r="C22" s="61"/>
      <c r="E22" s="61"/>
      <c r="I22" s="61"/>
      <c r="J22" s="61"/>
      <c r="M22" s="6"/>
      <c r="N22" s="6"/>
      <c r="O22" s="6"/>
    </row>
    <row r="23" spans="1:15" x14ac:dyDescent="0.25">
      <c r="A23" s="48">
        <v>7418184249</v>
      </c>
      <c r="B23" s="50"/>
      <c r="C23" s="61"/>
      <c r="E23" s="61"/>
      <c r="I23" s="61"/>
      <c r="J23" s="61"/>
      <c r="M23" s="6"/>
      <c r="N23" s="6"/>
      <c r="O23" s="6"/>
    </row>
    <row r="24" spans="1:15" x14ac:dyDescent="0.25">
      <c r="A24" s="49">
        <v>7418184249</v>
      </c>
      <c r="B24" s="53"/>
      <c r="C24" s="61"/>
      <c r="E24" s="61"/>
      <c r="I24" s="61"/>
      <c r="J24" s="61"/>
      <c r="M24" s="6"/>
      <c r="N24" s="6"/>
      <c r="O24" s="6"/>
    </row>
    <row r="25" spans="1:15" x14ac:dyDescent="0.25">
      <c r="A25" s="14">
        <v>4063207268</v>
      </c>
      <c r="C25" s="61"/>
      <c r="E25" s="61"/>
      <c r="I25" s="61"/>
      <c r="J25" s="61"/>
      <c r="M25" s="6"/>
      <c r="N25" s="6"/>
      <c r="O25" s="6"/>
    </row>
    <row r="26" spans="1:15" x14ac:dyDescent="0.25">
      <c r="C26" s="61"/>
      <c r="E26" s="61"/>
      <c r="I26" s="61"/>
      <c r="J26" s="61"/>
      <c r="M26" s="6"/>
      <c r="N26" s="6"/>
      <c r="O26" s="6"/>
    </row>
    <row r="27" spans="1:15" x14ac:dyDescent="0.25">
      <c r="C27" s="61"/>
      <c r="E27" s="61"/>
      <c r="I27" s="61"/>
      <c r="J27" s="61"/>
      <c r="M27" s="6"/>
      <c r="N27" s="6"/>
      <c r="O27" s="6"/>
    </row>
    <row r="28" spans="1:15" x14ac:dyDescent="0.25">
      <c r="C28" s="61"/>
      <c r="E28" s="61"/>
      <c r="I28" s="61"/>
      <c r="J28" s="61"/>
      <c r="M28" s="6"/>
      <c r="N28" s="6"/>
      <c r="O28" s="6"/>
    </row>
    <row r="29" spans="1:15" x14ac:dyDescent="0.25">
      <c r="C29" s="61"/>
      <c r="E29" s="61"/>
      <c r="I29" s="61"/>
      <c r="J29" s="61"/>
      <c r="M29" s="6"/>
      <c r="N29" s="6"/>
      <c r="O29" s="6"/>
    </row>
    <row r="30" spans="1:15" x14ac:dyDescent="0.25">
      <c r="C30" s="61"/>
      <c r="E30" s="61"/>
      <c r="I30" s="61"/>
      <c r="J30" s="61"/>
      <c r="M30" s="6"/>
      <c r="N30" s="6"/>
      <c r="O30" s="6"/>
    </row>
    <row r="31" spans="1:15" x14ac:dyDescent="0.25">
      <c r="C31" s="61"/>
      <c r="E31" s="61"/>
      <c r="I31" s="61"/>
      <c r="J31" s="61"/>
      <c r="M31" s="6"/>
      <c r="N31" s="6"/>
      <c r="O31" s="6"/>
    </row>
    <row r="32" spans="1:15" x14ac:dyDescent="0.25">
      <c r="A32" s="6"/>
      <c r="B32" s="6"/>
      <c r="C32" s="60"/>
      <c r="D32" s="6"/>
      <c r="E32" s="60"/>
      <c r="F32" s="8"/>
      <c r="G32" s="8"/>
      <c r="H32" s="8"/>
      <c r="I32" s="60"/>
      <c r="J32" s="60"/>
      <c r="K32" s="9"/>
      <c r="L32" s="9"/>
      <c r="M32" s="6"/>
      <c r="N32" s="6"/>
      <c r="O32" s="6"/>
    </row>
    <row r="33" spans="1:15" x14ac:dyDescent="0.25">
      <c r="A33" s="6"/>
      <c r="B33" s="6"/>
      <c r="C33" s="60"/>
      <c r="D33" s="6"/>
      <c r="E33" s="60"/>
      <c r="F33" s="8"/>
      <c r="G33" s="8"/>
      <c r="H33" s="8"/>
      <c r="I33" s="60"/>
      <c r="J33" s="60"/>
      <c r="K33" s="9"/>
      <c r="L33" s="9"/>
      <c r="M33" s="6"/>
      <c r="N33" s="6"/>
      <c r="O33" s="6"/>
    </row>
    <row r="34" spans="1:15" x14ac:dyDescent="0.25">
      <c r="C34" s="60"/>
      <c r="D34" s="6"/>
      <c r="E34" s="60"/>
      <c r="F34" s="8"/>
      <c r="G34" s="8"/>
      <c r="H34" s="8"/>
      <c r="I34" s="60"/>
      <c r="J34" s="60"/>
      <c r="K34" s="9"/>
      <c r="L34" s="9"/>
      <c r="M34" s="6"/>
      <c r="N34" s="6"/>
      <c r="O34" s="6"/>
    </row>
    <row r="35" spans="1:15" x14ac:dyDescent="0.25">
      <c r="C35" s="60"/>
      <c r="D35" s="6"/>
      <c r="E35" s="60"/>
      <c r="F35" s="8"/>
      <c r="G35" s="8"/>
      <c r="H35" s="8"/>
      <c r="I35" s="60"/>
      <c r="J35" s="60"/>
      <c r="K35" s="9"/>
      <c r="L35" s="9"/>
      <c r="M35" s="6"/>
      <c r="N35" s="6"/>
      <c r="O35" s="6"/>
    </row>
    <row r="36" spans="1:15" x14ac:dyDescent="0.25">
      <c r="C36" s="60"/>
      <c r="D36" s="6"/>
      <c r="E36" s="60"/>
      <c r="F36" s="8"/>
      <c r="G36" s="8"/>
      <c r="H36" s="8"/>
      <c r="I36" s="60"/>
      <c r="J36" s="60"/>
      <c r="K36" s="9"/>
      <c r="L36" s="9"/>
      <c r="M36" s="6"/>
      <c r="N36" s="6"/>
      <c r="O36" s="6"/>
    </row>
    <row r="37" spans="1:15" x14ac:dyDescent="0.25">
      <c r="C37" s="60"/>
      <c r="D37" s="6"/>
      <c r="E37" s="60"/>
      <c r="F37" s="8"/>
      <c r="G37" s="8"/>
      <c r="H37" s="8"/>
      <c r="I37" s="60"/>
      <c r="J37" s="60"/>
      <c r="K37" s="9"/>
      <c r="L37" s="9"/>
      <c r="M37" s="6"/>
      <c r="N37" s="6"/>
      <c r="O37" s="6"/>
    </row>
    <row r="38" spans="1:15" x14ac:dyDescent="0.25">
      <c r="C38" s="60"/>
      <c r="D38" s="6"/>
      <c r="E38" s="60"/>
      <c r="F38" s="8"/>
      <c r="G38" s="8"/>
      <c r="H38" s="8"/>
      <c r="I38" s="60"/>
      <c r="J38" s="60"/>
      <c r="K38" s="9"/>
      <c r="L38" s="9"/>
      <c r="M38" s="6"/>
      <c r="N38" s="6"/>
      <c r="O38" s="6"/>
    </row>
    <row r="39" spans="1:15" x14ac:dyDescent="0.25">
      <c r="C39" s="60"/>
      <c r="D39" s="6"/>
      <c r="E39" s="60"/>
      <c r="F39" s="8"/>
      <c r="G39" s="8"/>
      <c r="H39" s="8"/>
      <c r="I39" s="60"/>
      <c r="J39" s="60"/>
      <c r="K39" s="9"/>
      <c r="L39" s="9"/>
      <c r="M39" s="6"/>
      <c r="N39" s="6"/>
      <c r="O39" s="6"/>
    </row>
    <row r="40" spans="1:15" x14ac:dyDescent="0.25">
      <c r="C40" s="60"/>
      <c r="D40" s="6"/>
      <c r="E40" s="60"/>
      <c r="F40" s="8"/>
      <c r="G40" s="8"/>
      <c r="H40" s="8"/>
      <c r="I40" s="60"/>
      <c r="J40" s="60"/>
      <c r="K40" s="9"/>
      <c r="L40" s="9"/>
      <c r="M40" s="6"/>
      <c r="N40" s="6"/>
      <c r="O40" s="6"/>
    </row>
    <row r="41" spans="1:15" x14ac:dyDescent="0.25">
      <c r="C41" s="60"/>
      <c r="D41" s="6"/>
      <c r="E41" s="60"/>
      <c r="F41" s="8"/>
      <c r="G41" s="8"/>
      <c r="H41" s="8"/>
      <c r="I41" s="60"/>
      <c r="J41" s="60"/>
      <c r="K41" s="9"/>
      <c r="L41" s="9"/>
      <c r="M41" s="6"/>
      <c r="N41" s="6"/>
      <c r="O41" s="6"/>
    </row>
    <row r="42" spans="1:15" x14ac:dyDescent="0.25">
      <c r="C42" s="60"/>
      <c r="D42" s="6"/>
      <c r="E42" s="60"/>
      <c r="F42" s="8"/>
      <c r="G42" s="8"/>
      <c r="H42" s="8"/>
      <c r="I42" s="60"/>
      <c r="J42" s="60"/>
      <c r="K42" s="9"/>
      <c r="L42" s="9"/>
      <c r="M42" s="6"/>
      <c r="N42" s="6"/>
      <c r="O42" s="6"/>
    </row>
    <row r="43" spans="1:15" x14ac:dyDescent="0.25">
      <c r="C43" s="60"/>
      <c r="D43" s="6"/>
      <c r="E43" s="60"/>
      <c r="F43" s="8"/>
      <c r="G43" s="8"/>
      <c r="H43" s="8"/>
      <c r="I43" s="60"/>
      <c r="J43" s="60"/>
      <c r="K43" s="9"/>
      <c r="L43" s="9"/>
      <c r="M43" s="6"/>
      <c r="N43" s="6"/>
      <c r="O43" s="6"/>
    </row>
    <row r="44" spans="1:15" x14ac:dyDescent="0.25">
      <c r="A44" s="6"/>
      <c r="B44" s="6"/>
      <c r="C44" s="60"/>
      <c r="D44" s="6"/>
      <c r="E44" s="60"/>
      <c r="F44" s="8"/>
      <c r="G44" s="8"/>
      <c r="H44" s="8"/>
      <c r="I44" s="60"/>
      <c r="J44" s="60"/>
      <c r="K44" s="9"/>
      <c r="L44" s="9"/>
      <c r="M44" s="6"/>
      <c r="N44" s="6"/>
      <c r="O44" s="6"/>
    </row>
    <row r="45" spans="1:15" x14ac:dyDescent="0.25">
      <c r="A45" s="6"/>
      <c r="B45" s="6"/>
      <c r="C45" s="60"/>
      <c r="D45" s="6"/>
      <c r="E45" s="60"/>
      <c r="F45" s="8"/>
      <c r="G45" s="8"/>
      <c r="H45" s="8"/>
      <c r="I45" s="60"/>
      <c r="J45" s="60"/>
      <c r="K45" s="9"/>
      <c r="L45" s="9"/>
      <c r="M45" s="6"/>
      <c r="N45" s="6"/>
      <c r="O45" s="6"/>
    </row>
    <row r="46" spans="1:15" x14ac:dyDescent="0.25">
      <c r="A46" s="6"/>
      <c r="B46" s="6"/>
      <c r="C46" s="60"/>
      <c r="D46" s="6"/>
      <c r="E46" s="60"/>
      <c r="F46" s="8"/>
      <c r="G46" s="8"/>
      <c r="H46" s="8"/>
      <c r="I46" s="60"/>
      <c r="J46" s="60"/>
      <c r="K46" s="9"/>
      <c r="L46" s="9"/>
      <c r="M46" s="6"/>
      <c r="N46" s="6"/>
      <c r="O46" s="6"/>
    </row>
    <row r="47" spans="1:15" x14ac:dyDescent="0.25">
      <c r="A47" s="6"/>
      <c r="B47" s="6"/>
      <c r="C47" s="60"/>
      <c r="D47" s="6"/>
      <c r="E47" s="60"/>
      <c r="F47" s="8"/>
      <c r="G47" s="8"/>
      <c r="H47" s="8"/>
      <c r="I47" s="60"/>
      <c r="J47" s="60"/>
      <c r="K47" s="9"/>
      <c r="L47" s="9"/>
      <c r="M47" s="6"/>
      <c r="N47" s="6"/>
      <c r="O47" s="6"/>
    </row>
    <row r="48" spans="1:15" x14ac:dyDescent="0.25">
      <c r="A48" s="6"/>
      <c r="B48" s="6"/>
      <c r="C48" s="60"/>
      <c r="D48" s="6"/>
      <c r="E48" s="60"/>
      <c r="F48" s="8"/>
      <c r="G48" s="8"/>
      <c r="H48" s="8"/>
      <c r="I48" s="60"/>
      <c r="J48" s="60"/>
      <c r="K48" s="9"/>
      <c r="L48" s="9"/>
      <c r="M48" s="6"/>
      <c r="N48" s="6"/>
      <c r="O48" s="6"/>
    </row>
    <row r="49" spans="1:15" x14ac:dyDescent="0.25">
      <c r="A49" s="6"/>
      <c r="B49" s="6"/>
      <c r="C49" s="60"/>
      <c r="D49" s="6"/>
      <c r="E49" s="60"/>
      <c r="F49" s="8"/>
      <c r="G49" s="8"/>
      <c r="H49" s="8"/>
      <c r="I49" s="60"/>
      <c r="J49" s="60"/>
      <c r="K49" s="9"/>
      <c r="L49" s="9"/>
      <c r="M49" s="6"/>
      <c r="N49" s="6"/>
      <c r="O49" s="6"/>
    </row>
    <row r="50" spans="1:15" x14ac:dyDescent="0.25">
      <c r="A50" s="6"/>
      <c r="B50" s="6"/>
      <c r="C50" s="60"/>
      <c r="D50" s="6"/>
      <c r="E50" s="60"/>
      <c r="F50" s="8"/>
      <c r="G50" s="8"/>
      <c r="H50" s="8"/>
      <c r="I50" s="60"/>
      <c r="J50" s="60"/>
      <c r="K50" s="9"/>
      <c r="L50" s="9"/>
      <c r="M50" s="6"/>
      <c r="N50" s="6"/>
      <c r="O50" s="6"/>
    </row>
    <row r="51" spans="1:15" x14ac:dyDescent="0.25">
      <c r="A51" s="6"/>
      <c r="B51" s="6"/>
      <c r="C51" s="60"/>
      <c r="D51" s="6"/>
      <c r="E51" s="60"/>
      <c r="F51" s="8"/>
      <c r="G51" s="8"/>
      <c r="H51" s="8"/>
      <c r="I51" s="60"/>
      <c r="J51" s="60"/>
      <c r="K51" s="9"/>
      <c r="L51" s="9"/>
      <c r="M51" s="6"/>
      <c r="N51" s="6"/>
      <c r="O51" s="6"/>
    </row>
    <row r="52" spans="1:15" x14ac:dyDescent="0.25">
      <c r="A52" s="6"/>
      <c r="B52" s="6"/>
      <c r="C52" s="60"/>
      <c r="D52" s="6"/>
      <c r="E52" s="60"/>
      <c r="F52" s="8"/>
      <c r="G52" s="8"/>
      <c r="H52" s="8"/>
      <c r="I52" s="60"/>
      <c r="J52" s="60"/>
      <c r="K52" s="9"/>
      <c r="L52" s="9"/>
      <c r="M52" s="6"/>
      <c r="N52" s="6"/>
      <c r="O52" s="6"/>
    </row>
    <row r="53" spans="1:15" x14ac:dyDescent="0.25">
      <c r="A53" s="6"/>
      <c r="B53" s="6"/>
      <c r="C53" s="60"/>
      <c r="D53" s="6"/>
      <c r="E53" s="60"/>
      <c r="F53" s="8"/>
      <c r="G53" s="8"/>
      <c r="H53" s="8"/>
      <c r="I53" s="60"/>
      <c r="J53" s="60"/>
      <c r="K53" s="9"/>
      <c r="L53" s="9"/>
      <c r="M53" s="6"/>
      <c r="N53" s="6"/>
      <c r="O53" s="6"/>
    </row>
    <row r="54" spans="1:15" x14ac:dyDescent="0.25">
      <c r="A54" s="6"/>
      <c r="B54" s="6"/>
      <c r="C54" s="60"/>
      <c r="D54" s="6"/>
      <c r="E54" s="60"/>
      <c r="F54" s="8"/>
      <c r="G54" s="8"/>
      <c r="H54" s="8"/>
      <c r="I54" s="60"/>
      <c r="J54" s="60"/>
      <c r="K54" s="9"/>
      <c r="L54" s="9"/>
      <c r="M54" s="6"/>
      <c r="N54" s="6"/>
      <c r="O54" s="6"/>
    </row>
    <row r="55" spans="1:15" x14ac:dyDescent="0.25">
      <c r="A55" s="6"/>
      <c r="B55" s="6"/>
      <c r="C55" s="60"/>
      <c r="D55" s="6"/>
      <c r="E55" s="60"/>
      <c r="F55" s="8"/>
      <c r="G55" s="8"/>
      <c r="H55" s="8"/>
      <c r="I55" s="60"/>
      <c r="J55" s="60"/>
      <c r="K55" s="9"/>
      <c r="L55" s="9"/>
      <c r="M55" s="6"/>
      <c r="N55" s="6"/>
      <c r="O55" s="6"/>
    </row>
    <row r="56" spans="1:15" x14ac:dyDescent="0.25">
      <c r="A56" s="6"/>
      <c r="B56" s="6"/>
      <c r="C56" s="60"/>
      <c r="D56" s="6"/>
      <c r="E56" s="60"/>
      <c r="F56" s="8"/>
      <c r="G56" s="8"/>
      <c r="H56" s="8"/>
      <c r="I56" s="60"/>
      <c r="J56" s="60"/>
      <c r="K56" s="9"/>
      <c r="L56" s="9"/>
      <c r="M56" s="6"/>
      <c r="N56" s="6"/>
      <c r="O56" s="6"/>
    </row>
    <row r="57" spans="1:15" x14ac:dyDescent="0.25">
      <c r="A57" s="6"/>
      <c r="B57" s="6"/>
      <c r="C57" s="60"/>
      <c r="D57" s="6"/>
      <c r="E57" s="60"/>
      <c r="F57" s="8"/>
      <c r="G57" s="8"/>
      <c r="H57" s="8"/>
      <c r="I57" s="60"/>
      <c r="J57" s="60"/>
      <c r="K57" s="9"/>
      <c r="L57" s="9"/>
      <c r="M57" s="6"/>
      <c r="N57" s="6"/>
      <c r="O57" s="6"/>
    </row>
    <row r="58" spans="1:15" x14ac:dyDescent="0.25">
      <c r="A58" s="6"/>
      <c r="B58" s="6"/>
      <c r="C58" s="60"/>
      <c r="D58" s="6"/>
      <c r="E58" s="60"/>
      <c r="F58" s="8"/>
      <c r="G58" s="8"/>
      <c r="H58" s="8"/>
      <c r="I58" s="60"/>
      <c r="J58" s="60"/>
      <c r="K58" s="9"/>
      <c r="L58" s="9"/>
      <c r="M58" s="6"/>
      <c r="N58" s="6"/>
      <c r="O58" s="6"/>
    </row>
    <row r="59" spans="1:15" x14ac:dyDescent="0.25">
      <c r="A59" s="6"/>
      <c r="B59" s="6"/>
      <c r="C59" s="60"/>
      <c r="D59" s="6"/>
      <c r="E59" s="60"/>
      <c r="F59" s="8"/>
      <c r="G59" s="8"/>
      <c r="H59" s="8"/>
      <c r="I59" s="60"/>
      <c r="J59" s="60"/>
      <c r="K59" s="9"/>
      <c r="L59" s="9"/>
      <c r="M59" s="6"/>
      <c r="N59" s="6"/>
      <c r="O59" s="6"/>
    </row>
    <row r="60" spans="1:15" x14ac:dyDescent="0.25">
      <c r="A60" s="6"/>
      <c r="B60" s="6"/>
      <c r="C60" s="60"/>
      <c r="D60" s="6"/>
      <c r="E60" s="60"/>
      <c r="F60" s="8"/>
      <c r="G60" s="8"/>
      <c r="H60" s="8"/>
      <c r="I60" s="60"/>
      <c r="J60" s="60"/>
      <c r="K60" s="9"/>
      <c r="L60" s="9"/>
      <c r="M60" s="6"/>
      <c r="N60" s="6"/>
      <c r="O60" s="6"/>
    </row>
    <row r="61" spans="1:15" x14ac:dyDescent="0.25">
      <c r="A61" s="6"/>
      <c r="B61" s="6"/>
      <c r="C61" s="60"/>
      <c r="D61" s="6"/>
      <c r="E61" s="60"/>
      <c r="F61" s="8"/>
      <c r="G61" s="8"/>
      <c r="H61" s="8"/>
      <c r="I61" s="60"/>
      <c r="J61" s="60"/>
      <c r="K61" s="9"/>
      <c r="L61" s="9"/>
      <c r="M61" s="6"/>
      <c r="N61" s="6"/>
      <c r="O61" s="6"/>
    </row>
    <row r="62" spans="1:15" x14ac:dyDescent="0.25">
      <c r="A62" s="6"/>
      <c r="B62" s="6"/>
      <c r="C62" s="60"/>
      <c r="D62" s="6"/>
      <c r="E62" s="60"/>
      <c r="F62" s="8"/>
      <c r="G62" s="8"/>
      <c r="H62" s="8"/>
      <c r="I62" s="60"/>
      <c r="J62" s="60"/>
      <c r="K62" s="9"/>
      <c r="L62" s="9"/>
      <c r="M62" s="6"/>
      <c r="N62" s="6"/>
      <c r="O62" s="6"/>
    </row>
    <row r="63" spans="1:15" x14ac:dyDescent="0.25">
      <c r="A63" s="6"/>
      <c r="B63" s="6"/>
      <c r="C63" s="60"/>
      <c r="D63" s="6"/>
      <c r="E63" s="60"/>
      <c r="F63" s="8"/>
      <c r="G63" s="8"/>
      <c r="H63" s="8"/>
      <c r="I63" s="60"/>
      <c r="J63" s="60"/>
      <c r="K63" s="9"/>
      <c r="L63" s="9"/>
      <c r="M63" s="6"/>
      <c r="N63" s="6"/>
      <c r="O63" s="6"/>
    </row>
    <row r="64" spans="1:15" x14ac:dyDescent="0.25">
      <c r="A64" s="6"/>
      <c r="B64" s="6"/>
      <c r="C64" s="60"/>
      <c r="D64" s="6"/>
      <c r="E64" s="60"/>
      <c r="F64" s="8"/>
      <c r="G64" s="8"/>
      <c r="H64" s="8"/>
      <c r="I64" s="60"/>
      <c r="J64" s="60"/>
      <c r="K64" s="9"/>
      <c r="L64" s="9"/>
      <c r="M64" s="6"/>
      <c r="N64" s="6"/>
      <c r="O64" s="6"/>
    </row>
    <row r="65" spans="1:15" x14ac:dyDescent="0.25">
      <c r="A65" s="6"/>
      <c r="B65" s="6"/>
      <c r="C65" s="60"/>
      <c r="D65" s="6"/>
      <c r="E65" s="60"/>
      <c r="F65" s="8"/>
      <c r="G65" s="8"/>
      <c r="H65" s="8"/>
      <c r="I65" s="60"/>
      <c r="J65" s="60"/>
      <c r="K65" s="9"/>
      <c r="L65" s="9"/>
      <c r="M65" s="6"/>
      <c r="N65" s="6"/>
      <c r="O65" s="6"/>
    </row>
    <row r="66" spans="1:15" x14ac:dyDescent="0.25">
      <c r="A66" s="6"/>
      <c r="B66" s="6"/>
      <c r="C66" s="60"/>
      <c r="D66" s="6"/>
      <c r="E66" s="60"/>
      <c r="F66" s="8"/>
      <c r="G66" s="8"/>
      <c r="H66" s="8"/>
      <c r="I66" s="60"/>
      <c r="J66" s="60"/>
      <c r="K66" s="9"/>
      <c r="L66" s="9"/>
      <c r="M66" s="6"/>
      <c r="N66" s="6"/>
      <c r="O66" s="6"/>
    </row>
    <row r="67" spans="1:15" x14ac:dyDescent="0.25">
      <c r="A67" s="6"/>
      <c r="B67" s="6"/>
      <c r="C67" s="60"/>
      <c r="D67" s="6"/>
      <c r="E67" s="60"/>
      <c r="F67" s="8"/>
      <c r="G67" s="8"/>
      <c r="H67" s="8"/>
      <c r="I67" s="60"/>
      <c r="J67" s="60"/>
      <c r="K67" s="9"/>
      <c r="L67" s="9"/>
      <c r="M67" s="6"/>
      <c r="N67" s="6"/>
      <c r="O67" s="6"/>
    </row>
    <row r="68" spans="1:15" x14ac:dyDescent="0.25">
      <c r="A68" s="6"/>
      <c r="B68" s="6"/>
      <c r="C68" s="60"/>
      <c r="D68" s="6"/>
      <c r="E68" s="60"/>
      <c r="F68" s="8"/>
      <c r="G68" s="8"/>
      <c r="H68" s="8"/>
      <c r="I68" s="60"/>
      <c r="J68" s="60"/>
      <c r="K68" s="9"/>
      <c r="L68" s="9"/>
      <c r="M68" s="6"/>
      <c r="N68" s="6"/>
      <c r="O68" s="6"/>
    </row>
    <row r="69" spans="1:15" x14ac:dyDescent="0.25">
      <c r="A69" s="6"/>
      <c r="B69" s="6"/>
      <c r="C69" s="60"/>
      <c r="D69" s="6"/>
      <c r="E69" s="60"/>
      <c r="F69" s="8"/>
      <c r="G69" s="8"/>
      <c r="H69" s="8"/>
      <c r="I69" s="60"/>
      <c r="J69" s="60"/>
      <c r="K69" s="9"/>
      <c r="L69" s="9"/>
      <c r="M69" s="6"/>
      <c r="N69" s="6"/>
      <c r="O69" s="6"/>
    </row>
    <row r="70" spans="1:15" x14ac:dyDescent="0.25">
      <c r="A70" s="6"/>
      <c r="B70" s="6"/>
      <c r="C70" s="60"/>
      <c r="D70" s="6"/>
      <c r="E70" s="60"/>
      <c r="F70" s="8"/>
      <c r="G70" s="8"/>
      <c r="H70" s="8"/>
      <c r="I70" s="60"/>
      <c r="J70" s="60"/>
      <c r="K70" s="9"/>
      <c r="L70" s="9"/>
      <c r="M70" s="6"/>
      <c r="N70" s="6"/>
      <c r="O70" s="6"/>
    </row>
    <row r="71" spans="1:15" x14ac:dyDescent="0.25">
      <c r="A71" s="6"/>
      <c r="B71" s="6"/>
      <c r="C71" s="60"/>
      <c r="D71" s="6"/>
      <c r="E71" s="60"/>
      <c r="F71" s="8"/>
      <c r="G71" s="8"/>
      <c r="H71" s="8"/>
      <c r="I71" s="60"/>
      <c r="J71" s="60"/>
      <c r="K71" s="9"/>
      <c r="L71" s="9"/>
      <c r="M71" s="6"/>
      <c r="N71" s="6"/>
      <c r="O71" s="6"/>
    </row>
    <row r="72" spans="1:15" x14ac:dyDescent="0.25">
      <c r="A72" s="6"/>
      <c r="B72" s="6"/>
      <c r="C72" s="60"/>
      <c r="D72" s="6"/>
      <c r="E72" s="60"/>
      <c r="F72" s="8"/>
      <c r="G72" s="8"/>
      <c r="H72" s="8"/>
      <c r="I72" s="60"/>
      <c r="J72" s="60"/>
      <c r="K72" s="9"/>
      <c r="L72" s="9"/>
      <c r="M72" s="6"/>
      <c r="N72" s="6"/>
      <c r="O72" s="6"/>
    </row>
    <row r="73" spans="1:15" x14ac:dyDescent="0.25">
      <c r="A73" s="6"/>
      <c r="B73" s="6"/>
      <c r="C73" s="60"/>
      <c r="D73" s="6"/>
      <c r="E73" s="60"/>
      <c r="F73" s="8"/>
      <c r="G73" s="8"/>
      <c r="H73" s="8"/>
      <c r="I73" s="60"/>
      <c r="J73" s="60"/>
      <c r="K73" s="9"/>
      <c r="L73" s="9"/>
      <c r="M73" s="6"/>
      <c r="N73" s="6"/>
      <c r="O73" s="6"/>
    </row>
    <row r="74" spans="1:15" x14ac:dyDescent="0.25">
      <c r="A74" s="6"/>
      <c r="B74" s="6"/>
      <c r="C74" s="60"/>
      <c r="D74" s="6"/>
      <c r="E74" s="60"/>
      <c r="F74" s="8"/>
      <c r="G74" s="8"/>
      <c r="H74" s="8"/>
      <c r="I74" s="60"/>
      <c r="J74" s="60"/>
      <c r="K74" s="9"/>
      <c r="L74" s="9"/>
      <c r="M74" s="6"/>
      <c r="N74" s="6"/>
      <c r="O74" s="6"/>
    </row>
    <row r="75" spans="1:15" x14ac:dyDescent="0.25">
      <c r="A75" s="6"/>
      <c r="B75" s="6"/>
      <c r="C75" s="60"/>
      <c r="D75" s="6"/>
      <c r="E75" s="60"/>
      <c r="F75" s="8"/>
      <c r="G75" s="8"/>
      <c r="H75" s="8"/>
      <c r="I75" s="60"/>
      <c r="J75" s="60"/>
      <c r="K75" s="9"/>
      <c r="L75" s="9"/>
      <c r="M75" s="6"/>
      <c r="N75" s="6"/>
      <c r="O75" s="6"/>
    </row>
    <row r="76" spans="1:15" x14ac:dyDescent="0.25">
      <c r="A76" s="6"/>
      <c r="B76" s="6"/>
      <c r="C76" s="60"/>
      <c r="D76" s="6"/>
      <c r="E76" s="60"/>
      <c r="F76" s="8"/>
      <c r="G76" s="8"/>
      <c r="H76" s="8"/>
      <c r="I76" s="60"/>
      <c r="J76" s="60"/>
      <c r="K76" s="9"/>
      <c r="L76" s="9"/>
      <c r="M76" s="6"/>
      <c r="N76" s="6"/>
      <c r="O76" s="6"/>
    </row>
    <row r="77" spans="1:15" x14ac:dyDescent="0.25">
      <c r="A77" s="6"/>
      <c r="B77" s="6"/>
      <c r="C77" s="60"/>
      <c r="D77" s="6"/>
      <c r="E77" s="60"/>
      <c r="F77" s="8"/>
      <c r="G77" s="8"/>
      <c r="H77" s="8"/>
      <c r="I77" s="60"/>
      <c r="J77" s="60"/>
      <c r="K77" s="9"/>
      <c r="L77" s="9"/>
      <c r="M77" s="6"/>
      <c r="N77" s="6"/>
      <c r="O77" s="6"/>
    </row>
    <row r="78" spans="1:15" x14ac:dyDescent="0.25">
      <c r="A78" s="6"/>
      <c r="B78" s="6"/>
      <c r="C78" s="60"/>
      <c r="D78" s="6"/>
      <c r="E78" s="60"/>
      <c r="F78" s="8"/>
      <c r="G78" s="8"/>
      <c r="H78" s="8"/>
      <c r="I78" s="60"/>
      <c r="J78" s="60"/>
      <c r="K78" s="9"/>
      <c r="L78" s="9"/>
      <c r="M78" s="6"/>
      <c r="N78" s="6"/>
      <c r="O78" s="6"/>
    </row>
    <row r="79" spans="1:15" x14ac:dyDescent="0.25">
      <c r="A79" s="6"/>
      <c r="B79" s="6"/>
      <c r="C79" s="60"/>
      <c r="D79" s="6"/>
      <c r="E79" s="60"/>
      <c r="F79" s="8"/>
      <c r="G79" s="8"/>
      <c r="H79" s="8"/>
      <c r="I79" s="60"/>
      <c r="J79" s="60"/>
      <c r="K79" s="9"/>
      <c r="L79" s="9"/>
      <c r="M79" s="6"/>
      <c r="N79" s="6"/>
      <c r="O79" s="6"/>
    </row>
    <row r="80" spans="1:15" x14ac:dyDescent="0.25">
      <c r="A80" s="6"/>
      <c r="B80" s="6"/>
      <c r="C80" s="60"/>
      <c r="D80" s="6"/>
      <c r="E80" s="60"/>
      <c r="F80" s="8"/>
      <c r="G80" s="8"/>
      <c r="H80" s="8"/>
      <c r="I80" s="60"/>
      <c r="J80" s="60"/>
      <c r="K80" s="9"/>
      <c r="L80" s="9"/>
      <c r="M80" s="6"/>
      <c r="N80" s="6"/>
      <c r="O80" s="6"/>
    </row>
    <row r="81" spans="1:15" x14ac:dyDescent="0.25">
      <c r="A81" s="6"/>
      <c r="B81" s="6"/>
      <c r="C81" s="60"/>
      <c r="D81" s="6"/>
      <c r="E81" s="60"/>
      <c r="F81" s="8"/>
      <c r="G81" s="8"/>
      <c r="H81" s="8"/>
      <c r="I81" s="60"/>
      <c r="J81" s="60"/>
      <c r="K81" s="9"/>
      <c r="L81" s="9"/>
      <c r="M81" s="6"/>
      <c r="N81" s="6"/>
      <c r="O81" s="6"/>
    </row>
    <row r="82" spans="1:15" x14ac:dyDescent="0.25">
      <c r="A82" s="6"/>
      <c r="B82" s="6"/>
      <c r="C82" s="60"/>
      <c r="D82" s="6"/>
      <c r="E82" s="60"/>
      <c r="F82" s="8"/>
      <c r="G82" s="8"/>
      <c r="H82" s="8"/>
      <c r="I82" s="60"/>
      <c r="J82" s="60"/>
      <c r="K82" s="9"/>
      <c r="L82" s="9"/>
      <c r="M82" s="6"/>
      <c r="N82" s="6"/>
      <c r="O82" s="6"/>
    </row>
    <row r="83" spans="1:15" x14ac:dyDescent="0.25">
      <c r="A83" s="6"/>
      <c r="B83" s="6"/>
      <c r="C83" s="60"/>
      <c r="D83" s="6"/>
      <c r="E83" s="60"/>
      <c r="F83" s="8"/>
      <c r="G83" s="8"/>
      <c r="H83" s="8"/>
      <c r="I83" s="60"/>
      <c r="J83" s="60"/>
      <c r="K83" s="9"/>
      <c r="L83" s="9"/>
      <c r="M83" s="6"/>
      <c r="N83" s="6"/>
      <c r="O83" s="6"/>
    </row>
    <row r="84" spans="1:15" x14ac:dyDescent="0.25">
      <c r="A84" s="6"/>
      <c r="B84" s="6"/>
      <c r="C84" s="60"/>
      <c r="D84" s="6"/>
      <c r="E84" s="60"/>
      <c r="F84" s="8"/>
      <c r="G84" s="8"/>
      <c r="H84" s="8"/>
      <c r="I84" s="60"/>
      <c r="J84" s="60"/>
      <c r="K84" s="9"/>
      <c r="L84" s="9"/>
      <c r="M84" s="6"/>
      <c r="N84" s="6"/>
      <c r="O84" s="6"/>
    </row>
    <row r="85" spans="1:15" x14ac:dyDescent="0.25">
      <c r="A85" s="6"/>
      <c r="B85" s="6"/>
      <c r="C85" s="60"/>
      <c r="D85" s="6"/>
      <c r="E85" s="60"/>
      <c r="F85" s="8"/>
      <c r="G85" s="8"/>
      <c r="H85" s="8"/>
      <c r="I85" s="60"/>
      <c r="J85" s="60"/>
      <c r="K85" s="9"/>
      <c r="L85" s="9"/>
      <c r="M85" s="6"/>
      <c r="N85" s="6"/>
      <c r="O85" s="6"/>
    </row>
    <row r="86" spans="1:15" x14ac:dyDescent="0.25">
      <c r="A86" s="6"/>
      <c r="B86" s="6"/>
      <c r="C86" s="60"/>
      <c r="D86" s="6"/>
      <c r="E86" s="60"/>
      <c r="F86" s="8"/>
      <c r="G86" s="8"/>
      <c r="H86" s="8"/>
      <c r="I86" s="60"/>
      <c r="J86" s="60"/>
      <c r="K86" s="9"/>
      <c r="L86" s="9"/>
      <c r="M86" s="6"/>
      <c r="N86" s="6"/>
      <c r="O86" s="6"/>
    </row>
    <row r="87" spans="1:15" x14ac:dyDescent="0.25">
      <c r="A87" s="6"/>
      <c r="B87" s="6"/>
      <c r="C87" s="60"/>
      <c r="D87" s="6"/>
      <c r="E87" s="60"/>
      <c r="F87" s="8"/>
      <c r="G87" s="8"/>
      <c r="H87" s="8"/>
      <c r="I87" s="60"/>
      <c r="J87" s="60"/>
      <c r="K87" s="9"/>
      <c r="L87" s="9"/>
      <c r="M87" s="6"/>
      <c r="N87" s="6"/>
      <c r="O87" s="6"/>
    </row>
    <row r="88" spans="1:15" x14ac:dyDescent="0.25">
      <c r="A88" s="6"/>
      <c r="B88" s="6"/>
      <c r="C88" s="60"/>
      <c r="D88" s="6"/>
      <c r="E88" s="60"/>
      <c r="F88" s="8"/>
      <c r="G88" s="8"/>
      <c r="H88" s="8"/>
      <c r="I88" s="60"/>
      <c r="J88" s="60"/>
      <c r="K88" s="9"/>
      <c r="L88" s="9"/>
      <c r="M88" s="6"/>
      <c r="N88" s="6"/>
      <c r="O88" s="6"/>
    </row>
    <row r="89" spans="1:15" x14ac:dyDescent="0.25">
      <c r="A89" s="6"/>
      <c r="B89" s="6"/>
      <c r="C89" s="60"/>
      <c r="D89" s="6"/>
      <c r="E89" s="60"/>
      <c r="F89" s="8"/>
      <c r="G89" s="8"/>
      <c r="H89" s="8"/>
      <c r="I89" s="60"/>
      <c r="J89" s="60"/>
      <c r="K89" s="9"/>
      <c r="L89" s="9"/>
      <c r="M89" s="6"/>
      <c r="N89" s="6"/>
      <c r="O89" s="6"/>
    </row>
    <row r="90" spans="1:15" x14ac:dyDescent="0.25">
      <c r="A90" s="6"/>
      <c r="B90" s="6"/>
      <c r="C90" s="60"/>
      <c r="D90" s="6"/>
      <c r="E90" s="60"/>
      <c r="F90" s="8"/>
      <c r="G90" s="8"/>
      <c r="H90" s="8"/>
      <c r="I90" s="60"/>
      <c r="J90" s="60"/>
      <c r="K90" s="9"/>
      <c r="L90" s="9"/>
      <c r="M90" s="6"/>
      <c r="N90" s="6"/>
      <c r="O90" s="6"/>
    </row>
    <row r="91" spans="1:15" x14ac:dyDescent="0.25">
      <c r="A91" s="6"/>
      <c r="B91" s="6"/>
      <c r="C91" s="60"/>
      <c r="D91" s="6"/>
      <c r="E91" s="60"/>
      <c r="F91" s="8"/>
      <c r="G91" s="8"/>
      <c r="H91" s="8"/>
      <c r="I91" s="60"/>
      <c r="J91" s="60"/>
      <c r="K91" s="9"/>
      <c r="L91" s="9"/>
      <c r="M91" s="6"/>
      <c r="N91" s="6"/>
      <c r="O91" s="6"/>
    </row>
    <row r="92" spans="1:15" x14ac:dyDescent="0.25">
      <c r="A92" s="6"/>
      <c r="B92" s="6"/>
      <c r="C92" s="60"/>
      <c r="D92" s="6"/>
      <c r="E92" s="60"/>
      <c r="F92" s="8"/>
      <c r="G92" s="8"/>
      <c r="H92" s="8"/>
      <c r="I92" s="60"/>
      <c r="J92" s="60"/>
      <c r="K92" s="9"/>
      <c r="L92" s="9"/>
      <c r="M92" s="6"/>
      <c r="N92" s="6"/>
      <c r="O92" s="6"/>
    </row>
    <row r="93" spans="1:15" x14ac:dyDescent="0.25">
      <c r="A93" s="6"/>
      <c r="B93" s="6"/>
      <c r="C93" s="60"/>
      <c r="D93" s="6"/>
      <c r="E93" s="60"/>
      <c r="F93" s="8"/>
      <c r="G93" s="8"/>
      <c r="H93" s="8"/>
      <c r="I93" s="60"/>
      <c r="J93" s="60"/>
      <c r="K93" s="9"/>
      <c r="L93" s="6"/>
      <c r="M93" s="6"/>
      <c r="N93" s="6"/>
      <c r="O93" s="6"/>
    </row>
    <row r="94" spans="1:15" x14ac:dyDescent="0.25">
      <c r="C94" s="60"/>
      <c r="D94" s="6"/>
      <c r="E94" s="60"/>
      <c r="F94" s="8"/>
      <c r="G94" s="8"/>
      <c r="H94" s="8"/>
      <c r="I94" s="60"/>
      <c r="J94" s="60"/>
      <c r="K94" s="9"/>
      <c r="L94" s="6"/>
      <c r="M94" s="6"/>
      <c r="N94" s="6"/>
      <c r="O94" s="6"/>
    </row>
    <row r="95" spans="1:15" x14ac:dyDescent="0.25">
      <c r="C95" s="60"/>
      <c r="D95" s="6"/>
      <c r="E95" s="60"/>
      <c r="F95" s="8"/>
      <c r="G95" s="8"/>
      <c r="H95" s="8"/>
      <c r="I95" s="60"/>
      <c r="J95" s="60"/>
      <c r="K95" s="9"/>
      <c r="L95" s="6"/>
      <c r="M95" s="6"/>
      <c r="N95" s="6"/>
      <c r="O95" s="6"/>
    </row>
    <row r="96" spans="1:15" x14ac:dyDescent="0.25">
      <c r="C96" s="60"/>
      <c r="D96" s="6"/>
      <c r="E96" s="60"/>
      <c r="F96" s="8"/>
      <c r="G96" s="8"/>
      <c r="H96" s="8"/>
      <c r="I96" s="60"/>
      <c r="J96" s="60"/>
      <c r="K96" s="9"/>
      <c r="L96" s="6"/>
      <c r="M96" s="6"/>
      <c r="N96" s="6"/>
      <c r="O96" s="6"/>
    </row>
    <row r="97" spans="1:15" x14ac:dyDescent="0.25">
      <c r="C97" s="60"/>
      <c r="D97" s="6"/>
      <c r="E97" s="60"/>
      <c r="F97" s="8"/>
      <c r="G97" s="8"/>
      <c r="H97" s="8"/>
      <c r="I97" s="60"/>
      <c r="J97" s="60"/>
      <c r="K97" s="9"/>
      <c r="L97" s="6"/>
      <c r="M97" s="6"/>
      <c r="N97" s="6"/>
      <c r="O97" s="6"/>
    </row>
    <row r="98" spans="1:15" x14ac:dyDescent="0.25">
      <c r="C98" s="60"/>
      <c r="D98" s="6"/>
      <c r="E98" s="60"/>
      <c r="F98" s="8"/>
      <c r="G98" s="8"/>
      <c r="H98" s="8"/>
      <c r="I98" s="60"/>
      <c r="J98" s="60"/>
      <c r="K98" s="9"/>
      <c r="L98" s="6"/>
      <c r="M98" s="6"/>
      <c r="N98" s="6"/>
      <c r="O98" s="6"/>
    </row>
    <row r="99" spans="1:15" x14ac:dyDescent="0.25">
      <c r="C99" s="60"/>
      <c r="D99" s="6"/>
      <c r="E99" s="60"/>
      <c r="F99" s="8"/>
      <c r="G99" s="8"/>
      <c r="H99" s="8"/>
      <c r="I99" s="60"/>
      <c r="J99" s="60"/>
      <c r="K99" s="9"/>
      <c r="L99" s="6"/>
      <c r="M99" s="6"/>
      <c r="N99" s="6"/>
      <c r="O99" s="6"/>
    </row>
    <row r="100" spans="1:15" x14ac:dyDescent="0.25">
      <c r="C100" s="60"/>
      <c r="D100" s="6"/>
      <c r="E100" s="60"/>
      <c r="F100" s="8"/>
      <c r="G100" s="8"/>
      <c r="H100" s="8"/>
      <c r="I100" s="60"/>
      <c r="J100" s="60"/>
      <c r="K100" s="9"/>
      <c r="L100" s="6"/>
      <c r="M100" s="6"/>
      <c r="N100" s="6"/>
      <c r="O100" s="6"/>
    </row>
    <row r="101" spans="1:15" x14ac:dyDescent="0.25">
      <c r="C101" s="60"/>
      <c r="D101" s="6"/>
      <c r="E101" s="60"/>
      <c r="F101" s="8"/>
      <c r="G101" s="8"/>
      <c r="H101" s="8"/>
      <c r="I101" s="60"/>
      <c r="J101" s="60"/>
      <c r="K101" s="9"/>
      <c r="L101" s="6"/>
      <c r="M101" s="6"/>
      <c r="N101" s="6"/>
      <c r="O101" s="6"/>
    </row>
    <row r="102" spans="1:15" x14ac:dyDescent="0.25">
      <c r="C102" s="60"/>
      <c r="D102" s="6"/>
      <c r="E102" s="60"/>
      <c r="F102" s="8"/>
      <c r="G102" s="8"/>
      <c r="H102" s="8"/>
      <c r="I102" s="60"/>
      <c r="J102" s="60"/>
      <c r="K102" s="9"/>
      <c r="L102" s="6"/>
      <c r="M102" s="6"/>
      <c r="N102" s="6"/>
      <c r="O102" s="6"/>
    </row>
    <row r="103" spans="1:15" x14ac:dyDescent="0.25">
      <c r="C103" s="60"/>
      <c r="D103" s="6"/>
      <c r="E103" s="60"/>
      <c r="F103" s="8"/>
      <c r="G103" s="8"/>
      <c r="H103" s="8"/>
      <c r="I103" s="60"/>
      <c r="J103" s="60"/>
      <c r="K103" s="9"/>
      <c r="L103" s="6"/>
      <c r="M103" s="6"/>
      <c r="N103" s="6"/>
      <c r="O103" s="6"/>
    </row>
    <row r="104" spans="1:15" x14ac:dyDescent="0.25">
      <c r="A104" s="6"/>
      <c r="B104" s="6"/>
      <c r="C104" s="60"/>
      <c r="D104" s="6"/>
      <c r="E104" s="60"/>
      <c r="F104" s="8"/>
      <c r="G104" s="8"/>
      <c r="H104" s="8"/>
      <c r="I104" s="60"/>
      <c r="J104" s="60"/>
      <c r="K104" s="9"/>
      <c r="L104" s="6"/>
      <c r="M104" s="6"/>
      <c r="N104" s="6"/>
      <c r="O104" s="6"/>
    </row>
    <row r="105" spans="1:15" x14ac:dyDescent="0.25">
      <c r="A105" s="6"/>
      <c r="B105" s="6"/>
      <c r="C105" s="60"/>
      <c r="D105" s="6"/>
      <c r="E105" s="60"/>
      <c r="F105" s="8"/>
      <c r="G105" s="8"/>
      <c r="H105" s="8"/>
      <c r="I105" s="60"/>
      <c r="J105" s="60"/>
      <c r="K105" s="9"/>
      <c r="L105" s="6"/>
      <c r="M105" s="6"/>
      <c r="N105" s="6"/>
      <c r="O105" s="6"/>
    </row>
    <row r="106" spans="1:15" x14ac:dyDescent="0.25">
      <c r="A106" s="6"/>
      <c r="B106" s="6"/>
      <c r="C106" s="60"/>
      <c r="D106" s="6"/>
      <c r="E106" s="60"/>
      <c r="F106" s="8"/>
      <c r="G106" s="8"/>
      <c r="H106" s="8"/>
      <c r="I106" s="60"/>
      <c r="J106" s="60"/>
      <c r="K106" s="9"/>
      <c r="L106" s="6"/>
      <c r="M106" s="6"/>
      <c r="N106" s="6"/>
      <c r="O106" s="6"/>
    </row>
    <row r="107" spans="1:15" x14ac:dyDescent="0.25">
      <c r="A107" s="6"/>
      <c r="B107" s="6"/>
      <c r="C107" s="60"/>
      <c r="D107" s="6"/>
      <c r="E107" s="60"/>
      <c r="F107" s="8"/>
      <c r="G107" s="8"/>
      <c r="H107" s="8"/>
      <c r="I107" s="60"/>
      <c r="J107" s="60"/>
      <c r="K107" s="9"/>
      <c r="L107" s="6"/>
      <c r="M107" s="6"/>
      <c r="N107" s="6"/>
      <c r="O107" s="6"/>
    </row>
    <row r="108" spans="1:15" x14ac:dyDescent="0.25">
      <c r="A108" s="6"/>
      <c r="B108" s="6"/>
      <c r="C108" s="60"/>
      <c r="D108" s="6"/>
      <c r="E108" s="60"/>
      <c r="F108" s="8"/>
      <c r="G108" s="8"/>
      <c r="H108" s="8"/>
      <c r="I108" s="60"/>
      <c r="J108" s="60"/>
      <c r="K108" s="9"/>
      <c r="L108" s="6"/>
      <c r="M108" s="6"/>
      <c r="N108" s="6"/>
      <c r="O108" s="6"/>
    </row>
    <row r="109" spans="1:15" x14ac:dyDescent="0.25">
      <c r="A109" s="6"/>
      <c r="B109" s="6"/>
      <c r="C109" s="60"/>
      <c r="D109" s="6"/>
      <c r="E109" s="60"/>
      <c r="F109" s="8"/>
      <c r="G109" s="8"/>
      <c r="H109" s="8"/>
      <c r="I109" s="60"/>
      <c r="J109" s="60"/>
      <c r="K109" s="9"/>
      <c r="L109" s="6"/>
      <c r="M109" s="6"/>
      <c r="N109" s="6"/>
      <c r="O109" s="6"/>
    </row>
    <row r="110" spans="1:15" x14ac:dyDescent="0.25">
      <c r="A110" s="6"/>
      <c r="B110" s="6"/>
      <c r="C110" s="60"/>
      <c r="D110" s="6"/>
      <c r="E110" s="60"/>
      <c r="F110" s="8"/>
      <c r="G110" s="8"/>
      <c r="H110" s="8"/>
      <c r="I110" s="60"/>
      <c r="J110" s="60"/>
      <c r="K110" s="9"/>
      <c r="L110" s="6"/>
      <c r="M110" s="6"/>
      <c r="N110" s="6"/>
      <c r="O110" s="6"/>
    </row>
    <row r="111" spans="1:15" x14ac:dyDescent="0.25">
      <c r="A111" s="6"/>
      <c r="B111" s="6"/>
      <c r="C111" s="60"/>
      <c r="D111" s="6"/>
      <c r="E111" s="60"/>
      <c r="F111" s="8"/>
      <c r="G111" s="8"/>
      <c r="H111" s="8"/>
      <c r="I111" s="60"/>
      <c r="J111" s="60"/>
      <c r="K111" s="9"/>
      <c r="L111" s="6"/>
      <c r="M111" s="6"/>
      <c r="N111" s="6"/>
      <c r="O111" s="6"/>
    </row>
    <row r="112" spans="1:15" x14ac:dyDescent="0.25">
      <c r="A112" s="6"/>
      <c r="B112" s="6"/>
      <c r="C112" s="60"/>
      <c r="D112" s="6"/>
      <c r="E112" s="60"/>
      <c r="F112" s="8"/>
      <c r="G112" s="8"/>
      <c r="H112" s="8"/>
      <c r="I112" s="60"/>
      <c r="J112" s="60"/>
      <c r="K112" s="9"/>
      <c r="L112" s="6"/>
      <c r="M112" s="6"/>
      <c r="N112" s="6"/>
      <c r="O112" s="6"/>
    </row>
    <row r="113" spans="1:15" x14ac:dyDescent="0.25">
      <c r="A113" s="6"/>
      <c r="B113" s="6"/>
      <c r="C113" s="60"/>
      <c r="D113" s="6"/>
      <c r="E113" s="60"/>
      <c r="F113" s="8"/>
      <c r="G113" s="8"/>
      <c r="H113" s="8"/>
      <c r="I113" s="60"/>
      <c r="J113" s="60"/>
      <c r="K113" s="9"/>
      <c r="L113" s="6"/>
      <c r="M113" s="6"/>
      <c r="N113" s="6"/>
      <c r="O113" s="6"/>
    </row>
    <row r="114" spans="1:15" x14ac:dyDescent="0.25">
      <c r="A114" s="6"/>
      <c r="B114" s="6"/>
      <c r="C114" s="60"/>
      <c r="D114" s="6"/>
      <c r="E114" s="60"/>
      <c r="F114" s="8"/>
      <c r="G114" s="8"/>
      <c r="H114" s="8"/>
      <c r="I114" s="60"/>
      <c r="J114" s="60"/>
      <c r="K114" s="9"/>
      <c r="L114" s="6"/>
      <c r="M114" s="6"/>
      <c r="N114" s="6"/>
      <c r="O114" s="6"/>
    </row>
    <row r="115" spans="1:15" x14ac:dyDescent="0.25">
      <c r="A115" s="6"/>
      <c r="B115" s="6"/>
      <c r="C115" s="60"/>
      <c r="D115" s="6"/>
      <c r="E115" s="60"/>
      <c r="F115" s="8"/>
      <c r="G115" s="8"/>
      <c r="H115" s="8"/>
      <c r="I115" s="60"/>
      <c r="J115" s="60"/>
      <c r="K115" s="9"/>
      <c r="L115" s="6"/>
      <c r="M115" s="6"/>
      <c r="N115" s="6"/>
      <c r="O115" s="6"/>
    </row>
    <row r="116" spans="1:15" x14ac:dyDescent="0.25">
      <c r="A116" s="6"/>
      <c r="B116" s="6"/>
      <c r="C116" s="60"/>
      <c r="D116" s="6"/>
      <c r="E116" s="60"/>
      <c r="F116" s="8"/>
      <c r="G116" s="8"/>
      <c r="H116" s="8"/>
      <c r="I116" s="60"/>
      <c r="J116" s="60"/>
      <c r="K116" s="9"/>
      <c r="L116" s="6"/>
      <c r="M116" s="6"/>
      <c r="N116" s="6"/>
      <c r="O116" s="6"/>
    </row>
    <row r="117" spans="1:15" x14ac:dyDescent="0.25">
      <c r="A117" s="6"/>
      <c r="B117" s="6"/>
      <c r="C117" s="60"/>
      <c r="D117" s="6"/>
      <c r="E117" s="60"/>
      <c r="F117" s="8"/>
      <c r="G117" s="8"/>
      <c r="H117" s="8"/>
      <c r="I117" s="60"/>
      <c r="J117" s="60"/>
      <c r="K117" s="9"/>
      <c r="L117" s="6"/>
      <c r="M117" s="6"/>
      <c r="N117" s="6"/>
      <c r="O117" s="6"/>
    </row>
    <row r="118" spans="1:15" x14ac:dyDescent="0.25">
      <c r="A118" s="6"/>
      <c r="B118" s="6"/>
      <c r="C118" s="60"/>
      <c r="D118" s="6"/>
      <c r="E118" s="60"/>
      <c r="F118" s="8"/>
      <c r="G118" s="8"/>
      <c r="H118" s="8"/>
      <c r="I118" s="60"/>
      <c r="J118" s="60"/>
      <c r="K118" s="9"/>
      <c r="L118" s="6"/>
      <c r="M118" s="6"/>
      <c r="N118" s="6"/>
      <c r="O118" s="6"/>
    </row>
    <row r="119" spans="1:15" x14ac:dyDescent="0.25">
      <c r="A119" s="6"/>
      <c r="B119" s="6"/>
      <c r="C119" s="60"/>
      <c r="D119" s="6"/>
      <c r="E119" s="60"/>
      <c r="F119" s="8"/>
      <c r="G119" s="8"/>
      <c r="H119" s="8"/>
      <c r="I119" s="60"/>
      <c r="J119" s="60"/>
      <c r="K119" s="9"/>
      <c r="L119" s="6"/>
      <c r="M119" s="6"/>
      <c r="N119" s="6"/>
      <c r="O119" s="6"/>
    </row>
    <row r="120" spans="1:15" x14ac:dyDescent="0.25">
      <c r="A120" s="6"/>
      <c r="B120" s="6"/>
      <c r="C120" s="60"/>
      <c r="D120" s="6"/>
      <c r="E120" s="60"/>
      <c r="F120" s="8"/>
      <c r="G120" s="8"/>
      <c r="H120" s="8"/>
      <c r="I120" s="60"/>
      <c r="J120" s="60"/>
      <c r="K120" s="9"/>
      <c r="L120" s="6"/>
      <c r="M120" s="6"/>
      <c r="N120" s="6"/>
      <c r="O120" s="6"/>
    </row>
  </sheetData>
  <mergeCells count="1">
    <mergeCell ref="A1:J1"/>
  </mergeCells>
  <pageMargins bottom="0.75" footer="0.3" header="0.3" left="0.7" right="0.7" top="0.75"/>
  <pageSetup orientation="portrait" paperSize="9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6D477-F462-4002-A5B1-FD4DE71BC7A2}">
  <sheetPr codeName="Folha2"/>
  <dimension ref="B1:H206"/>
  <sheetViews>
    <sheetView workbookViewId="0">
      <selection activeCell="B8" sqref="B8"/>
    </sheetView>
  </sheetViews>
  <sheetFormatPr defaultRowHeight="15" x14ac:dyDescent="0.25"/>
  <cols>
    <col min="2" max="2" customWidth="true" width="23.28515625" collapsed="true"/>
    <col min="3" max="3" customWidth="true" style="61" width="20.85546875" collapsed="true"/>
    <col min="4" max="4" bestFit="true" customWidth="true" width="22.85546875" collapsed="true"/>
    <col min="5" max="5" customWidth="true" width="22.85546875" collapsed="true"/>
    <col min="6" max="6" bestFit="true" customWidth="true" width="10.85546875" collapsed="true"/>
    <col min="7" max="7" customWidth="true" width="79.85546875" collapsed="true"/>
  </cols>
  <sheetData>
    <row r="1" spans="2:7" x14ac:dyDescent="0.25">
      <c r="B1" s="83" t="s">
        <v>139</v>
      </c>
    </row>
    <row r="2" spans="2:7" x14ac:dyDescent="0.25">
      <c r="B2" t="s">
        <v>131</v>
      </c>
      <c r="C2" s="61" t="s">
        <v>127</v>
      </c>
      <c r="D2" t="s">
        <v>128</v>
      </c>
      <c r="E2" t="s">
        <v>137</v>
      </c>
      <c r="F2" t="s">
        <v>129</v>
      </c>
      <c r="G2" t="s">
        <v>29</v>
      </c>
    </row>
    <row ht="45" r="3" spans="2:7" x14ac:dyDescent="0.25">
      <c r="B3" t="s">
        <v>132</v>
      </c>
      <c r="C3" s="61">
        <v>7193864430641</v>
      </c>
      <c r="D3" t="s">
        <v>134</v>
      </c>
      <c r="E3" t="s">
        <v>90</v>
      </c>
      <c r="F3" t="s">
        <v>130</v>
      </c>
      <c r="G3" s="82" t="s">
        <v>135</v>
      </c>
    </row>
    <row ht="75" r="4" spans="2:7" x14ac:dyDescent="0.25">
      <c r="B4" t="s">
        <v>133</v>
      </c>
      <c r="C4" s="61">
        <v>5391703851525</v>
      </c>
      <c r="D4" t="s">
        <v>87</v>
      </c>
      <c r="E4" t="s">
        <v>90</v>
      </c>
      <c r="F4" t="s">
        <v>130</v>
      </c>
      <c r="G4" s="82" t="s">
        <v>136</v>
      </c>
    </row>
    <row r="8" spans="2:7" x14ac:dyDescent="0.25">
      <c r="B8" s="83" t="s">
        <v>201</v>
      </c>
    </row>
    <row customFormat="1" r="10" s="56" spans="2:7" x14ac:dyDescent="0.25">
      <c r="B10" s="113" t="s">
        <v>202</v>
      </c>
      <c r="C10" s="114" t="s">
        <v>203</v>
      </c>
    </row>
    <row r="11" spans="2:7" x14ac:dyDescent="0.25">
      <c r="B11" s="112">
        <v>7368924576</v>
      </c>
      <c r="C11" s="115">
        <v>5064867143940</v>
      </c>
    </row>
    <row r="12" spans="2:7" x14ac:dyDescent="0.25">
      <c r="B12" s="112">
        <v>32406978427</v>
      </c>
      <c r="C12" s="115">
        <v>1815448752812</v>
      </c>
    </row>
    <row r="13" spans="2:7" x14ac:dyDescent="0.25">
      <c r="B13" s="112">
        <v>51063350863</v>
      </c>
      <c r="C13" s="115">
        <v>7231691424342</v>
      </c>
    </row>
    <row r="14" spans="2:7" x14ac:dyDescent="0.25">
      <c r="B14" s="112">
        <v>74482689893</v>
      </c>
      <c r="C14" s="115">
        <v>6258887213991</v>
      </c>
    </row>
    <row r="15" spans="2:7" x14ac:dyDescent="0.25">
      <c r="B15" s="112">
        <v>161152224582</v>
      </c>
      <c r="C15" s="115">
        <v>6257283286393</v>
      </c>
    </row>
    <row r="16" spans="2:7" x14ac:dyDescent="0.25">
      <c r="B16" s="112">
        <v>241995711887</v>
      </c>
      <c r="C16" s="115">
        <v>5819206681922</v>
      </c>
    </row>
    <row r="17" spans="2:3" x14ac:dyDescent="0.25">
      <c r="B17" s="112">
        <v>251651253746</v>
      </c>
      <c r="C17" s="115">
        <v>189017476418</v>
      </c>
    </row>
    <row r="18" spans="2:3" x14ac:dyDescent="0.25">
      <c r="B18" s="112">
        <v>317844568601</v>
      </c>
      <c r="C18" s="115">
        <v>8319366530211</v>
      </c>
    </row>
    <row r="19" spans="2:3" x14ac:dyDescent="0.25">
      <c r="B19" s="112">
        <v>320290694367</v>
      </c>
      <c r="C19" s="115">
        <v>2679418432228</v>
      </c>
    </row>
    <row r="20" spans="2:3" x14ac:dyDescent="0.25">
      <c r="B20" s="112">
        <v>352934247219</v>
      </c>
      <c r="C20" s="115">
        <v>2287465969507</v>
      </c>
    </row>
    <row r="21" spans="2:3" x14ac:dyDescent="0.25">
      <c r="B21" s="112">
        <v>369832892840</v>
      </c>
      <c r="C21" s="115">
        <v>4816459491993</v>
      </c>
    </row>
    <row r="22" spans="2:3" x14ac:dyDescent="0.25">
      <c r="B22" s="112">
        <v>375061708658</v>
      </c>
      <c r="C22" s="115">
        <v>6913079810010</v>
      </c>
    </row>
    <row r="23" spans="2:3" x14ac:dyDescent="0.25">
      <c r="B23" s="112">
        <v>382281154337</v>
      </c>
      <c r="C23" s="115">
        <v>8764567707778</v>
      </c>
    </row>
    <row r="24" spans="2:3" x14ac:dyDescent="0.25">
      <c r="B24" s="112">
        <v>390647563863</v>
      </c>
      <c r="C24" s="115">
        <v>9940016389937</v>
      </c>
    </row>
    <row r="25" spans="2:3" x14ac:dyDescent="0.25">
      <c r="B25" s="112">
        <v>406459340692</v>
      </c>
      <c r="C25" s="115">
        <v>5258500042709</v>
      </c>
    </row>
    <row r="26" spans="2:3" x14ac:dyDescent="0.25">
      <c r="B26" s="112">
        <v>425758619194</v>
      </c>
      <c r="C26" s="115">
        <v>4864840390838</v>
      </c>
    </row>
    <row r="27" spans="2:3" x14ac:dyDescent="0.25">
      <c r="B27" s="112">
        <v>572768569186</v>
      </c>
      <c r="C27" s="115">
        <v>2174328283182</v>
      </c>
    </row>
    <row r="28" spans="2:3" x14ac:dyDescent="0.25">
      <c r="B28" s="112">
        <v>710402439070</v>
      </c>
      <c r="C28" s="115">
        <v>4180631939627</v>
      </c>
    </row>
    <row r="29" spans="2:3" x14ac:dyDescent="0.25">
      <c r="B29" s="112">
        <v>728198172088</v>
      </c>
      <c r="C29" s="115">
        <v>2702973887296</v>
      </c>
    </row>
    <row r="30" spans="2:3" x14ac:dyDescent="0.25">
      <c r="B30" s="112">
        <v>774344066600</v>
      </c>
      <c r="C30" s="115">
        <v>6525698898523</v>
      </c>
    </row>
    <row r="31" spans="2:3" x14ac:dyDescent="0.25">
      <c r="B31" s="112">
        <v>790187282490</v>
      </c>
      <c r="C31" s="115">
        <v>4234721705595</v>
      </c>
    </row>
    <row r="32" spans="2:3" x14ac:dyDescent="0.25">
      <c r="B32" s="112">
        <v>1021955936210</v>
      </c>
      <c r="C32" s="115">
        <v>1283613069367</v>
      </c>
    </row>
    <row r="33" spans="2:3" x14ac:dyDescent="0.25">
      <c r="B33" s="112">
        <v>1028894856071</v>
      </c>
      <c r="C33" s="115">
        <v>1531328482438</v>
      </c>
    </row>
    <row r="34" spans="2:3" x14ac:dyDescent="0.25">
      <c r="B34" s="112">
        <v>1034818593017</v>
      </c>
      <c r="C34" s="115">
        <v>270717315727</v>
      </c>
    </row>
    <row r="35" spans="2:3" x14ac:dyDescent="0.25">
      <c r="B35" s="112">
        <v>1115957300040</v>
      </c>
      <c r="C35" s="115">
        <v>9535995743023</v>
      </c>
    </row>
    <row r="36" spans="2:3" x14ac:dyDescent="0.25">
      <c r="B36" s="112">
        <v>1152765224575</v>
      </c>
      <c r="C36" s="115">
        <v>6734334293502</v>
      </c>
    </row>
    <row r="37" spans="2:3" x14ac:dyDescent="0.25">
      <c r="B37" s="112">
        <v>1172338891587</v>
      </c>
      <c r="C37" s="115">
        <v>9407305057761</v>
      </c>
    </row>
    <row r="38" spans="2:3" x14ac:dyDescent="0.25">
      <c r="B38" s="112">
        <v>1178587616136</v>
      </c>
      <c r="C38" s="115">
        <v>743901112796</v>
      </c>
    </row>
    <row r="39" spans="2:3" x14ac:dyDescent="0.25">
      <c r="B39" s="112">
        <v>1223361942487</v>
      </c>
      <c r="C39" s="115">
        <v>9229762987698</v>
      </c>
    </row>
    <row r="40" spans="2:3" x14ac:dyDescent="0.25">
      <c r="B40" s="112">
        <v>1244498983670</v>
      </c>
      <c r="C40" s="115">
        <v>2404977918272</v>
      </c>
    </row>
    <row r="41" spans="2:3" x14ac:dyDescent="0.25">
      <c r="B41" s="112">
        <v>1370518945140</v>
      </c>
      <c r="C41" s="115">
        <v>4413030543943</v>
      </c>
    </row>
    <row r="42" spans="2:3" x14ac:dyDescent="0.25">
      <c r="B42" s="112">
        <v>1403615874934</v>
      </c>
      <c r="C42" s="115">
        <v>621393579173</v>
      </c>
    </row>
    <row r="43" spans="2:3" x14ac:dyDescent="0.25">
      <c r="B43" s="112">
        <v>1414572123644</v>
      </c>
      <c r="C43" s="115">
        <v>4901960739641</v>
      </c>
    </row>
    <row r="44" spans="2:3" x14ac:dyDescent="0.25">
      <c r="B44" s="112">
        <v>1418105300137</v>
      </c>
      <c r="C44" s="115">
        <v>8986581924296</v>
      </c>
    </row>
    <row r="45" spans="2:3" x14ac:dyDescent="0.25">
      <c r="B45" s="112">
        <v>1466478485862</v>
      </c>
      <c r="C45" s="115">
        <v>5982714785899</v>
      </c>
    </row>
    <row r="46" spans="2:3" x14ac:dyDescent="0.25">
      <c r="B46" s="112">
        <v>1472475231745</v>
      </c>
      <c r="C46" s="115">
        <v>8401538344321</v>
      </c>
    </row>
    <row r="47" spans="2:3" x14ac:dyDescent="0.25">
      <c r="B47" s="112">
        <v>1802920486990</v>
      </c>
      <c r="C47" s="115">
        <v>5551529761220</v>
      </c>
    </row>
    <row r="48" spans="2:3" x14ac:dyDescent="0.25">
      <c r="B48" s="112">
        <v>1818944705419</v>
      </c>
      <c r="C48" s="115">
        <v>4256941247789</v>
      </c>
    </row>
    <row r="49" spans="2:3" x14ac:dyDescent="0.25">
      <c r="B49" s="112">
        <v>1858102659628</v>
      </c>
      <c r="C49" s="115">
        <v>4554099340253</v>
      </c>
    </row>
    <row r="50" spans="2:3" x14ac:dyDescent="0.25">
      <c r="B50" s="112">
        <v>1878942154527</v>
      </c>
      <c r="C50" s="115">
        <v>8076530927158</v>
      </c>
    </row>
    <row r="51" spans="2:3" x14ac:dyDescent="0.25">
      <c r="B51" s="112">
        <v>1884695827338</v>
      </c>
      <c r="C51" s="115">
        <v>9535724156791</v>
      </c>
    </row>
    <row r="52" spans="2:3" x14ac:dyDescent="0.25">
      <c r="B52" s="112">
        <v>1930378394663</v>
      </c>
      <c r="C52" s="115">
        <v>7793235010993</v>
      </c>
    </row>
    <row r="53" spans="2:3" x14ac:dyDescent="0.25">
      <c r="B53" s="112">
        <v>1935897057967</v>
      </c>
      <c r="C53" s="115">
        <v>9640227887158</v>
      </c>
    </row>
    <row r="54" spans="2:3" x14ac:dyDescent="0.25">
      <c r="B54" s="112">
        <v>2045447340606</v>
      </c>
      <c r="C54" s="115">
        <v>3201541662427</v>
      </c>
    </row>
    <row r="55" spans="2:3" x14ac:dyDescent="0.25">
      <c r="B55" s="112">
        <v>2049597097876</v>
      </c>
      <c r="C55" s="115">
        <v>9030248175778</v>
      </c>
    </row>
    <row r="56" spans="2:3" x14ac:dyDescent="0.25">
      <c r="B56" s="112">
        <v>2059456166738</v>
      </c>
      <c r="C56" s="115">
        <v>5827726596417</v>
      </c>
    </row>
    <row r="57" spans="2:3" x14ac:dyDescent="0.25">
      <c r="B57" s="112">
        <v>2104031201203</v>
      </c>
      <c r="C57" s="115">
        <v>7420565347701</v>
      </c>
    </row>
    <row r="58" spans="2:3" x14ac:dyDescent="0.25">
      <c r="B58" s="112">
        <v>2340301169467</v>
      </c>
      <c r="C58" s="115">
        <v>9376663410638</v>
      </c>
    </row>
    <row r="59" spans="2:3" x14ac:dyDescent="0.25">
      <c r="B59" s="112">
        <v>2414957129554</v>
      </c>
      <c r="C59" s="115">
        <v>7377314413871</v>
      </c>
    </row>
    <row r="60" spans="2:3" x14ac:dyDescent="0.25">
      <c r="B60" s="112">
        <v>2461396981171</v>
      </c>
      <c r="C60" s="115">
        <v>8110899662179</v>
      </c>
    </row>
    <row r="61" spans="2:3" x14ac:dyDescent="0.25">
      <c r="B61" s="112">
        <v>2496719972396</v>
      </c>
      <c r="C61" s="115">
        <v>5173117424643</v>
      </c>
    </row>
    <row r="62" spans="2:3" x14ac:dyDescent="0.25">
      <c r="B62" s="112">
        <v>2516520692221</v>
      </c>
      <c r="C62" s="115">
        <v>20855210016</v>
      </c>
    </row>
    <row r="63" spans="2:3" x14ac:dyDescent="0.25">
      <c r="B63" s="112">
        <v>2645813787585</v>
      </c>
      <c r="C63" s="115">
        <v>7961697877809</v>
      </c>
    </row>
    <row r="64" spans="2:3" x14ac:dyDescent="0.25">
      <c r="B64" s="112">
        <v>2651722963790</v>
      </c>
      <c r="C64" s="115">
        <v>8420307885533</v>
      </c>
    </row>
    <row r="65" spans="2:3" x14ac:dyDescent="0.25">
      <c r="B65" s="112">
        <v>2706203067308</v>
      </c>
      <c r="C65" s="115">
        <v>4677557396674</v>
      </c>
    </row>
    <row r="66" spans="2:3" x14ac:dyDescent="0.25">
      <c r="B66" s="112">
        <v>2761566666568</v>
      </c>
      <c r="C66" s="115">
        <v>8580779407851</v>
      </c>
    </row>
    <row r="67" spans="2:3" x14ac:dyDescent="0.25">
      <c r="B67" s="112">
        <v>2896547980089</v>
      </c>
      <c r="C67" s="115">
        <v>5181442270142</v>
      </c>
    </row>
    <row r="68" spans="2:3" x14ac:dyDescent="0.25">
      <c r="B68" s="112">
        <v>2907714166823</v>
      </c>
      <c r="C68" s="115">
        <v>7240336976220</v>
      </c>
    </row>
    <row r="69" spans="2:3" x14ac:dyDescent="0.25">
      <c r="B69" s="112">
        <v>2928593710651</v>
      </c>
      <c r="C69" s="115">
        <v>8069946599270</v>
      </c>
    </row>
    <row r="70" spans="2:3" x14ac:dyDescent="0.25">
      <c r="B70" s="112">
        <v>3001153107028</v>
      </c>
      <c r="C70" s="115">
        <v>894486871393</v>
      </c>
    </row>
    <row r="71" spans="2:3" x14ac:dyDescent="0.25">
      <c r="B71" s="112">
        <v>3027315045484</v>
      </c>
      <c r="C71" s="115">
        <v>2730489268861</v>
      </c>
    </row>
    <row r="72" spans="2:3" x14ac:dyDescent="0.25">
      <c r="B72" s="112">
        <v>3063585845596</v>
      </c>
      <c r="C72" s="115">
        <v>8826589893167</v>
      </c>
    </row>
    <row r="73" spans="2:3" x14ac:dyDescent="0.25">
      <c r="B73" s="112">
        <v>3070473991195</v>
      </c>
      <c r="C73" s="115">
        <v>465262953788</v>
      </c>
    </row>
    <row r="74" spans="2:3" x14ac:dyDescent="0.25">
      <c r="B74" s="112">
        <v>3144744296480</v>
      </c>
      <c r="C74" s="115">
        <v>4819173390642</v>
      </c>
    </row>
    <row r="75" spans="2:3" x14ac:dyDescent="0.25">
      <c r="B75" s="112">
        <v>3158707712316</v>
      </c>
      <c r="C75" s="115">
        <v>8420534827718</v>
      </c>
    </row>
    <row r="76" spans="2:3" x14ac:dyDescent="0.25">
      <c r="B76" s="112">
        <v>3159283210457</v>
      </c>
      <c r="C76" s="115">
        <v>2649157781171</v>
      </c>
    </row>
    <row r="77" spans="2:3" x14ac:dyDescent="0.25">
      <c r="B77" s="112">
        <v>3284226190144</v>
      </c>
      <c r="C77" s="115">
        <v>3404093898889</v>
      </c>
    </row>
    <row r="78" spans="2:3" x14ac:dyDescent="0.25">
      <c r="B78" s="112">
        <v>3303621111612</v>
      </c>
      <c r="C78" s="115">
        <v>828048671167</v>
      </c>
    </row>
    <row r="79" spans="2:3" x14ac:dyDescent="0.25">
      <c r="B79" s="112">
        <v>3402532586478</v>
      </c>
      <c r="C79" s="115">
        <v>2421150014857</v>
      </c>
    </row>
    <row r="80" spans="2:3" x14ac:dyDescent="0.25">
      <c r="B80" s="112">
        <v>3610761223824</v>
      </c>
      <c r="C80" s="115">
        <v>1115012886632</v>
      </c>
    </row>
    <row r="81" spans="2:3" x14ac:dyDescent="0.25">
      <c r="B81" s="112">
        <v>3627109001160</v>
      </c>
      <c r="C81" s="115">
        <v>1203713712273</v>
      </c>
    </row>
    <row r="82" spans="2:3" x14ac:dyDescent="0.25">
      <c r="B82" s="112">
        <v>3656661218736</v>
      </c>
      <c r="C82" s="115">
        <v>2505026014978</v>
      </c>
    </row>
    <row r="83" spans="2:3" x14ac:dyDescent="0.25">
      <c r="B83" s="112">
        <v>3710590012115</v>
      </c>
      <c r="C83" s="115">
        <v>3128449429255</v>
      </c>
    </row>
    <row r="84" spans="2:3" x14ac:dyDescent="0.25">
      <c r="B84" s="112">
        <v>3854655281888</v>
      </c>
      <c r="C84" s="115">
        <v>188728786499</v>
      </c>
    </row>
    <row r="85" spans="2:3" x14ac:dyDescent="0.25">
      <c r="B85" s="112">
        <v>3919310604657</v>
      </c>
      <c r="C85" s="115">
        <v>1890522650692</v>
      </c>
    </row>
    <row r="86" spans="2:3" x14ac:dyDescent="0.25">
      <c r="B86" s="112">
        <v>3932868703475</v>
      </c>
      <c r="C86" s="115">
        <v>8947996495300</v>
      </c>
    </row>
    <row r="87" spans="2:3" x14ac:dyDescent="0.25">
      <c r="B87" s="112">
        <v>4043325067933</v>
      </c>
      <c r="C87" s="115">
        <v>3834609108469</v>
      </c>
    </row>
    <row r="88" spans="2:3" x14ac:dyDescent="0.25">
      <c r="B88" s="112">
        <v>4107548593050</v>
      </c>
      <c r="C88" s="115">
        <v>3361464361675</v>
      </c>
    </row>
    <row r="89" spans="2:3" x14ac:dyDescent="0.25">
      <c r="B89" s="112">
        <v>4189911834117</v>
      </c>
      <c r="C89" s="115">
        <v>5138979599764</v>
      </c>
    </row>
    <row r="90" spans="2:3" x14ac:dyDescent="0.25">
      <c r="B90" s="112">
        <v>4215551071970</v>
      </c>
      <c r="C90" s="115">
        <v>9961254092027</v>
      </c>
    </row>
    <row r="91" spans="2:3" x14ac:dyDescent="0.25">
      <c r="B91" s="112">
        <v>4241188090370</v>
      </c>
      <c r="C91" s="115">
        <v>9837080966540</v>
      </c>
    </row>
    <row r="92" spans="2:3" x14ac:dyDescent="0.25">
      <c r="B92" s="112">
        <v>4272424727467</v>
      </c>
      <c r="C92" s="115">
        <v>4682706296616</v>
      </c>
    </row>
    <row r="93" spans="2:3" x14ac:dyDescent="0.25">
      <c r="B93" s="112">
        <v>4339242279185</v>
      </c>
      <c r="C93" s="115">
        <v>760111684863</v>
      </c>
    </row>
    <row r="94" spans="2:3" x14ac:dyDescent="0.25">
      <c r="B94" s="112">
        <v>4342058761360</v>
      </c>
      <c r="C94" s="115">
        <v>2045643822326</v>
      </c>
    </row>
    <row r="95" spans="2:3" x14ac:dyDescent="0.25">
      <c r="B95" s="112">
        <v>4357053479707</v>
      </c>
      <c r="C95" s="115">
        <v>1117563062028</v>
      </c>
    </row>
    <row r="96" spans="2:3" x14ac:dyDescent="0.25">
      <c r="B96" s="112">
        <v>4365558568479</v>
      </c>
      <c r="C96" s="115">
        <v>6462699104242</v>
      </c>
    </row>
    <row r="97" spans="2:3" x14ac:dyDescent="0.25">
      <c r="B97" s="112">
        <v>4401677839476</v>
      </c>
      <c r="C97" s="115">
        <v>5607185881479</v>
      </c>
    </row>
    <row r="98" spans="2:3" x14ac:dyDescent="0.25">
      <c r="B98" s="112">
        <v>4409938999450</v>
      </c>
      <c r="C98" s="115">
        <v>1829523118217</v>
      </c>
    </row>
    <row r="99" spans="2:3" x14ac:dyDescent="0.25">
      <c r="B99" s="112">
        <v>4440396568774</v>
      </c>
      <c r="C99" s="115">
        <v>564203097904</v>
      </c>
    </row>
    <row r="100" spans="2:3" x14ac:dyDescent="0.25">
      <c r="B100" s="112">
        <v>4455035557356</v>
      </c>
      <c r="C100" s="115">
        <v>1918271736966</v>
      </c>
    </row>
    <row r="101" spans="2:3" x14ac:dyDescent="0.25">
      <c r="B101" s="112">
        <v>4460388546934</v>
      </c>
      <c r="C101" s="115">
        <v>4242508978656</v>
      </c>
    </row>
    <row r="102" spans="2:3" x14ac:dyDescent="0.25">
      <c r="B102" s="112">
        <v>4513654436713</v>
      </c>
      <c r="C102" s="115">
        <v>8902788126416</v>
      </c>
    </row>
    <row r="103" spans="2:3" x14ac:dyDescent="0.25">
      <c r="B103" s="112">
        <v>4559259483578</v>
      </c>
      <c r="C103" s="115">
        <v>478827647612</v>
      </c>
    </row>
    <row r="104" spans="2:3" x14ac:dyDescent="0.25">
      <c r="B104" s="112">
        <v>4796784999821</v>
      </c>
      <c r="C104" s="115">
        <v>5489169012166</v>
      </c>
    </row>
    <row r="105" spans="2:3" x14ac:dyDescent="0.25">
      <c r="B105" s="112">
        <v>4840071738697</v>
      </c>
      <c r="C105" s="115">
        <v>8667357183627</v>
      </c>
    </row>
    <row r="106" spans="2:3" x14ac:dyDescent="0.25">
      <c r="B106" s="112">
        <v>4993707453110</v>
      </c>
      <c r="C106" s="115">
        <v>1980703843234</v>
      </c>
    </row>
    <row r="107" spans="2:3" x14ac:dyDescent="0.25">
      <c r="B107" s="112">
        <v>5017351647490</v>
      </c>
      <c r="C107" s="115">
        <v>749843328970</v>
      </c>
    </row>
    <row r="108" spans="2:3" x14ac:dyDescent="0.25">
      <c r="B108" s="112">
        <v>5186538207336</v>
      </c>
      <c r="C108" s="115">
        <v>1013579288234</v>
      </c>
    </row>
    <row r="109" spans="2:3" x14ac:dyDescent="0.25">
      <c r="B109" s="112">
        <v>5200970221676</v>
      </c>
      <c r="C109" s="115">
        <v>3150973743905</v>
      </c>
    </row>
    <row r="110" spans="2:3" x14ac:dyDescent="0.25">
      <c r="B110" s="112">
        <v>5231502919033</v>
      </c>
      <c r="C110" s="115">
        <v>5854523868093</v>
      </c>
    </row>
    <row r="111" spans="2:3" x14ac:dyDescent="0.25">
      <c r="B111" s="112">
        <v>5244546955458</v>
      </c>
      <c r="C111" s="115">
        <v>5601676090034</v>
      </c>
    </row>
    <row r="112" spans="2:3" x14ac:dyDescent="0.25">
      <c r="B112" s="112">
        <v>5417968791679</v>
      </c>
      <c r="C112" s="115">
        <v>7064382869743</v>
      </c>
    </row>
    <row r="113" spans="2:3" x14ac:dyDescent="0.25">
      <c r="B113" s="112">
        <v>5535213030852</v>
      </c>
      <c r="C113" s="115">
        <v>1736631812572</v>
      </c>
    </row>
    <row r="114" spans="2:3" x14ac:dyDescent="0.25">
      <c r="B114" s="112">
        <v>5540571504313</v>
      </c>
      <c r="C114" s="115">
        <v>5634958068230</v>
      </c>
    </row>
    <row r="115" spans="2:3" x14ac:dyDescent="0.25">
      <c r="B115" s="112">
        <v>5566062269864</v>
      </c>
      <c r="C115" s="115">
        <v>63742888466</v>
      </c>
    </row>
    <row r="116" spans="2:3" x14ac:dyDescent="0.25">
      <c r="B116" s="112">
        <v>5574949370281</v>
      </c>
      <c r="C116" s="115">
        <v>6245233787081</v>
      </c>
    </row>
    <row r="117" spans="2:3" x14ac:dyDescent="0.25">
      <c r="B117" s="112">
        <v>5772559976820</v>
      </c>
      <c r="C117" s="115">
        <v>9179885062934</v>
      </c>
    </row>
    <row r="118" spans="2:3" x14ac:dyDescent="0.25">
      <c r="B118" s="112">
        <v>5810098024630</v>
      </c>
      <c r="C118" s="115">
        <v>7164605397265</v>
      </c>
    </row>
    <row r="119" spans="2:3" x14ac:dyDescent="0.25">
      <c r="B119" s="112">
        <v>5884211223941</v>
      </c>
      <c r="C119" s="115">
        <v>4114237994926</v>
      </c>
    </row>
    <row r="120" spans="2:3" x14ac:dyDescent="0.25">
      <c r="B120" s="112">
        <v>5886656809470</v>
      </c>
      <c r="C120" s="115">
        <v>2802905659169</v>
      </c>
    </row>
    <row r="121" spans="2:3" x14ac:dyDescent="0.25">
      <c r="B121" s="112">
        <v>5939800897349</v>
      </c>
      <c r="C121" s="115">
        <v>1422000631942</v>
      </c>
    </row>
    <row r="122" spans="2:3" x14ac:dyDescent="0.25">
      <c r="B122" s="112">
        <v>5974218482985</v>
      </c>
      <c r="C122" s="115">
        <v>962028754726</v>
      </c>
    </row>
    <row r="123" spans="2:3" x14ac:dyDescent="0.25">
      <c r="B123" s="112">
        <v>5996557189622</v>
      </c>
      <c r="C123" s="115">
        <v>7252410787577</v>
      </c>
    </row>
    <row r="124" spans="2:3" x14ac:dyDescent="0.25">
      <c r="B124" s="112">
        <v>6013980695643</v>
      </c>
      <c r="C124" s="115">
        <v>7382624128775</v>
      </c>
    </row>
    <row r="125" spans="2:3" x14ac:dyDescent="0.25">
      <c r="B125" s="112">
        <v>6159478950612</v>
      </c>
      <c r="C125" s="115">
        <v>8013401893925</v>
      </c>
    </row>
    <row r="126" spans="2:3" x14ac:dyDescent="0.25">
      <c r="B126" s="112">
        <v>6159868591506</v>
      </c>
      <c r="C126" s="115">
        <v>7575364506569</v>
      </c>
    </row>
    <row r="127" spans="2:3" x14ac:dyDescent="0.25">
      <c r="B127" s="112">
        <v>6238880645861</v>
      </c>
      <c r="C127" s="115">
        <v>8516091092233</v>
      </c>
    </row>
    <row r="128" spans="2:3" x14ac:dyDescent="0.25">
      <c r="B128" s="112">
        <v>6251411478624</v>
      </c>
      <c r="C128" s="115">
        <v>3047150020749</v>
      </c>
    </row>
    <row r="129" spans="2:3" x14ac:dyDescent="0.25">
      <c r="B129" s="112">
        <v>6287901912831</v>
      </c>
      <c r="C129" s="115">
        <v>4272859303046</v>
      </c>
    </row>
    <row r="130" spans="2:3" x14ac:dyDescent="0.25">
      <c r="B130" s="112">
        <v>6598630432710</v>
      </c>
      <c r="C130" s="115">
        <v>5148723065338</v>
      </c>
    </row>
    <row r="131" spans="2:3" x14ac:dyDescent="0.25">
      <c r="B131" s="112">
        <v>6626789744492</v>
      </c>
      <c r="C131" s="115">
        <v>2950938722111</v>
      </c>
    </row>
    <row r="132" spans="2:3" x14ac:dyDescent="0.25">
      <c r="B132" s="112">
        <v>6647450423328</v>
      </c>
      <c r="C132" s="115">
        <v>5521977387673</v>
      </c>
    </row>
    <row r="133" spans="2:3" x14ac:dyDescent="0.25">
      <c r="B133" s="112">
        <v>6691246459645</v>
      </c>
      <c r="C133" s="115">
        <v>4491845382783</v>
      </c>
    </row>
    <row r="134" spans="2:3" x14ac:dyDescent="0.25">
      <c r="B134" s="112">
        <v>6741332902567</v>
      </c>
      <c r="C134" s="115">
        <v>167012434961</v>
      </c>
    </row>
    <row r="135" spans="2:3" x14ac:dyDescent="0.25">
      <c r="B135" s="112">
        <v>6779251205854</v>
      </c>
      <c r="C135" s="115">
        <v>7856654695180</v>
      </c>
    </row>
    <row r="136" spans="2:3" x14ac:dyDescent="0.25">
      <c r="B136" s="112">
        <v>6779632889321</v>
      </c>
      <c r="C136" s="115">
        <v>2701306472314</v>
      </c>
    </row>
    <row r="137" spans="2:3" x14ac:dyDescent="0.25">
      <c r="B137" s="112">
        <v>6828346763771</v>
      </c>
      <c r="C137" s="115">
        <v>831835877201</v>
      </c>
    </row>
    <row r="138" spans="2:3" x14ac:dyDescent="0.25">
      <c r="B138" s="112">
        <v>6887561501743</v>
      </c>
      <c r="C138" s="115">
        <v>4991131646250</v>
      </c>
    </row>
    <row r="139" spans="2:3" x14ac:dyDescent="0.25">
      <c r="B139" s="112">
        <v>7187129854717</v>
      </c>
      <c r="C139" s="115">
        <v>3410804770219</v>
      </c>
    </row>
    <row r="140" spans="2:3" x14ac:dyDescent="0.25">
      <c r="B140" s="112">
        <v>7236560837279</v>
      </c>
      <c r="C140" s="115">
        <v>401211501431</v>
      </c>
    </row>
    <row r="141" spans="2:3" x14ac:dyDescent="0.25">
      <c r="B141" s="112">
        <v>7256683732275</v>
      </c>
      <c r="C141" s="115">
        <v>7458673231471</v>
      </c>
    </row>
    <row r="142" spans="2:3" x14ac:dyDescent="0.25">
      <c r="B142" s="112">
        <v>7334825064249</v>
      </c>
      <c r="C142" s="115">
        <v>7586794035748</v>
      </c>
    </row>
    <row r="143" spans="2:3" x14ac:dyDescent="0.25">
      <c r="B143" s="112">
        <v>7377766021274</v>
      </c>
      <c r="C143" s="115">
        <v>1016914903704</v>
      </c>
    </row>
    <row r="144" spans="2:3" x14ac:dyDescent="0.25">
      <c r="B144" s="112">
        <v>7398823211158</v>
      </c>
      <c r="C144" s="115">
        <v>7670642162301</v>
      </c>
    </row>
    <row r="145" spans="2:3" x14ac:dyDescent="0.25">
      <c r="B145" s="112">
        <v>7477923256421</v>
      </c>
      <c r="C145" s="115">
        <v>8415574120173</v>
      </c>
    </row>
    <row r="146" spans="2:3" x14ac:dyDescent="0.25">
      <c r="B146" s="112">
        <v>7549579787546</v>
      </c>
      <c r="C146" s="115">
        <v>9373459852462</v>
      </c>
    </row>
    <row r="147" spans="2:3" x14ac:dyDescent="0.25">
      <c r="B147" s="112">
        <v>7574237063346</v>
      </c>
      <c r="C147" s="115">
        <v>7365094770453</v>
      </c>
    </row>
    <row r="148" spans="2:3" x14ac:dyDescent="0.25">
      <c r="B148" s="112">
        <v>7643562468681</v>
      </c>
      <c r="C148" s="115">
        <v>8918889075625</v>
      </c>
    </row>
    <row r="149" spans="2:3" x14ac:dyDescent="0.25">
      <c r="B149" s="112">
        <v>7660725470058</v>
      </c>
      <c r="C149" s="115">
        <v>510264073365</v>
      </c>
    </row>
    <row r="150" spans="2:3" x14ac:dyDescent="0.25">
      <c r="B150" s="112">
        <v>7670392949604</v>
      </c>
      <c r="C150" s="115">
        <v>8915190772979</v>
      </c>
    </row>
    <row r="151" spans="2:3" x14ac:dyDescent="0.25">
      <c r="B151" s="112">
        <v>7680753978280</v>
      </c>
      <c r="C151" s="115">
        <v>202770050547</v>
      </c>
    </row>
    <row r="152" spans="2:3" x14ac:dyDescent="0.25">
      <c r="B152" s="112">
        <v>7707654706459</v>
      </c>
      <c r="C152" s="115">
        <v>43021618409</v>
      </c>
    </row>
    <row r="153" spans="2:3" x14ac:dyDescent="0.25">
      <c r="B153" s="112">
        <v>7758516629591</v>
      </c>
      <c r="C153" s="115">
        <v>5910273287477</v>
      </c>
    </row>
    <row r="154" spans="2:3" x14ac:dyDescent="0.25">
      <c r="B154" s="112">
        <v>7813742790622</v>
      </c>
      <c r="C154" s="115">
        <v>5628180588840</v>
      </c>
    </row>
    <row r="155" spans="2:3" x14ac:dyDescent="0.25">
      <c r="B155" s="112">
        <v>7855035426784</v>
      </c>
      <c r="C155" s="115">
        <v>3676628181370</v>
      </c>
    </row>
    <row r="156" spans="2:3" x14ac:dyDescent="0.25">
      <c r="B156" s="112">
        <v>7856937078357</v>
      </c>
      <c r="C156" s="115">
        <v>9087892430626</v>
      </c>
    </row>
    <row r="157" spans="2:3" x14ac:dyDescent="0.25">
      <c r="B157" s="112">
        <v>7916907136685</v>
      </c>
      <c r="C157" s="115">
        <v>5863740395247</v>
      </c>
    </row>
    <row r="158" spans="2:3" x14ac:dyDescent="0.25">
      <c r="B158" s="112">
        <v>8016969117143</v>
      </c>
      <c r="C158" s="115">
        <v>4334647027610</v>
      </c>
    </row>
    <row r="159" spans="2:3" x14ac:dyDescent="0.25">
      <c r="B159" s="112">
        <v>8053788873692</v>
      </c>
      <c r="C159" s="115">
        <v>6668065419969</v>
      </c>
    </row>
    <row r="160" spans="2:3" x14ac:dyDescent="0.25">
      <c r="B160" s="112">
        <v>8083445868242</v>
      </c>
      <c r="C160" s="115">
        <v>427556358235</v>
      </c>
    </row>
    <row r="161" spans="2:3" x14ac:dyDescent="0.25">
      <c r="B161" s="112">
        <v>8146377905796</v>
      </c>
      <c r="C161" s="115">
        <v>4404466904967</v>
      </c>
    </row>
    <row r="162" spans="2:3" x14ac:dyDescent="0.25">
      <c r="B162" s="112">
        <v>8298242953866</v>
      </c>
      <c r="C162" s="115">
        <v>8510444844696</v>
      </c>
    </row>
    <row r="163" spans="2:3" x14ac:dyDescent="0.25">
      <c r="B163" s="112">
        <v>8338064065217</v>
      </c>
      <c r="C163" s="115">
        <v>1907747195045</v>
      </c>
    </row>
    <row r="164" spans="2:3" x14ac:dyDescent="0.25">
      <c r="B164" s="112">
        <v>8356796078025</v>
      </c>
      <c r="C164" s="115">
        <v>7361931635384</v>
      </c>
    </row>
    <row r="165" spans="2:3" x14ac:dyDescent="0.25">
      <c r="B165" s="112">
        <v>8399247899628</v>
      </c>
      <c r="C165" s="115">
        <v>378046072549</v>
      </c>
    </row>
    <row r="166" spans="2:3" x14ac:dyDescent="0.25">
      <c r="B166" s="112">
        <v>8439166003548</v>
      </c>
      <c r="C166" s="115">
        <v>7630611411089</v>
      </c>
    </row>
    <row r="167" spans="2:3" x14ac:dyDescent="0.25">
      <c r="B167" s="112">
        <v>8475932585369</v>
      </c>
      <c r="C167" s="115">
        <v>8210972392663</v>
      </c>
    </row>
    <row r="168" spans="2:3" x14ac:dyDescent="0.25">
      <c r="B168" s="112">
        <v>8611680205010</v>
      </c>
      <c r="C168" s="115">
        <v>5682240960533</v>
      </c>
    </row>
    <row r="169" spans="2:3" x14ac:dyDescent="0.25">
      <c r="B169" s="112">
        <v>8628055539612</v>
      </c>
      <c r="C169" s="115">
        <v>7909560449408</v>
      </c>
    </row>
    <row r="170" spans="2:3" x14ac:dyDescent="0.25">
      <c r="B170" s="112">
        <v>8676349947448</v>
      </c>
      <c r="C170" s="115">
        <v>2568589200850</v>
      </c>
    </row>
    <row r="171" spans="2:3" x14ac:dyDescent="0.25">
      <c r="B171" s="112">
        <v>8679379270729</v>
      </c>
      <c r="C171" s="115">
        <v>6236701834106</v>
      </c>
    </row>
    <row r="172" spans="2:3" x14ac:dyDescent="0.25">
      <c r="B172" s="112">
        <v>8693915270986</v>
      </c>
      <c r="C172" s="115">
        <v>2803678435171</v>
      </c>
    </row>
    <row r="173" spans="2:3" x14ac:dyDescent="0.25">
      <c r="B173" s="112">
        <v>8794028889147</v>
      </c>
      <c r="C173" s="115">
        <v>4602064766296</v>
      </c>
    </row>
    <row r="174" spans="2:3" x14ac:dyDescent="0.25">
      <c r="B174" s="112">
        <v>8799241542009</v>
      </c>
      <c r="C174" s="115">
        <v>1046014002013</v>
      </c>
    </row>
    <row r="175" spans="2:3" x14ac:dyDescent="0.25">
      <c r="B175" s="112">
        <v>8837760517031</v>
      </c>
      <c r="C175" s="115">
        <v>8357303539696</v>
      </c>
    </row>
    <row r="176" spans="2:3" x14ac:dyDescent="0.25">
      <c r="B176" s="112">
        <v>8852778860038</v>
      </c>
      <c r="C176" s="115">
        <v>3266676699040</v>
      </c>
    </row>
    <row r="177" spans="2:3" x14ac:dyDescent="0.25">
      <c r="B177" s="112">
        <v>8862983154461</v>
      </c>
      <c r="C177" s="115">
        <v>9617447054308</v>
      </c>
    </row>
    <row r="178" spans="2:3" x14ac:dyDescent="0.25">
      <c r="B178" s="112">
        <v>8864577382768</v>
      </c>
      <c r="C178" s="115">
        <v>6019674509593</v>
      </c>
    </row>
    <row r="179" spans="2:3" x14ac:dyDescent="0.25">
      <c r="B179" s="112">
        <v>8896391280789</v>
      </c>
      <c r="C179" s="115">
        <v>2405227239542</v>
      </c>
    </row>
    <row r="180" spans="2:3" x14ac:dyDescent="0.25">
      <c r="B180" s="112">
        <v>8907728417089</v>
      </c>
      <c r="C180" s="115">
        <v>9423327850032</v>
      </c>
    </row>
    <row r="181" spans="2:3" x14ac:dyDescent="0.25">
      <c r="B181" s="112">
        <v>8992487653552</v>
      </c>
      <c r="C181" s="115">
        <v>9101349091397</v>
      </c>
    </row>
    <row r="182" spans="2:3" x14ac:dyDescent="0.25">
      <c r="B182" s="112">
        <v>8998948530409</v>
      </c>
      <c r="C182" s="115">
        <v>2931516103326</v>
      </c>
    </row>
    <row r="183" spans="2:3" x14ac:dyDescent="0.25">
      <c r="B183" s="112">
        <v>9097716195028</v>
      </c>
      <c r="C183" s="115">
        <v>7897465957782</v>
      </c>
    </row>
    <row r="184" spans="2:3" x14ac:dyDescent="0.25">
      <c r="B184" s="112">
        <v>9103043747869</v>
      </c>
      <c r="C184" s="115">
        <v>2219687293833</v>
      </c>
    </row>
    <row r="185" spans="2:3" x14ac:dyDescent="0.25">
      <c r="B185" s="112">
        <v>9142229412566</v>
      </c>
      <c r="C185" s="115">
        <v>8849472531307</v>
      </c>
    </row>
    <row r="186" spans="2:3" x14ac:dyDescent="0.25">
      <c r="B186" s="112">
        <v>9190627849379</v>
      </c>
      <c r="C186" s="115">
        <v>6281682535686</v>
      </c>
    </row>
    <row r="187" spans="2:3" x14ac:dyDescent="0.25">
      <c r="B187" s="112">
        <v>9192882246989</v>
      </c>
      <c r="C187" s="115">
        <v>6208962934729</v>
      </c>
    </row>
    <row r="188" spans="2:3" x14ac:dyDescent="0.25">
      <c r="B188" s="112">
        <v>9225116460295</v>
      </c>
      <c r="C188" s="115">
        <v>3096584661486</v>
      </c>
    </row>
    <row r="189" spans="2:3" x14ac:dyDescent="0.25">
      <c r="B189" s="112">
        <v>9241729105269</v>
      </c>
      <c r="C189" s="115">
        <v>4715458812003</v>
      </c>
    </row>
    <row r="190" spans="2:3" x14ac:dyDescent="0.25">
      <c r="B190" s="112">
        <v>9260810253245</v>
      </c>
      <c r="C190" s="115">
        <v>6695862022945</v>
      </c>
    </row>
    <row r="191" spans="2:3" x14ac:dyDescent="0.25">
      <c r="B191" s="112">
        <v>9309133075667</v>
      </c>
      <c r="C191" s="115">
        <v>2120458451149</v>
      </c>
    </row>
    <row r="192" spans="2:3" x14ac:dyDescent="0.25">
      <c r="B192" s="112">
        <v>9316481530345</v>
      </c>
      <c r="C192" s="115">
        <v>6058530634799</v>
      </c>
    </row>
    <row r="193" spans="2:3" x14ac:dyDescent="0.25">
      <c r="B193" s="112">
        <v>9356304965886</v>
      </c>
      <c r="C193" s="115">
        <v>9437116467524</v>
      </c>
    </row>
    <row r="194" spans="2:3" x14ac:dyDescent="0.25">
      <c r="B194" s="112">
        <v>9393350163761</v>
      </c>
      <c r="C194" s="115">
        <v>7489832460904</v>
      </c>
    </row>
    <row r="195" spans="2:3" x14ac:dyDescent="0.25">
      <c r="B195" s="112">
        <v>9472315075931</v>
      </c>
      <c r="C195" s="115">
        <v>6760871902240</v>
      </c>
    </row>
    <row r="196" spans="2:3" x14ac:dyDescent="0.25">
      <c r="B196" s="112">
        <v>9542202096052</v>
      </c>
      <c r="C196" s="115">
        <v>8722390258522</v>
      </c>
    </row>
    <row r="197" spans="2:3" x14ac:dyDescent="0.25">
      <c r="B197" s="112">
        <v>9552016441088</v>
      </c>
      <c r="C197" s="115">
        <v>275931681528</v>
      </c>
    </row>
    <row r="198" spans="2:3" x14ac:dyDescent="0.25">
      <c r="B198" s="112">
        <v>9693453195385</v>
      </c>
      <c r="C198" s="115">
        <v>5444571219313</v>
      </c>
    </row>
    <row r="199" spans="2:3" x14ac:dyDescent="0.25">
      <c r="B199" s="112">
        <v>9693499395965</v>
      </c>
      <c r="C199" s="115">
        <v>8195219972397</v>
      </c>
    </row>
    <row r="200" spans="2:3" x14ac:dyDescent="0.25">
      <c r="B200" s="112">
        <v>9847519477678</v>
      </c>
      <c r="C200" s="115">
        <v>7289398598463</v>
      </c>
    </row>
    <row r="201" spans="2:3" x14ac:dyDescent="0.25">
      <c r="B201" s="112">
        <v>9919336400135</v>
      </c>
      <c r="C201" s="115">
        <v>8933793913970</v>
      </c>
    </row>
    <row r="202" spans="2:3" x14ac:dyDescent="0.25">
      <c r="B202" s="112">
        <v>9938792706075</v>
      </c>
      <c r="C202" s="115">
        <v>2081997301421</v>
      </c>
    </row>
    <row r="203" spans="2:3" x14ac:dyDescent="0.25">
      <c r="B203" s="112">
        <v>9949997605121</v>
      </c>
      <c r="C203" s="115">
        <v>639129640565</v>
      </c>
    </row>
    <row r="204" spans="2:3" x14ac:dyDescent="0.25">
      <c r="B204" s="112">
        <v>9964564145503</v>
      </c>
      <c r="C204" s="115">
        <v>9662180432939</v>
      </c>
    </row>
    <row r="205" spans="2:3" x14ac:dyDescent="0.25">
      <c r="B205" s="112">
        <v>9973341233437</v>
      </c>
      <c r="C205" s="115">
        <v>4999585871940</v>
      </c>
    </row>
    <row r="206" spans="2:3" x14ac:dyDescent="0.25">
      <c r="B206" s="112">
        <v>9983954501239</v>
      </c>
      <c r="C206" s="115">
        <v>8838748171677</v>
      </c>
    </row>
  </sheetData>
  <pageMargins bottom="0.75" footer="0.3" header="0.3" left="0.7" right="0.7" top="0.75"/>
  <pageSetup orientation="portrait" paperSize="9" r:id="rId1"/>
  <tableParts count="1">
    <tablePart r:id="rId2"/>
  </tableParts>
</worksheet>
</file>

<file path=xl/worksheets/sheet20.xml><?xml version="1.0" encoding="utf-8"?>
<worksheet xmlns="http://schemas.openxmlformats.org/spreadsheetml/2006/main">
  <dimension ref="A4:E23"/>
  <sheetViews>
    <sheetView workbookViewId="0"/>
  </sheetViews>
  <sheetFormatPr defaultRowHeight="15.0"/>
  <sheetData>
    <row r="4">
      <c r="A4" t="s">
        <v>499</v>
      </c>
      <c r="B4" t="s">
        <v>500</v>
      </c>
      <c r="C4" t="s">
        <v>501</v>
      </c>
      <c r="D4" t="s">
        <v>502</v>
      </c>
    </row>
    <row r="5">
      <c r="A5" t="s">
        <v>275</v>
      </c>
      <c r="B5" t="s">
        <v>462</v>
      </c>
      <c r="C5" t="n">
        <v>20080.0</v>
      </c>
      <c r="D5" t="n">
        <v>40000.0</v>
      </c>
    </row>
    <row r="6">
      <c r="A6" t="s">
        <v>463</v>
      </c>
      <c r="B6" t="s">
        <v>464</v>
      </c>
      <c r="C6" t="n">
        <v>15000.0</v>
      </c>
      <c r="D6" t="n">
        <v>30000.0</v>
      </c>
    </row>
    <row r="7">
      <c r="A7" t="s">
        <v>465</v>
      </c>
      <c r="B7" t="s">
        <v>466</v>
      </c>
      <c r="C7" t="n">
        <v>3000.0</v>
      </c>
      <c r="D7" t="n">
        <v>6000.0</v>
      </c>
    </row>
    <row r="8">
      <c r="A8" t="s">
        <v>467</v>
      </c>
      <c r="B8" t="s">
        <v>468</v>
      </c>
      <c r="C8" t="n">
        <v>8200.0</v>
      </c>
      <c r="D8" t="n">
        <v>16000.0</v>
      </c>
    </row>
    <row r="9">
      <c r="A9" t="s">
        <v>469</v>
      </c>
      <c r="B9" t="s">
        <v>470</v>
      </c>
      <c r="C9" t="n">
        <v>4200.0</v>
      </c>
      <c r="D9" t="n">
        <v>9000.0</v>
      </c>
    </row>
    <row r="10">
      <c r="A10" t="s">
        <v>471</v>
      </c>
      <c r="B10" t="s">
        <v>472</v>
      </c>
      <c r="C10" t="n">
        <v>8200.0</v>
      </c>
      <c r="D10" t="n">
        <v>16000.0</v>
      </c>
    </row>
    <row r="11">
      <c r="A11" t="s">
        <v>473</v>
      </c>
      <c r="B11" t="s">
        <v>474</v>
      </c>
      <c r="C11" t="n">
        <v>4200.0</v>
      </c>
      <c r="D11" t="n">
        <v>9000.0</v>
      </c>
    </row>
    <row r="12">
      <c r="A12" t="s">
        <v>475</v>
      </c>
      <c r="B12" t="s">
        <v>476</v>
      </c>
      <c r="C12" t="n">
        <v>10000.0</v>
      </c>
      <c r="D12" t="n">
        <v>20080.0</v>
      </c>
    </row>
    <row r="13">
      <c r="A13" t="s">
        <v>477</v>
      </c>
      <c r="B13" t="s">
        <v>478</v>
      </c>
      <c r="C13" t="n">
        <v>6000.0</v>
      </c>
      <c r="D13" t="n">
        <v>12008.0</v>
      </c>
    </row>
    <row r="14">
      <c r="A14" t="s">
        <v>479</v>
      </c>
      <c r="B14" t="s">
        <v>480</v>
      </c>
      <c r="C14" t="n">
        <v>8000.0</v>
      </c>
      <c r="D14" t="n">
        <v>15000.0</v>
      </c>
    </row>
    <row r="15">
      <c r="A15" t="s">
        <v>481</v>
      </c>
      <c r="B15" t="s">
        <v>482</v>
      </c>
      <c r="C15" t="n">
        <v>2500.0</v>
      </c>
      <c r="D15" t="n">
        <v>5500.0</v>
      </c>
    </row>
    <row r="16">
      <c r="A16" t="s">
        <v>483</v>
      </c>
      <c r="B16" t="s">
        <v>484</v>
      </c>
      <c r="C16" t="n">
        <v>5500.0</v>
      </c>
      <c r="D16" t="n">
        <v>8500.0</v>
      </c>
    </row>
    <row r="17">
      <c r="A17" t="s">
        <v>485</v>
      </c>
      <c r="B17" t="s">
        <v>486</v>
      </c>
      <c r="C17" t="n">
        <v>2008.0</v>
      </c>
      <c r="D17" t="n">
        <v>5000.0</v>
      </c>
    </row>
    <row r="18">
      <c r="A18" t="s">
        <v>487</v>
      </c>
      <c r="B18" t="s">
        <v>488</v>
      </c>
      <c r="C18" t="n">
        <v>2500.0</v>
      </c>
      <c r="D18" t="n">
        <v>5500.0</v>
      </c>
    </row>
    <row r="19">
      <c r="A19" t="s">
        <v>489</v>
      </c>
      <c r="B19" t="s">
        <v>490</v>
      </c>
      <c r="C19" t="n">
        <v>4000.0</v>
      </c>
      <c r="D19" t="n">
        <v>10000.0</v>
      </c>
    </row>
    <row r="20">
      <c r="A20" t="s">
        <v>491</v>
      </c>
      <c r="B20" t="s">
        <v>492</v>
      </c>
      <c r="C20" t="n">
        <v>9000.0</v>
      </c>
      <c r="D20" t="n">
        <v>15000.0</v>
      </c>
    </row>
    <row r="21">
      <c r="A21" t="s">
        <v>493</v>
      </c>
      <c r="B21" t="s">
        <v>494</v>
      </c>
      <c r="C21" t="n">
        <v>4000.0</v>
      </c>
      <c r="D21" t="n">
        <v>9000.0</v>
      </c>
    </row>
    <row r="22">
      <c r="A22" t="s">
        <v>495</v>
      </c>
      <c r="B22" t="s">
        <v>496</v>
      </c>
      <c r="C22" t="n">
        <v>4000.0</v>
      </c>
      <c r="D22" t="n">
        <v>9000.0</v>
      </c>
    </row>
    <row r="23">
      <c r="A23" t="s">
        <v>497</v>
      </c>
      <c r="B23" t="s">
        <v>498</v>
      </c>
      <c r="C23" t="n">
        <v>4500.0</v>
      </c>
      <c r="D23" t="n">
        <v>10500.0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olha3"/>
  <dimension ref="A1:CM79"/>
  <sheetViews>
    <sheetView tabSelected="1" topLeftCell="G56" workbookViewId="0" zoomScaleNormal="100">
      <selection activeCell="Q61" sqref="Q61:V66"/>
    </sheetView>
  </sheetViews>
  <sheetFormatPr defaultRowHeight="15" x14ac:dyDescent="0.25"/>
  <cols>
    <col min="1" max="1" bestFit="true" customWidth="true" width="60.85546875" collapsed="true"/>
    <col min="2" max="2" bestFit="true" customWidth="true" width="9.140625" collapsed="true"/>
    <col min="3" max="3" customWidth="true" width="8.140625" collapsed="true"/>
    <col min="4" max="4" bestFit="true" customWidth="true" width="8.0" collapsed="true"/>
    <col min="19" max="19" bestFit="true" customWidth="true" width="10.7109375" collapsed="true"/>
    <col min="21" max="21" bestFit="true" customWidth="true" width="10.7109375" collapsed="true"/>
  </cols>
  <sheetData>
    <row ht="15.75" r="1" spans="1:23" thickBot="1" x14ac:dyDescent="0.3">
      <c r="A1" t="s">
        <v>41</v>
      </c>
      <c r="B1" s="43" t="s">
        <v>38</v>
      </c>
      <c r="C1" s="43" t="s">
        <v>40</v>
      </c>
      <c r="D1" s="43" t="s">
        <v>49</v>
      </c>
      <c r="E1" s="43" t="s">
        <v>50</v>
      </c>
      <c r="F1" s="43" t="s">
        <v>51</v>
      </c>
      <c r="G1" s="43" t="s">
        <v>52</v>
      </c>
      <c r="H1" s="43" t="s">
        <v>53</v>
      </c>
      <c r="I1" s="43" t="s">
        <v>54</v>
      </c>
      <c r="J1" s="43" t="s">
        <v>55</v>
      </c>
      <c r="K1" s="43" t="s">
        <v>56</v>
      </c>
      <c r="L1" s="43" t="s">
        <v>57</v>
      </c>
      <c r="M1" s="43" t="s">
        <v>58</v>
      </c>
      <c r="N1" s="43" t="s">
        <v>59</v>
      </c>
      <c r="O1" s="43" t="s">
        <v>60</v>
      </c>
      <c r="P1" s="43" t="s">
        <v>61</v>
      </c>
      <c r="Q1" s="43" t="s">
        <v>70</v>
      </c>
      <c r="R1" s="43" t="s">
        <v>71</v>
      </c>
      <c r="S1" s="43" t="s">
        <v>81</v>
      </c>
      <c r="T1" s="43" t="s">
        <v>82</v>
      </c>
    </row>
    <row r="2" spans="1:23" x14ac:dyDescent="0.25">
      <c r="A2" s="34" t="str">
        <f>'VAL1'!A1</f>
        <v>VAL1: Processo Não terminado com última mensagem a NotValidated</v>
      </c>
      <c r="B2" s="44" t="s">
        <v>23</v>
      </c>
      <c r="C2" s="10" t="s">
        <v>23</v>
      </c>
      <c r="D2" s="10" t="s">
        <v>23</v>
      </c>
      <c r="E2" s="10" t="s">
        <v>23</v>
      </c>
      <c r="F2" t="s">
        <v>23</v>
      </c>
      <c r="G2" t="s">
        <v>24</v>
      </c>
      <c r="H2" t="s">
        <v>23</v>
      </c>
      <c r="I2" t="s">
        <v>23</v>
      </c>
      <c r="J2" t="s">
        <v>23</v>
      </c>
      <c r="K2" t="s">
        <v>23</v>
      </c>
      <c r="L2" t="s">
        <v>23</v>
      </c>
      <c r="M2" t="s">
        <v>24</v>
      </c>
      <c r="N2" t="s">
        <v>23</v>
      </c>
      <c r="O2" t="s">
        <v>23</v>
      </c>
      <c r="P2" t="s">
        <v>23</v>
      </c>
      <c r="Q2" t="s">
        <v>24</v>
      </c>
      <c r="R2" t="s">
        <v>24</v>
      </c>
      <c r="S2" t="s">
        <v>24</v>
      </c>
      <c r="T2" t="s">
        <v>24</v>
      </c>
    </row>
    <row r="3" spans="1:23" x14ac:dyDescent="0.25">
      <c r="A3" s="37" t="str">
        <f>'VAL2'!A1</f>
        <v>VAL2: Mensagens Por Processar</v>
      </c>
      <c r="B3" s="10" t="s">
        <v>23</v>
      </c>
      <c r="C3" s="10" t="s">
        <v>23</v>
      </c>
      <c r="D3" s="10" t="s">
        <v>23</v>
      </c>
      <c r="E3" s="10" t="s">
        <v>23</v>
      </c>
      <c r="F3" t="s">
        <v>24</v>
      </c>
      <c r="G3" t="s">
        <v>24</v>
      </c>
      <c r="H3" t="s">
        <v>23</v>
      </c>
      <c r="I3" t="s">
        <v>23</v>
      </c>
      <c r="J3" t="s">
        <v>23</v>
      </c>
      <c r="K3" t="s">
        <v>24</v>
      </c>
      <c r="L3" t="s">
        <v>24</v>
      </c>
      <c r="M3" t="s">
        <v>23</v>
      </c>
      <c r="N3" t="s">
        <v>23</v>
      </c>
      <c r="O3" t="s">
        <v>23</v>
      </c>
      <c r="P3" t="s">
        <v>23</v>
      </c>
      <c r="Q3" t="s">
        <v>24</v>
      </c>
      <c r="R3" t="s">
        <v>24</v>
      </c>
      <c r="S3" t="s">
        <v>24</v>
      </c>
      <c r="T3" t="s">
        <v>24</v>
      </c>
    </row>
    <row r="4" spans="1:23" x14ac:dyDescent="0.25">
      <c r="A4" s="37" t="str">
        <f>'VAL3'!A1</f>
        <v>VAL3: Cambio Titular</v>
      </c>
      <c r="B4" s="10" t="s">
        <v>24</v>
      </c>
      <c r="C4" s="10" t="s">
        <v>24</v>
      </c>
      <c r="D4" s="10" t="s">
        <v>23</v>
      </c>
      <c r="E4" s="10" t="s">
        <v>23</v>
      </c>
      <c r="F4" t="s">
        <v>23</v>
      </c>
      <c r="G4" t="s">
        <v>23</v>
      </c>
      <c r="H4" t="s">
        <v>24</v>
      </c>
      <c r="I4" t="s">
        <v>23</v>
      </c>
      <c r="J4" t="s">
        <v>24</v>
      </c>
      <c r="K4" t="s">
        <v>24</v>
      </c>
      <c r="L4" t="s">
        <v>23</v>
      </c>
      <c r="M4" t="s">
        <v>23</v>
      </c>
      <c r="N4" t="s">
        <v>24</v>
      </c>
      <c r="O4" t="s">
        <v>24</v>
      </c>
      <c r="P4" t="s">
        <v>24</v>
      </c>
      <c r="Q4" t="s">
        <v>24</v>
      </c>
      <c r="R4" t="s">
        <v>24</v>
      </c>
      <c r="S4" t="s">
        <v>24</v>
      </c>
      <c r="T4" t="s">
        <v>24</v>
      </c>
    </row>
    <row ht="15.75" r="5" spans="1:23" thickBot="1" x14ac:dyDescent="0.3">
      <c r="A5" s="38" t="str">
        <f>'VAL4'!A1</f>
        <v>VAL4: Configurações SWOUT Mal Fechadas</v>
      </c>
      <c r="B5" s="33" t="s">
        <v>24</v>
      </c>
      <c r="C5" s="10" t="s">
        <v>23</v>
      </c>
      <c r="D5" s="10" t="s">
        <v>23</v>
      </c>
      <c r="E5" s="10" t="s">
        <v>23</v>
      </c>
      <c r="F5" t="s">
        <v>23</v>
      </c>
      <c r="G5" t="s">
        <v>23</v>
      </c>
      <c r="H5" t="s">
        <v>23</v>
      </c>
      <c r="I5" t="s">
        <v>23</v>
      </c>
      <c r="J5" t="s">
        <v>23</v>
      </c>
      <c r="K5" t="s">
        <v>23</v>
      </c>
      <c r="L5" t="s">
        <v>24</v>
      </c>
      <c r="M5" t="s">
        <v>23</v>
      </c>
      <c r="N5" t="s">
        <v>23</v>
      </c>
      <c r="O5" t="s">
        <v>23</v>
      </c>
      <c r="P5" t="s">
        <v>23</v>
      </c>
      <c r="Q5" t="s">
        <v>23</v>
      </c>
      <c r="R5" t="s">
        <v>24</v>
      </c>
      <c r="S5" t="s">
        <v>24</v>
      </c>
      <c r="T5" t="s">
        <v>24</v>
      </c>
    </row>
    <row ht="15.75" r="7" spans="1:23" thickBot="1" x14ac:dyDescent="0.3">
      <c r="A7" t="s">
        <v>41</v>
      </c>
      <c r="B7" s="43" t="s">
        <v>93</v>
      </c>
      <c r="C7" s="43" t="s">
        <v>102</v>
      </c>
      <c r="D7" s="43" t="s">
        <v>103</v>
      </c>
      <c r="E7" s="43" t="s">
        <v>104</v>
      </c>
      <c r="F7" s="43" t="s">
        <v>105</v>
      </c>
      <c r="G7" s="43" t="s">
        <v>106</v>
      </c>
      <c r="H7" s="43" t="s">
        <v>107</v>
      </c>
      <c r="I7" s="43" t="s">
        <v>108</v>
      </c>
      <c r="J7" s="43" t="s">
        <v>109</v>
      </c>
      <c r="K7" s="43" t="s">
        <v>110</v>
      </c>
      <c r="L7" s="43" t="s">
        <v>111</v>
      </c>
      <c r="M7" s="43" t="s">
        <v>112</v>
      </c>
      <c r="N7" s="43" t="s">
        <v>113</v>
      </c>
      <c r="O7" s="43" t="s">
        <v>114</v>
      </c>
      <c r="P7" s="43" t="s">
        <v>115</v>
      </c>
      <c r="Q7" s="43" t="s">
        <v>117</v>
      </c>
      <c r="R7" s="43" t="s">
        <v>118</v>
      </c>
      <c r="S7" s="43" t="s">
        <v>119</v>
      </c>
      <c r="T7" s="43" t="s">
        <v>121</v>
      </c>
      <c r="U7" s="43" t="s">
        <v>122</v>
      </c>
      <c r="V7" s="43" t="s">
        <v>123</v>
      </c>
      <c r="W7" s="43" t="s">
        <v>124</v>
      </c>
    </row>
    <row r="8" spans="1:23" x14ac:dyDescent="0.25">
      <c r="A8" s="34" t="str">
        <f>'VAL1'!A1</f>
        <v>VAL1: Processo Não terminado com última mensagem a NotValidated</v>
      </c>
      <c r="B8" s="44" t="s">
        <v>23</v>
      </c>
      <c r="C8" s="10" t="s">
        <v>23</v>
      </c>
      <c r="D8" s="10" t="s">
        <v>24</v>
      </c>
      <c r="E8" s="10" t="s">
        <v>24</v>
      </c>
      <c r="F8" t="s">
        <v>24</v>
      </c>
      <c r="G8" t="s">
        <v>24</v>
      </c>
      <c r="H8" t="s">
        <v>24</v>
      </c>
      <c r="I8" t="s">
        <v>24</v>
      </c>
      <c r="J8" t="s">
        <v>23</v>
      </c>
      <c r="K8" t="s">
        <v>23</v>
      </c>
      <c r="L8" t="s">
        <v>24</v>
      </c>
      <c r="M8" t="s">
        <v>24</v>
      </c>
      <c r="N8" t="s">
        <v>23</v>
      </c>
      <c r="O8" t="s">
        <v>23</v>
      </c>
      <c r="P8" t="s">
        <v>23</v>
      </c>
      <c r="Q8" t="s">
        <v>23</v>
      </c>
      <c r="R8" t="s">
        <v>23</v>
      </c>
      <c r="S8" t="s">
        <v>23</v>
      </c>
      <c r="T8" t="s">
        <v>23</v>
      </c>
      <c r="U8" t="s">
        <v>23</v>
      </c>
      <c r="V8" t="s">
        <v>23</v>
      </c>
      <c r="W8" t="s">
        <v>23</v>
      </c>
    </row>
    <row r="9" spans="1:23" x14ac:dyDescent="0.25">
      <c r="A9" s="37" t="str">
        <f>'VAL2'!A1</f>
        <v>VAL2: Mensagens Por Processar</v>
      </c>
      <c r="B9" s="10" t="s">
        <v>24</v>
      </c>
      <c r="C9" s="10" t="s">
        <v>24</v>
      </c>
      <c r="D9" s="10" t="s">
        <v>24</v>
      </c>
      <c r="E9" s="10" t="s">
        <v>24</v>
      </c>
      <c r="F9" t="s">
        <v>24</v>
      </c>
      <c r="G9" t="s">
        <v>24</v>
      </c>
      <c r="H9" t="s">
        <v>24</v>
      </c>
      <c r="I9" t="s">
        <v>24</v>
      </c>
      <c r="J9" t="s">
        <v>24</v>
      </c>
      <c r="K9" t="s">
        <v>24</v>
      </c>
      <c r="L9" t="s">
        <v>24</v>
      </c>
      <c r="M9" t="s">
        <v>24</v>
      </c>
      <c r="N9" t="s">
        <v>23</v>
      </c>
      <c r="O9" t="s">
        <v>24</v>
      </c>
      <c r="P9" t="s">
        <v>24</v>
      </c>
      <c r="Q9" t="s">
        <v>24</v>
      </c>
      <c r="R9" t="s">
        <v>24</v>
      </c>
      <c r="S9" t="s">
        <v>23</v>
      </c>
      <c r="T9" t="s">
        <v>23</v>
      </c>
      <c r="U9" t="s">
        <v>24</v>
      </c>
      <c r="V9" t="s">
        <v>24</v>
      </c>
      <c r="W9" t="s">
        <v>24</v>
      </c>
    </row>
    <row r="10" spans="1:23" x14ac:dyDescent="0.25">
      <c r="A10" s="37" t="str">
        <f>'VAL3'!A1</f>
        <v>VAL3: Cambio Titular</v>
      </c>
      <c r="B10" s="10" t="s">
        <v>24</v>
      </c>
      <c r="C10" s="10" t="s">
        <v>23</v>
      </c>
      <c r="D10" s="10" t="s">
        <v>23</v>
      </c>
      <c r="E10" s="10" t="s">
        <v>23</v>
      </c>
      <c r="F10" t="s">
        <v>23</v>
      </c>
      <c r="G10" t="s">
        <v>23</v>
      </c>
      <c r="H10" t="s">
        <v>23</v>
      </c>
      <c r="I10" t="s">
        <v>23</v>
      </c>
      <c r="J10" t="s">
        <v>23</v>
      </c>
      <c r="K10" t="s">
        <v>23</v>
      </c>
      <c r="L10" t="s">
        <v>23</v>
      </c>
      <c r="M10" t="s">
        <v>23</v>
      </c>
      <c r="N10" t="s">
        <v>23</v>
      </c>
      <c r="O10" t="s">
        <v>23</v>
      </c>
      <c r="P10" t="s">
        <v>23</v>
      </c>
      <c r="Q10" t="s">
        <v>23</v>
      </c>
      <c r="R10" t="s">
        <v>23</v>
      </c>
      <c r="S10" t="s">
        <v>23</v>
      </c>
      <c r="T10" t="s">
        <v>23</v>
      </c>
      <c r="U10" t="s">
        <v>23</v>
      </c>
      <c r="V10" t="s">
        <v>23</v>
      </c>
      <c r="W10" t="s">
        <v>23</v>
      </c>
    </row>
    <row r="11" spans="1:23" x14ac:dyDescent="0.25">
      <c r="A11" s="68" t="str">
        <f>'VAL4'!A1</f>
        <v>VAL4: Configurações SWOUT Mal Fechadas</v>
      </c>
      <c r="B11" s="10" t="s">
        <v>24</v>
      </c>
      <c r="C11" s="10" t="s">
        <v>24</v>
      </c>
      <c r="D11" s="10" t="s">
        <v>24</v>
      </c>
      <c r="E11" s="10" t="s">
        <v>24</v>
      </c>
      <c r="F11" t="s">
        <v>24</v>
      </c>
      <c r="G11" t="s">
        <v>24</v>
      </c>
      <c r="H11" t="s">
        <v>24</v>
      </c>
      <c r="I11" t="s">
        <v>24</v>
      </c>
      <c r="J11" t="s">
        <v>24</v>
      </c>
      <c r="K11" t="s">
        <v>24</v>
      </c>
      <c r="L11" t="s">
        <v>24</v>
      </c>
      <c r="M11" t="s">
        <v>24</v>
      </c>
      <c r="N11" t="s">
        <v>24</v>
      </c>
      <c r="O11" t="s">
        <v>24</v>
      </c>
      <c r="P11" t="s">
        <v>24</v>
      </c>
      <c r="Q11" t="s">
        <v>24</v>
      </c>
      <c r="R11" t="s">
        <v>24</v>
      </c>
      <c r="S11" t="s">
        <v>24</v>
      </c>
      <c r="T11" t="s">
        <v>24</v>
      </c>
      <c r="U11" t="s">
        <v>24</v>
      </c>
      <c r="V11" t="s">
        <v>24</v>
      </c>
      <c r="W11" t="s">
        <v>24</v>
      </c>
    </row>
    <row r="12" spans="1:23" x14ac:dyDescent="0.25">
      <c r="A12" s="20" t="str">
        <f>'VAL5'!A1</f>
        <v>VAL5: Configurações SWOUT que deveriam estar fechadas</v>
      </c>
      <c r="B12" s="10" t="s">
        <v>24</v>
      </c>
      <c r="C12" s="10" t="s">
        <v>23</v>
      </c>
      <c r="D12" s="10" t="s">
        <v>23</v>
      </c>
      <c r="E12" s="56" t="s">
        <v>23</v>
      </c>
      <c r="F12" t="s">
        <v>23</v>
      </c>
      <c r="G12" t="s">
        <v>23</v>
      </c>
      <c r="H12" t="s">
        <v>23</v>
      </c>
      <c r="I12" t="s">
        <v>23</v>
      </c>
      <c r="J12" t="s">
        <v>23</v>
      </c>
      <c r="K12" t="s">
        <v>23</v>
      </c>
      <c r="L12" t="s">
        <v>23</v>
      </c>
      <c r="M12" t="s">
        <v>23</v>
      </c>
      <c r="N12" t="s">
        <v>23</v>
      </c>
      <c r="O12" t="s">
        <v>23</v>
      </c>
      <c r="P12" t="s">
        <v>23</v>
      </c>
      <c r="Q12" t="s">
        <v>23</v>
      </c>
      <c r="R12" t="s">
        <v>23</v>
      </c>
      <c r="S12" t="s">
        <v>23</v>
      </c>
      <c r="T12" t="s">
        <v>23</v>
      </c>
      <c r="U12" t="s">
        <v>23</v>
      </c>
      <c r="V12" t="s">
        <v>23</v>
      </c>
      <c r="W12" t="s">
        <v>23</v>
      </c>
    </row>
    <row r="13" spans="1:23" x14ac:dyDescent="0.25">
      <c r="A13" s="35" t="str">
        <f>'VAL6'!A1:J1</f>
        <v>VAL6: Configurações ou SAs ativos duplicados</v>
      </c>
      <c r="B13" s="10"/>
      <c r="C13" s="10" t="s">
        <v>24</v>
      </c>
      <c r="D13" s="10" t="s">
        <v>23</v>
      </c>
      <c r="E13" s="56" t="s">
        <v>23</v>
      </c>
      <c r="F13" t="s">
        <v>23</v>
      </c>
      <c r="G13" t="s">
        <v>23</v>
      </c>
      <c r="H13" t="s">
        <v>23</v>
      </c>
      <c r="I13" t="s">
        <v>23</v>
      </c>
      <c r="J13" t="s">
        <v>23</v>
      </c>
      <c r="K13" t="s">
        <v>23</v>
      </c>
      <c r="L13" t="s">
        <v>23</v>
      </c>
      <c r="M13" t="s">
        <v>23</v>
      </c>
      <c r="N13" t="s">
        <v>23</v>
      </c>
      <c r="O13" t="s">
        <v>23</v>
      </c>
      <c r="P13" t="s">
        <v>23</v>
      </c>
      <c r="Q13" t="s">
        <v>23</v>
      </c>
      <c r="R13" t="s">
        <v>23</v>
      </c>
      <c r="S13" t="s">
        <v>23</v>
      </c>
      <c r="T13" t="s">
        <v>23</v>
      </c>
      <c r="U13" t="s">
        <v>23</v>
      </c>
      <c r="V13" t="s">
        <v>23</v>
      </c>
      <c r="W13" t="s">
        <v>23</v>
      </c>
    </row>
    <row r="14" spans="1:23" x14ac:dyDescent="0.25">
      <c r="A14" s="35" t="str">
        <f>'VAL7'!A1:J1</f>
        <v>VAL7: SAs sem mapas horários atribuidos</v>
      </c>
      <c r="B14" s="10"/>
      <c r="C14" s="10"/>
      <c r="D14" s="10"/>
      <c r="E14" s="56"/>
      <c r="H14" t="s">
        <v>23</v>
      </c>
      <c r="I14" t="s">
        <v>23</v>
      </c>
      <c r="J14" t="s">
        <v>23</v>
      </c>
      <c r="K14" t="s">
        <v>23</v>
      </c>
      <c r="L14" t="s">
        <v>23</v>
      </c>
      <c r="M14" t="s">
        <v>23</v>
      </c>
      <c r="N14" t="s">
        <v>23</v>
      </c>
      <c r="O14" t="s">
        <v>23</v>
      </c>
      <c r="P14" t="s">
        <v>23</v>
      </c>
      <c r="Q14" t="s">
        <v>23</v>
      </c>
      <c r="R14" t="s">
        <v>23</v>
      </c>
      <c r="S14" t="s">
        <v>23</v>
      </c>
      <c r="T14" t="s">
        <v>23</v>
      </c>
      <c r="U14" t="s">
        <v>23</v>
      </c>
      <c r="V14" t="s">
        <v>23</v>
      </c>
      <c r="W14" t="s">
        <v>23</v>
      </c>
    </row>
    <row ht="15.75" r="15" spans="1:23" thickBot="1" x14ac:dyDescent="0.3"/>
    <row ht="15.75" r="16" spans="1:23" thickBot="1" x14ac:dyDescent="0.3">
      <c r="A16" s="81" t="s">
        <v>41</v>
      </c>
      <c r="B16" s="107" t="s">
        <v>125</v>
      </c>
      <c r="C16" s="104" t="s">
        <v>126</v>
      </c>
      <c r="D16" s="104" t="s">
        <v>143</v>
      </c>
      <c r="E16" s="104" t="s">
        <v>158</v>
      </c>
      <c r="F16" s="104" t="s">
        <v>159</v>
      </c>
      <c r="G16" s="104" t="s">
        <v>160</v>
      </c>
      <c r="H16" s="104" t="s">
        <v>163</v>
      </c>
      <c r="I16" s="104" t="s">
        <v>164</v>
      </c>
      <c r="J16" s="104" t="s">
        <v>166</v>
      </c>
      <c r="K16" s="104" t="s">
        <v>174</v>
      </c>
      <c r="L16" s="104" t="s">
        <v>175</v>
      </c>
      <c r="M16" s="104" t="s">
        <v>177</v>
      </c>
      <c r="N16" s="104" t="s">
        <v>178</v>
      </c>
      <c r="O16" s="104" t="s">
        <v>179</v>
      </c>
      <c r="P16" s="104" t="s">
        <v>180</v>
      </c>
      <c r="Q16" s="104" t="s">
        <v>181</v>
      </c>
      <c r="R16" s="104" t="s">
        <v>182</v>
      </c>
    </row>
    <row r="17" spans="1:23" x14ac:dyDescent="0.25">
      <c r="A17" s="34" t="str">
        <f>'VAL1'!A1</f>
        <v>VAL1: Processo Não terminado com última mensagem a NotValidated</v>
      </c>
      <c r="B17" s="78" t="s">
        <v>23</v>
      </c>
      <c r="C17" t="s">
        <v>23</v>
      </c>
      <c r="D17" t="s">
        <v>23</v>
      </c>
      <c r="E17" t="s">
        <v>23</v>
      </c>
      <c r="F17" t="s">
        <v>23</v>
      </c>
      <c r="G17" t="s">
        <v>23</v>
      </c>
      <c r="H17" t="s">
        <v>23</v>
      </c>
      <c r="I17" t="s">
        <v>23</v>
      </c>
      <c r="J17" t="s">
        <v>23</v>
      </c>
      <c r="K17" t="s">
        <v>23</v>
      </c>
      <c r="L17" t="s">
        <v>23</v>
      </c>
      <c r="M17" t="s">
        <v>24</v>
      </c>
      <c r="N17" t="s">
        <v>24</v>
      </c>
      <c r="O17" t="s">
        <v>24</v>
      </c>
      <c r="P17" t="s">
        <v>24</v>
      </c>
      <c r="Q17" t="s">
        <v>23</v>
      </c>
      <c r="R17" t="s">
        <v>23</v>
      </c>
    </row>
    <row r="18" spans="1:23" x14ac:dyDescent="0.25">
      <c r="A18" s="37" t="str">
        <f>'VAL2'!A1</f>
        <v>VAL2: Mensagens Por Processar</v>
      </c>
      <c r="B18" s="10" t="s">
        <v>23</v>
      </c>
      <c r="C18" t="s">
        <v>23</v>
      </c>
      <c r="D18" t="s">
        <v>23</v>
      </c>
      <c r="E18" t="s">
        <v>23</v>
      </c>
      <c r="F18" t="s">
        <v>23</v>
      </c>
      <c r="G18" t="s">
        <v>161</v>
      </c>
      <c r="H18" t="s">
        <v>23</v>
      </c>
      <c r="I18" t="s">
        <v>24</v>
      </c>
      <c r="J18" t="s">
        <v>24</v>
      </c>
      <c r="K18" t="s">
        <v>24</v>
      </c>
      <c r="L18" t="s">
        <v>24</v>
      </c>
      <c r="M18" t="s">
        <v>23</v>
      </c>
      <c r="N18" t="s">
        <v>23</v>
      </c>
      <c r="O18" t="s">
        <v>23</v>
      </c>
      <c r="P18" t="s">
        <v>23</v>
      </c>
      <c r="Q18" t="s">
        <v>23</v>
      </c>
      <c r="R18" t="s">
        <v>23</v>
      </c>
    </row>
    <row r="19" spans="1:23" x14ac:dyDescent="0.25">
      <c r="A19" s="37" t="str">
        <f>'VAL3'!A1</f>
        <v>VAL3: Cambio Titular</v>
      </c>
      <c r="B19" s="79" t="s">
        <v>23</v>
      </c>
      <c r="C19" t="s">
        <v>23</v>
      </c>
      <c r="D19" t="s">
        <v>23</v>
      </c>
      <c r="E19" t="s">
        <v>23</v>
      </c>
      <c r="F19" t="s">
        <v>23</v>
      </c>
      <c r="G19" t="s">
        <v>23</v>
      </c>
      <c r="H19" t="s">
        <v>23</v>
      </c>
      <c r="I19" t="s">
        <v>23</v>
      </c>
      <c r="J19" t="s">
        <v>23</v>
      </c>
      <c r="K19" t="s">
        <v>23</v>
      </c>
      <c r="L19" t="s">
        <v>23</v>
      </c>
      <c r="M19" t="s">
        <v>23</v>
      </c>
      <c r="N19" t="s">
        <v>23</v>
      </c>
      <c r="O19" t="s">
        <v>23</v>
      </c>
      <c r="P19" t="s">
        <v>23</v>
      </c>
      <c r="Q19" t="s">
        <v>23</v>
      </c>
      <c r="R19" t="s">
        <v>23</v>
      </c>
    </row>
    <row r="20" spans="1:23" x14ac:dyDescent="0.25">
      <c r="A20" s="68" t="str">
        <f>'VAL4'!A1</f>
        <v>VAL4: Configurações SWOUT Mal Fechadas</v>
      </c>
      <c r="B20" s="10" t="s">
        <v>24</v>
      </c>
      <c r="C20" t="s">
        <v>24</v>
      </c>
      <c r="D20" t="s">
        <v>24</v>
      </c>
      <c r="E20" t="s">
        <v>24</v>
      </c>
      <c r="F20" t="s">
        <v>24</v>
      </c>
      <c r="G20" t="s">
        <v>24</v>
      </c>
      <c r="H20" t="s">
        <v>24</v>
      </c>
      <c r="I20" t="s">
        <v>23</v>
      </c>
      <c r="J20" t="s">
        <v>24</v>
      </c>
      <c r="K20" t="s">
        <v>24</v>
      </c>
      <c r="L20" t="s">
        <v>24</v>
      </c>
      <c r="M20" t="s">
        <v>24</v>
      </c>
      <c r="N20" t="s">
        <v>24</v>
      </c>
      <c r="O20" t="s">
        <v>24</v>
      </c>
      <c r="P20" t="s">
        <v>24</v>
      </c>
      <c r="Q20" t="s">
        <v>23</v>
      </c>
      <c r="R20" t="s">
        <v>23</v>
      </c>
    </row>
    <row r="21" spans="1:23" x14ac:dyDescent="0.25">
      <c r="A21" s="20" t="str">
        <f>'VAL5'!A1</f>
        <v>VAL5: Configurações SWOUT que deveriam estar fechadas</v>
      </c>
      <c r="B21" s="79" t="s">
        <v>23</v>
      </c>
      <c r="C21" t="s">
        <v>23</v>
      </c>
      <c r="D21" t="s">
        <v>23</v>
      </c>
      <c r="E21" t="s">
        <v>23</v>
      </c>
      <c r="F21" t="s">
        <v>23</v>
      </c>
      <c r="G21" t="s">
        <v>23</v>
      </c>
      <c r="H21" t="s">
        <v>23</v>
      </c>
      <c r="I21" t="s">
        <v>23</v>
      </c>
      <c r="J21" t="s">
        <v>23</v>
      </c>
      <c r="K21" t="s">
        <v>23</v>
      </c>
      <c r="L21" t="s">
        <v>23</v>
      </c>
      <c r="M21" t="s">
        <v>23</v>
      </c>
      <c r="N21" t="s">
        <v>23</v>
      </c>
      <c r="O21" t="s">
        <v>23</v>
      </c>
      <c r="P21" t="s">
        <v>23</v>
      </c>
      <c r="Q21" t="s">
        <v>23</v>
      </c>
      <c r="R21" t="s">
        <v>23</v>
      </c>
    </row>
    <row r="22" spans="1:23" x14ac:dyDescent="0.25">
      <c r="A22" s="35" t="str">
        <f>'VAL6'!A1:J1</f>
        <v>VAL6: Configurações ou SAs ativos duplicados</v>
      </c>
      <c r="B22" s="10" t="s">
        <v>23</v>
      </c>
      <c r="C22" t="s">
        <v>23</v>
      </c>
      <c r="D22" t="s">
        <v>23</v>
      </c>
      <c r="E22" t="s">
        <v>23</v>
      </c>
      <c r="F22" t="s">
        <v>23</v>
      </c>
      <c r="G22" t="s">
        <v>23</v>
      </c>
      <c r="H22" t="s">
        <v>23</v>
      </c>
      <c r="I22" t="s">
        <v>23</v>
      </c>
      <c r="J22" t="s">
        <v>23</v>
      </c>
      <c r="K22" t="s">
        <v>23</v>
      </c>
      <c r="L22" t="s">
        <v>23</v>
      </c>
      <c r="M22" t="s">
        <v>23</v>
      </c>
      <c r="N22" t="s">
        <v>23</v>
      </c>
      <c r="O22" t="s">
        <v>23</v>
      </c>
      <c r="P22" t="s">
        <v>23</v>
      </c>
      <c r="Q22" t="s">
        <v>23</v>
      </c>
      <c r="R22" t="s">
        <v>23</v>
      </c>
    </row>
    <row ht="15.75" r="23" spans="1:23" thickBot="1" x14ac:dyDescent="0.3">
      <c r="A23" s="35" t="str">
        <f>'VAL7'!A1:J1</f>
        <v>VAL7: SAs sem mapas horários atribuidos</v>
      </c>
      <c r="B23" s="80" t="s">
        <v>23</v>
      </c>
      <c r="C23" t="s">
        <v>23</v>
      </c>
      <c r="D23" t="s">
        <v>23</v>
      </c>
      <c r="E23" t="s">
        <v>23</v>
      </c>
      <c r="F23" t="s">
        <v>23</v>
      </c>
      <c r="G23" t="s">
        <v>23</v>
      </c>
      <c r="H23" t="s">
        <v>23</v>
      </c>
      <c r="I23" t="s">
        <v>23</v>
      </c>
      <c r="J23" t="s">
        <v>23</v>
      </c>
      <c r="K23" t="s">
        <v>23</v>
      </c>
      <c r="L23" t="s">
        <v>23</v>
      </c>
      <c r="M23" t="s">
        <v>23</v>
      </c>
      <c r="N23" t="s">
        <v>23</v>
      </c>
      <c r="O23" t="s">
        <v>23</v>
      </c>
      <c r="P23" t="s">
        <v>23</v>
      </c>
      <c r="Q23" t="s">
        <v>23</v>
      </c>
      <c r="R23" t="s">
        <v>23</v>
      </c>
    </row>
    <row r="24" spans="1:23" x14ac:dyDescent="0.25">
      <c r="A24" s="35" t="str">
        <f>'VAL8'!A1:J1</f>
        <v>VAL8: Processos em estado STOPSW/DATESERROR sem char CMATRSTA no SP e com erros no processo</v>
      </c>
      <c r="B24" s="79"/>
      <c r="M24" t="s">
        <v>23</v>
      </c>
      <c r="N24" t="s">
        <v>23</v>
      </c>
      <c r="O24" t="s">
        <v>23</v>
      </c>
      <c r="P24" t="s">
        <v>23</v>
      </c>
      <c r="Q24" t="s">
        <v>23</v>
      </c>
      <c r="R24" t="s">
        <v>23</v>
      </c>
    </row>
    <row ht="15.75" r="25" spans="1:23" thickBot="1" x14ac:dyDescent="0.3"/>
    <row ht="15.75" r="26" spans="1:23" thickBot="1" x14ac:dyDescent="0.3">
      <c r="A26" s="81" t="s">
        <v>41</v>
      </c>
      <c r="B26" s="77">
        <v>43374</v>
      </c>
      <c r="C26" s="77">
        <v>43375</v>
      </c>
      <c r="D26" s="77">
        <v>43376</v>
      </c>
      <c r="E26" s="77">
        <v>43377</v>
      </c>
      <c r="F26" s="77">
        <v>43381</v>
      </c>
      <c r="G26" s="77">
        <v>43382</v>
      </c>
      <c r="H26" s="77">
        <v>43383</v>
      </c>
      <c r="I26" s="77">
        <v>43384</v>
      </c>
      <c r="J26" s="77">
        <v>43385</v>
      </c>
      <c r="K26" s="77">
        <v>43388</v>
      </c>
      <c r="L26" s="77">
        <v>43389</v>
      </c>
      <c r="M26" s="77">
        <v>43390</v>
      </c>
      <c r="N26" s="77">
        <v>43391</v>
      </c>
      <c r="O26" s="77">
        <v>43392</v>
      </c>
      <c r="P26" s="77">
        <v>43395</v>
      </c>
      <c r="Q26" s="77">
        <v>43396</v>
      </c>
      <c r="R26" s="77">
        <v>43397</v>
      </c>
      <c r="S26" s="77">
        <v>43398</v>
      </c>
      <c r="T26" s="77">
        <v>43399</v>
      </c>
      <c r="U26" s="77">
        <v>43402</v>
      </c>
      <c r="V26" s="77">
        <v>43403</v>
      </c>
      <c r="W26" s="77">
        <v>43404</v>
      </c>
    </row>
    <row r="27" spans="1:23" x14ac:dyDescent="0.25">
      <c r="A27" s="89" t="str">
        <f>'VAL1'!A1</f>
        <v>VAL1: Processo Não terminado com última mensagem a NotValidated</v>
      </c>
      <c r="B27" s="78" t="s">
        <v>23</v>
      </c>
      <c r="C27" s="78" t="s">
        <v>23</v>
      </c>
      <c r="D27" s="78" t="s">
        <v>24</v>
      </c>
      <c r="E27" s="78" t="s">
        <v>24</v>
      </c>
      <c r="F27" s="78" t="s">
        <v>23</v>
      </c>
      <c r="G27" s="78" t="s">
        <v>24</v>
      </c>
      <c r="H27" s="78" t="s">
        <v>23</v>
      </c>
      <c r="I27" s="78" t="s">
        <v>23</v>
      </c>
      <c r="J27" s="78" t="s">
        <v>23</v>
      </c>
      <c r="K27" s="78" t="s">
        <v>23</v>
      </c>
      <c r="L27" s="78" t="s">
        <v>23</v>
      </c>
      <c r="M27" s="78" t="s">
        <v>23</v>
      </c>
      <c r="N27" s="78" t="s">
        <v>23</v>
      </c>
      <c r="O27" s="78" t="s">
        <v>23</v>
      </c>
      <c r="P27" s="78" t="s">
        <v>23</v>
      </c>
      <c r="Q27" s="78" t="s">
        <v>23</v>
      </c>
      <c r="R27" s="78" t="s">
        <v>23</v>
      </c>
      <c r="S27" s="78" t="s">
        <v>23</v>
      </c>
      <c r="T27" s="78" t="s">
        <v>23</v>
      </c>
      <c r="U27" s="78" t="s">
        <v>23</v>
      </c>
      <c r="V27" s="78" t="s">
        <v>23</v>
      </c>
      <c r="W27" s="78" t="s">
        <v>23</v>
      </c>
    </row>
    <row r="28" spans="1:23" x14ac:dyDescent="0.25">
      <c r="A28" s="37" t="str">
        <f>'VAL2'!A1</f>
        <v>VAL2: Mensagens Por Processar</v>
      </c>
      <c r="B28" s="10" t="s">
        <v>23</v>
      </c>
      <c r="C28" s="10" t="s">
        <v>23</v>
      </c>
      <c r="D28" s="10" t="s">
        <v>23</v>
      </c>
      <c r="E28" s="10" t="s">
        <v>23</v>
      </c>
      <c r="F28" s="10" t="s">
        <v>24</v>
      </c>
      <c r="G28" s="10" t="s">
        <v>24</v>
      </c>
      <c r="H28" s="10" t="s">
        <v>24</v>
      </c>
      <c r="I28" s="10" t="s">
        <v>24</v>
      </c>
      <c r="J28" s="10" t="s">
        <v>24</v>
      </c>
      <c r="K28" s="10" t="s">
        <v>23</v>
      </c>
      <c r="L28" s="10" t="s">
        <v>24</v>
      </c>
      <c r="M28" s="10" t="s">
        <v>24</v>
      </c>
      <c r="N28" s="10" t="s">
        <v>24</v>
      </c>
      <c r="O28" s="10" t="s">
        <v>24</v>
      </c>
      <c r="P28" s="10" t="s">
        <v>24</v>
      </c>
      <c r="Q28" s="10" t="s">
        <v>24</v>
      </c>
      <c r="R28" s="10" t="s">
        <v>23</v>
      </c>
      <c r="S28" s="10" t="s">
        <v>23</v>
      </c>
      <c r="T28" s="10" t="s">
        <v>23</v>
      </c>
      <c r="U28" s="10" t="s">
        <v>23</v>
      </c>
      <c r="V28" s="10" t="s">
        <v>23</v>
      </c>
      <c r="W28" s="10" t="s">
        <v>23</v>
      </c>
    </row>
    <row r="29" spans="1:23" x14ac:dyDescent="0.25">
      <c r="A29" s="90" t="str">
        <f>'VAL3'!A1</f>
        <v>VAL3: Cambio Titular</v>
      </c>
      <c r="B29" s="79" t="s">
        <v>23</v>
      </c>
      <c r="C29" s="79" t="s">
        <v>23</v>
      </c>
      <c r="D29" s="79" t="s">
        <v>23</v>
      </c>
      <c r="E29" s="79" t="s">
        <v>23</v>
      </c>
      <c r="F29" s="79" t="s">
        <v>23</v>
      </c>
      <c r="G29" s="79" t="s">
        <v>23</v>
      </c>
      <c r="H29" s="79" t="s">
        <v>23</v>
      </c>
      <c r="I29" s="79" t="s">
        <v>24</v>
      </c>
      <c r="J29" s="79" t="s">
        <v>24</v>
      </c>
      <c r="K29" s="79" t="s">
        <v>24</v>
      </c>
      <c r="L29" s="79" t="s">
        <v>24</v>
      </c>
      <c r="M29" s="79" t="s">
        <v>24</v>
      </c>
      <c r="N29" s="79" t="s">
        <v>24</v>
      </c>
      <c r="O29" s="79" t="s">
        <v>24</v>
      </c>
      <c r="P29" s="79" t="s">
        <v>24</v>
      </c>
      <c r="Q29" s="79" t="s">
        <v>24</v>
      </c>
      <c r="R29" s="79" t="s">
        <v>24</v>
      </c>
      <c r="S29" s="79" t="s">
        <v>24</v>
      </c>
      <c r="T29" s="79" t="s">
        <v>24</v>
      </c>
      <c r="U29" s="79" t="s">
        <v>24</v>
      </c>
      <c r="V29" s="79" t="s">
        <v>24</v>
      </c>
      <c r="W29" s="79" t="s">
        <v>23</v>
      </c>
    </row>
    <row r="30" spans="1:23" x14ac:dyDescent="0.25">
      <c r="A30" s="68" t="str">
        <f>'VAL4'!A1</f>
        <v>VAL4: Configurações SWOUT Mal Fechadas</v>
      </c>
      <c r="B30" s="10" t="s">
        <v>23</v>
      </c>
      <c r="C30" s="10" t="s">
        <v>23</v>
      </c>
      <c r="D30" s="10" t="s">
        <v>24</v>
      </c>
      <c r="E30" s="10" t="s">
        <v>24</v>
      </c>
      <c r="F30" s="10" t="s">
        <v>23</v>
      </c>
      <c r="G30" s="10" t="s">
        <v>23</v>
      </c>
      <c r="H30" s="10" t="s">
        <v>24</v>
      </c>
      <c r="I30" s="10" t="s">
        <v>24</v>
      </c>
      <c r="J30" s="10" t="s">
        <v>24</v>
      </c>
      <c r="K30" s="10" t="s">
        <v>24</v>
      </c>
      <c r="L30" s="10" t="s">
        <v>24</v>
      </c>
      <c r="M30" s="10" t="s">
        <v>24</v>
      </c>
      <c r="N30" s="10" t="s">
        <v>24</v>
      </c>
      <c r="O30" s="10" t="s">
        <v>24</v>
      </c>
      <c r="P30" s="10" t="s">
        <v>24</v>
      </c>
      <c r="Q30" s="10" t="s">
        <v>24</v>
      </c>
      <c r="R30" s="10" t="s">
        <v>24</v>
      </c>
      <c r="S30" s="10" t="s">
        <v>24</v>
      </c>
      <c r="T30" s="10" t="s">
        <v>24</v>
      </c>
      <c r="U30" s="10" t="s">
        <v>24</v>
      </c>
      <c r="V30" s="10" t="s">
        <v>24</v>
      </c>
      <c r="W30" s="10" t="s">
        <v>24</v>
      </c>
    </row>
    <row r="31" spans="1:23" x14ac:dyDescent="0.25">
      <c r="A31" s="91" t="str">
        <f>'VAL5'!A1</f>
        <v>VAL5: Configurações SWOUT que deveriam estar fechadas</v>
      </c>
      <c r="B31" s="79" t="s">
        <v>23</v>
      </c>
      <c r="C31" s="79" t="s">
        <v>23</v>
      </c>
      <c r="D31" s="79" t="s">
        <v>24</v>
      </c>
      <c r="E31" s="79" t="s">
        <v>23</v>
      </c>
      <c r="F31" s="79"/>
      <c r="G31" s="79" t="s">
        <v>23</v>
      </c>
      <c r="H31" s="79" t="s">
        <v>23</v>
      </c>
      <c r="I31" s="79" t="s">
        <v>23</v>
      </c>
      <c r="J31" s="79" t="s">
        <v>23</v>
      </c>
      <c r="K31" s="79" t="s">
        <v>23</v>
      </c>
      <c r="L31" s="79" t="s">
        <v>23</v>
      </c>
      <c r="M31" s="79" t="s">
        <v>23</v>
      </c>
      <c r="N31" s="79" t="s">
        <v>23</v>
      </c>
      <c r="O31" s="79" t="s">
        <v>23</v>
      </c>
      <c r="P31" s="79" t="s">
        <v>23</v>
      </c>
      <c r="Q31" s="79" t="s">
        <v>24</v>
      </c>
      <c r="R31" s="79" t="s">
        <v>23</v>
      </c>
      <c r="S31" s="79" t="s">
        <v>23</v>
      </c>
      <c r="T31" s="79" t="s">
        <v>23</v>
      </c>
      <c r="U31" s="79" t="s">
        <v>23</v>
      </c>
      <c r="V31" s="79" t="s">
        <v>23</v>
      </c>
      <c r="W31" s="79" t="s">
        <v>23</v>
      </c>
    </row>
    <row r="32" spans="1:23" x14ac:dyDescent="0.25">
      <c r="A32" s="35" t="str">
        <f>'VAL6'!A1:J1</f>
        <v>VAL6: Configurações ou SAs ativos duplicados</v>
      </c>
      <c r="B32" s="10" t="s">
        <v>23</v>
      </c>
      <c r="C32" s="10" t="s">
        <v>23</v>
      </c>
      <c r="D32" s="10" t="s">
        <v>23</v>
      </c>
      <c r="E32" s="10" t="s">
        <v>23</v>
      </c>
      <c r="F32" s="10" t="s">
        <v>23</v>
      </c>
      <c r="G32" s="10" t="s">
        <v>23</v>
      </c>
      <c r="H32" s="10" t="s">
        <v>23</v>
      </c>
      <c r="I32" s="10" t="s">
        <v>23</v>
      </c>
      <c r="J32" s="10" t="s">
        <v>23</v>
      </c>
      <c r="K32" s="10" t="s">
        <v>23</v>
      </c>
      <c r="L32" s="10" t="s">
        <v>23</v>
      </c>
      <c r="M32" s="10" t="s">
        <v>23</v>
      </c>
      <c r="N32" s="10" t="s">
        <v>23</v>
      </c>
      <c r="O32" s="10" t="s">
        <v>23</v>
      </c>
      <c r="P32" s="10" t="s">
        <v>23</v>
      </c>
      <c r="Q32" s="10" t="s">
        <v>23</v>
      </c>
      <c r="R32" s="10" t="s">
        <v>23</v>
      </c>
      <c r="S32" s="10" t="s">
        <v>23</v>
      </c>
      <c r="T32" s="10" t="s">
        <v>23</v>
      </c>
      <c r="U32" s="10" t="s">
        <v>23</v>
      </c>
      <c r="V32" s="10" t="s">
        <v>23</v>
      </c>
      <c r="W32" s="10" t="s">
        <v>23</v>
      </c>
    </row>
    <row r="33" spans="1:23" x14ac:dyDescent="0.25">
      <c r="A33" s="92" t="str">
        <f>'VAL7'!A1:J1</f>
        <v>VAL7: SAs sem mapas horários atribuidos</v>
      </c>
      <c r="B33" s="79" t="s">
        <v>23</v>
      </c>
      <c r="C33" s="79" t="s">
        <v>23</v>
      </c>
      <c r="D33" s="79" t="s">
        <v>23</v>
      </c>
      <c r="E33" s="79" t="s">
        <v>23</v>
      </c>
      <c r="F33" s="79" t="s">
        <v>23</v>
      </c>
      <c r="G33" s="79" t="s">
        <v>23</v>
      </c>
      <c r="H33" s="79" t="s">
        <v>23</v>
      </c>
      <c r="I33" s="79" t="s">
        <v>23</v>
      </c>
      <c r="J33" s="79" t="s">
        <v>23</v>
      </c>
      <c r="K33" s="79" t="s">
        <v>23</v>
      </c>
      <c r="L33" s="79" t="s">
        <v>23</v>
      </c>
      <c r="M33" s="79" t="s">
        <v>23</v>
      </c>
      <c r="N33" s="79" t="s">
        <v>23</v>
      </c>
      <c r="O33" s="79" t="s">
        <v>23</v>
      </c>
      <c r="P33" s="79" t="s">
        <v>23</v>
      </c>
      <c r="Q33" s="79" t="s">
        <v>23</v>
      </c>
      <c r="R33" s="79" t="s">
        <v>23</v>
      </c>
      <c r="S33" s="79" t="s">
        <v>23</v>
      </c>
      <c r="T33" s="79" t="s">
        <v>23</v>
      </c>
      <c r="U33" s="79" t="s">
        <v>23</v>
      </c>
      <c r="V33" s="79" t="s">
        <v>23</v>
      </c>
      <c r="W33" s="79" t="s">
        <v>23</v>
      </c>
    </row>
    <row ht="15.75" r="34" spans="1:23" thickBot="1" x14ac:dyDescent="0.3">
      <c r="A34" s="93" t="str">
        <f>'VAL8'!A1:J1</f>
        <v>VAL8: Processos em estado STOPSW/DATESERROR sem char CMATRSTA no SP e com erros no processo</v>
      </c>
      <c r="B34" s="94" t="s">
        <v>23</v>
      </c>
      <c r="C34" s="94" t="s">
        <v>23</v>
      </c>
      <c r="D34" s="94" t="s">
        <v>23</v>
      </c>
      <c r="E34" s="94" t="s">
        <v>183</v>
      </c>
      <c r="F34" s="94" t="s">
        <v>23</v>
      </c>
      <c r="G34" s="94" t="s">
        <v>23</v>
      </c>
      <c r="H34" s="94" t="s">
        <v>23</v>
      </c>
      <c r="I34" s="94" t="s">
        <v>23</v>
      </c>
      <c r="J34" s="94" t="s">
        <v>23</v>
      </c>
      <c r="K34" s="94" t="s">
        <v>23</v>
      </c>
      <c r="L34" s="94" t="s">
        <v>23</v>
      </c>
      <c r="M34" s="94" t="s">
        <v>23</v>
      </c>
      <c r="N34" s="94" t="s">
        <v>23</v>
      </c>
      <c r="O34" s="94" t="s">
        <v>23</v>
      </c>
      <c r="P34" s="94" t="s">
        <v>23</v>
      </c>
      <c r="Q34" s="94" t="s">
        <v>23</v>
      </c>
      <c r="R34" s="94" t="s">
        <v>23</v>
      </c>
      <c r="S34" s="94" t="s">
        <v>23</v>
      </c>
      <c r="T34" s="94" t="s">
        <v>23</v>
      </c>
      <c r="U34" s="94" t="s">
        <v>23</v>
      </c>
      <c r="V34" s="94" t="s">
        <v>23</v>
      </c>
      <c r="W34" s="94" t="s">
        <v>23</v>
      </c>
    </row>
    <row ht="15.75" r="35" spans="1:23" thickBot="1" x14ac:dyDescent="0.3"/>
    <row r="36" spans="1:23" x14ac:dyDescent="0.25">
      <c r="A36" s="109" t="s">
        <v>41</v>
      </c>
      <c r="B36" s="111">
        <v>43405</v>
      </c>
      <c r="C36" s="111">
        <v>43406</v>
      </c>
      <c r="D36" s="111">
        <v>43409</v>
      </c>
      <c r="E36" s="111">
        <v>43410</v>
      </c>
      <c r="F36" s="111">
        <v>43411</v>
      </c>
      <c r="G36" s="111">
        <v>43412</v>
      </c>
      <c r="H36" s="111">
        <v>43413</v>
      </c>
      <c r="I36" s="111">
        <v>43416</v>
      </c>
      <c r="J36" s="111">
        <v>43417</v>
      </c>
      <c r="K36" s="111">
        <v>43418</v>
      </c>
      <c r="L36" s="111">
        <v>43419</v>
      </c>
      <c r="M36" s="111">
        <v>43420</v>
      </c>
      <c r="N36" s="111">
        <v>43423</v>
      </c>
      <c r="O36" s="111">
        <v>43424</v>
      </c>
      <c r="P36" s="111">
        <v>43425</v>
      </c>
      <c r="Q36" s="111">
        <v>43426</v>
      </c>
      <c r="R36" s="111">
        <v>43427</v>
      </c>
      <c r="S36" s="111">
        <v>43430</v>
      </c>
      <c r="T36" s="111">
        <v>43431</v>
      </c>
      <c r="U36" s="111">
        <v>43432</v>
      </c>
      <c r="V36" s="111">
        <v>43433</v>
      </c>
      <c r="W36" s="111">
        <v>43434</v>
      </c>
    </row>
    <row r="37" spans="1:23" x14ac:dyDescent="0.25">
      <c r="A37" s="91" t="s">
        <v>62</v>
      </c>
      <c r="B37" s="79" t="s">
        <v>23</v>
      </c>
      <c r="C37" s="79" t="s">
        <v>23</v>
      </c>
      <c r="D37" s="79" t="s">
        <v>23</v>
      </c>
      <c r="E37" s="79" t="s">
        <v>23</v>
      </c>
      <c r="F37" s="79" t="s">
        <v>23</v>
      </c>
      <c r="G37" s="79" t="s">
        <v>23</v>
      </c>
      <c r="H37" s="79" t="s">
        <v>23</v>
      </c>
      <c r="I37" s="79" t="s">
        <v>23</v>
      </c>
      <c r="J37" s="79" t="s">
        <v>23</v>
      </c>
      <c r="K37" s="79" t="s">
        <v>23</v>
      </c>
      <c r="L37" s="79" t="s">
        <v>23</v>
      </c>
      <c r="M37" s="79" t="s">
        <v>23</v>
      </c>
      <c r="N37" s="79" t="s">
        <v>23</v>
      </c>
      <c r="O37" s="79" t="s">
        <v>23</v>
      </c>
      <c r="P37" s="79" t="s">
        <v>23</v>
      </c>
      <c r="Q37" s="79" t="s">
        <v>23</v>
      </c>
      <c r="R37" s="79" t="s">
        <v>23</v>
      </c>
      <c r="S37" s="79" t="s">
        <v>23</v>
      </c>
      <c r="T37" s="79" t="s">
        <v>23</v>
      </c>
      <c r="U37" s="79" t="s">
        <v>23</v>
      </c>
      <c r="V37" s="79" t="s">
        <v>23</v>
      </c>
      <c r="W37" s="79"/>
    </row>
    <row r="38" spans="1:23" x14ac:dyDescent="0.25">
      <c r="A38" s="20" t="s">
        <v>2</v>
      </c>
      <c r="B38" s="10" t="s">
        <v>23</v>
      </c>
      <c r="C38" s="10" t="s">
        <v>23</v>
      </c>
      <c r="D38" s="10" t="s">
        <v>23</v>
      </c>
      <c r="E38" s="10" t="s">
        <v>23</v>
      </c>
      <c r="F38" s="10" t="s">
        <v>23</v>
      </c>
      <c r="G38" s="10" t="s">
        <v>24</v>
      </c>
      <c r="H38" s="10" t="s">
        <v>23</v>
      </c>
      <c r="I38" s="10" t="s">
        <v>23</v>
      </c>
      <c r="J38" s="10" t="s">
        <v>23</v>
      </c>
      <c r="K38" s="10" t="s">
        <v>23</v>
      </c>
      <c r="L38" s="10" t="s">
        <v>23</v>
      </c>
      <c r="M38" s="10" t="s">
        <v>23</v>
      </c>
      <c r="N38" s="10" t="s">
        <v>23</v>
      </c>
      <c r="O38" s="10" t="s">
        <v>23</v>
      </c>
      <c r="P38" s="10" t="s">
        <v>23</v>
      </c>
      <c r="Q38" s="10" t="s">
        <v>23</v>
      </c>
      <c r="R38" s="10" t="s">
        <v>23</v>
      </c>
      <c r="S38" s="10" t="s">
        <v>23</v>
      </c>
      <c r="T38" s="10" t="s">
        <v>23</v>
      </c>
      <c r="U38" s="10" t="s">
        <v>24</v>
      </c>
      <c r="V38" s="10" t="s">
        <v>23</v>
      </c>
      <c r="W38" s="10"/>
    </row>
    <row r="39" spans="1:23" x14ac:dyDescent="0.25">
      <c r="A39" s="91" t="s">
        <v>4</v>
      </c>
      <c r="B39" s="79" t="s">
        <v>23</v>
      </c>
      <c r="C39" s="79" t="s">
        <v>23</v>
      </c>
      <c r="D39" s="79" t="s">
        <v>23</v>
      </c>
      <c r="E39" s="79" t="s">
        <v>23</v>
      </c>
      <c r="F39" s="79" t="s">
        <v>23</v>
      </c>
      <c r="G39" s="79" t="s">
        <v>23</v>
      </c>
      <c r="H39" s="79" t="s">
        <v>23</v>
      </c>
      <c r="I39" s="79" t="s">
        <v>23</v>
      </c>
      <c r="J39" s="79" t="s">
        <v>23</v>
      </c>
      <c r="K39" s="79" t="s">
        <v>23</v>
      </c>
      <c r="L39" s="79" t="s">
        <v>23</v>
      </c>
      <c r="M39" s="79" t="s">
        <v>23</v>
      </c>
      <c r="N39" s="79" t="s">
        <v>23</v>
      </c>
      <c r="O39" s="79" t="s">
        <v>23</v>
      </c>
      <c r="P39" s="79" t="s">
        <v>23</v>
      </c>
      <c r="Q39" s="79" t="s">
        <v>23</v>
      </c>
      <c r="R39" s="79" t="s">
        <v>23</v>
      </c>
      <c r="S39" s="79" t="s">
        <v>23</v>
      </c>
      <c r="T39" s="79" t="s">
        <v>23</v>
      </c>
      <c r="U39" s="79" t="s">
        <v>23</v>
      </c>
      <c r="V39" s="79" t="s">
        <v>23</v>
      </c>
      <c r="W39" s="79"/>
    </row>
    <row r="40" spans="1:23" x14ac:dyDescent="0.25">
      <c r="A40" s="20" t="s">
        <v>5</v>
      </c>
      <c r="B40" s="10" t="s">
        <v>24</v>
      </c>
      <c r="C40" s="10" t="s">
        <v>24</v>
      </c>
      <c r="D40" s="10" t="s">
        <v>24</v>
      </c>
      <c r="E40" s="10" t="s">
        <v>24</v>
      </c>
      <c r="F40" s="10" t="s">
        <v>24</v>
      </c>
      <c r="G40" s="10" t="s">
        <v>24</v>
      </c>
      <c r="H40" s="10" t="s">
        <v>24</v>
      </c>
      <c r="I40" s="10" t="s">
        <v>24</v>
      </c>
      <c r="J40" s="10" t="s">
        <v>24</v>
      </c>
      <c r="K40" s="10" t="s">
        <v>24</v>
      </c>
      <c r="L40" s="10" t="s">
        <v>24</v>
      </c>
      <c r="M40" s="10" t="s">
        <v>24</v>
      </c>
      <c r="N40" s="10" t="s">
        <v>24</v>
      </c>
      <c r="O40" s="10" t="s">
        <v>24</v>
      </c>
      <c r="P40" s="10" t="s">
        <v>24</v>
      </c>
      <c r="Q40" s="10" t="s">
        <v>24</v>
      </c>
      <c r="R40" s="10" t="s">
        <v>24</v>
      </c>
      <c r="S40" s="10" t="s">
        <v>24</v>
      </c>
      <c r="T40" s="10" t="s">
        <v>24</v>
      </c>
      <c r="U40" s="10" t="s">
        <v>24</v>
      </c>
      <c r="V40" s="10" t="s">
        <v>24</v>
      </c>
      <c r="W40" s="10"/>
    </row>
    <row r="41" spans="1:23" x14ac:dyDescent="0.25">
      <c r="A41" s="91" t="s">
        <v>92</v>
      </c>
      <c r="B41" s="79" t="s">
        <v>23</v>
      </c>
      <c r="C41" s="79" t="s">
        <v>23</v>
      </c>
      <c r="D41" s="79" t="s">
        <v>23</v>
      </c>
      <c r="E41" s="79" t="s">
        <v>24</v>
      </c>
      <c r="F41" s="79" t="s">
        <v>23</v>
      </c>
      <c r="G41" s="79" t="s">
        <v>24</v>
      </c>
      <c r="H41" s="79" t="s">
        <v>24</v>
      </c>
      <c r="I41" s="79" t="s">
        <v>23</v>
      </c>
      <c r="J41" s="79" t="s">
        <v>23</v>
      </c>
      <c r="K41" s="79" t="s">
        <v>24</v>
      </c>
      <c r="L41" s="79" t="s">
        <v>24</v>
      </c>
      <c r="M41" s="79" t="s">
        <v>24</v>
      </c>
      <c r="N41" s="79" t="s">
        <v>23</v>
      </c>
      <c r="O41" s="79" t="s">
        <v>23</v>
      </c>
      <c r="P41" s="79" t="s">
        <v>23</v>
      </c>
      <c r="Q41" s="79" t="s">
        <v>23</v>
      </c>
      <c r="R41" s="79" t="s">
        <v>23</v>
      </c>
      <c r="S41" s="79" t="s">
        <v>23</v>
      </c>
      <c r="T41" s="79" t="s">
        <v>23</v>
      </c>
      <c r="U41" s="79" t="s">
        <v>23</v>
      </c>
      <c r="V41" s="79" t="s">
        <v>23</v>
      </c>
      <c r="W41" s="79"/>
    </row>
    <row r="42" spans="1:23" x14ac:dyDescent="0.25">
      <c r="A42" s="20" t="s">
        <v>99</v>
      </c>
      <c r="B42" s="10" t="s">
        <v>23</v>
      </c>
      <c r="C42" s="10" t="s">
        <v>23</v>
      </c>
      <c r="D42" s="10" t="s">
        <v>23</v>
      </c>
      <c r="E42" s="10" t="s">
        <v>23</v>
      </c>
      <c r="F42" s="10" t="s">
        <v>23</v>
      </c>
      <c r="G42" s="10" t="s">
        <v>23</v>
      </c>
      <c r="H42" s="10" t="s">
        <v>23</v>
      </c>
      <c r="I42" s="10" t="s">
        <v>23</v>
      </c>
      <c r="J42" s="10" t="s">
        <v>23</v>
      </c>
      <c r="K42" s="10" t="s">
        <v>23</v>
      </c>
      <c r="L42" s="10" t="s">
        <v>23</v>
      </c>
      <c r="M42" s="10" t="s">
        <v>23</v>
      </c>
      <c r="N42" s="10" t="s">
        <v>23</v>
      </c>
      <c r="O42" s="10" t="s">
        <v>23</v>
      </c>
      <c r="P42" s="10" t="s">
        <v>23</v>
      </c>
      <c r="Q42" s="10" t="s">
        <v>23</v>
      </c>
      <c r="R42" s="10" t="s">
        <v>23</v>
      </c>
      <c r="S42" s="10" t="s">
        <v>23</v>
      </c>
      <c r="T42" s="10" t="s">
        <v>23</v>
      </c>
      <c r="U42" s="10" t="s">
        <v>23</v>
      </c>
      <c r="V42" s="10" t="s">
        <v>23</v>
      </c>
      <c r="W42" s="10"/>
    </row>
    <row r="43" spans="1:23" x14ac:dyDescent="0.25">
      <c r="A43" s="91" t="s">
        <v>98</v>
      </c>
      <c r="B43" s="79" t="s">
        <v>23</v>
      </c>
      <c r="C43" s="79" t="s">
        <v>23</v>
      </c>
      <c r="D43" s="79" t="s">
        <v>23</v>
      </c>
      <c r="E43" s="79" t="s">
        <v>23</v>
      </c>
      <c r="F43" s="79" t="s">
        <v>23</v>
      </c>
      <c r="G43" s="79" t="s">
        <v>23</v>
      </c>
      <c r="H43" s="79" t="s">
        <v>23</v>
      </c>
      <c r="I43" s="79" t="s">
        <v>23</v>
      </c>
      <c r="J43" s="79" t="s">
        <v>23</v>
      </c>
      <c r="K43" s="79" t="s">
        <v>23</v>
      </c>
      <c r="L43" s="79" t="s">
        <v>23</v>
      </c>
      <c r="M43" s="79" t="s">
        <v>23</v>
      </c>
      <c r="N43" s="79" t="s">
        <v>23</v>
      </c>
      <c r="O43" s="79" t="s">
        <v>23</v>
      </c>
      <c r="P43" s="79" t="s">
        <v>23</v>
      </c>
      <c r="Q43" s="79" t="s">
        <v>23</v>
      </c>
      <c r="R43" s="79" t="s">
        <v>23</v>
      </c>
      <c r="S43" s="79" t="s">
        <v>23</v>
      </c>
      <c r="T43" s="79" t="s">
        <v>23</v>
      </c>
      <c r="U43" s="79" t="s">
        <v>23</v>
      </c>
      <c r="V43" s="79" t="s">
        <v>23</v>
      </c>
      <c r="W43" s="79"/>
    </row>
    <row r="44" spans="1:23" x14ac:dyDescent="0.25">
      <c r="A44" s="91" t="s">
        <v>138</v>
      </c>
      <c r="B44" s="79" t="s">
        <v>23</v>
      </c>
      <c r="C44" s="79" t="s">
        <v>23</v>
      </c>
      <c r="D44" s="79" t="s">
        <v>23</v>
      </c>
      <c r="E44" s="79" t="s">
        <v>23</v>
      </c>
      <c r="F44" s="79" t="s">
        <v>23</v>
      </c>
      <c r="G44" s="79" t="s">
        <v>23</v>
      </c>
      <c r="H44" s="79" t="s">
        <v>23</v>
      </c>
      <c r="I44" s="79" t="s">
        <v>23</v>
      </c>
      <c r="J44" s="79" t="s">
        <v>23</v>
      </c>
      <c r="K44" s="79" t="s">
        <v>23</v>
      </c>
      <c r="L44" s="79" t="s">
        <v>23</v>
      </c>
      <c r="M44" s="79" t="s">
        <v>23</v>
      </c>
      <c r="N44" s="79" t="s">
        <v>23</v>
      </c>
      <c r="O44" s="79" t="s">
        <v>23</v>
      </c>
      <c r="P44" s="79" t="s">
        <v>23</v>
      </c>
      <c r="Q44" s="79" t="s">
        <v>23</v>
      </c>
      <c r="R44" s="79" t="s">
        <v>23</v>
      </c>
      <c r="S44" s="79" t="s">
        <v>23</v>
      </c>
      <c r="T44" s="79" t="s">
        <v>23</v>
      </c>
      <c r="U44" s="79" t="s">
        <v>23</v>
      </c>
      <c r="V44" s="79" t="s">
        <v>23</v>
      </c>
      <c r="W44" s="79"/>
    </row>
    <row r="45" spans="1:23" x14ac:dyDescent="0.25">
      <c r="A45" s="20" t="str">
        <f>'VAl9'!A1</f>
        <v>VAL9: D041s por estados tirando o cancelado e rejeitado</v>
      </c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 t="s">
        <v>23</v>
      </c>
      <c r="R45" s="10" t="s">
        <v>23</v>
      </c>
      <c r="S45" s="10" t="s">
        <v>23</v>
      </c>
      <c r="T45" s="10" t="s">
        <v>23</v>
      </c>
      <c r="U45" s="10" t="s">
        <v>23</v>
      </c>
      <c r="V45" s="10" t="s">
        <v>23</v>
      </c>
      <c r="W45" s="10"/>
    </row>
    <row r="46" spans="1:23" x14ac:dyDescent="0.25">
      <c r="A46" s="110" t="str">
        <f>'VAL10'!A1</f>
        <v>VAL10: D041s como ultimo processo e as configs estão fechadas</v>
      </c>
      <c r="B46" s="94"/>
      <c r="C46" s="94"/>
      <c r="D46" s="94"/>
      <c r="E46" s="94"/>
      <c r="F46" s="94"/>
      <c r="G46" s="94"/>
      <c r="H46" s="94"/>
      <c r="I46" s="94"/>
      <c r="J46" s="94"/>
      <c r="K46" s="94"/>
      <c r="L46" s="94"/>
      <c r="M46" s="94"/>
      <c r="N46" s="94"/>
      <c r="O46" s="94"/>
      <c r="P46" s="94"/>
      <c r="Q46" s="94" t="s">
        <v>23</v>
      </c>
      <c r="R46" s="94" t="s">
        <v>23</v>
      </c>
      <c r="S46" s="94" t="s">
        <v>23</v>
      </c>
      <c r="T46" s="94" t="s">
        <v>23</v>
      </c>
      <c r="U46" s="94" t="s">
        <v>23</v>
      </c>
      <c r="V46" s="94" t="s">
        <v>23</v>
      </c>
      <c r="W46" s="94"/>
    </row>
    <row ht="15.75" r="47" spans="1:23" thickBot="1" x14ac:dyDescent="0.3"/>
    <row r="48" spans="1:23" x14ac:dyDescent="0.25">
      <c r="A48" s="109" t="s">
        <v>41</v>
      </c>
      <c r="B48" s="111">
        <v>43437</v>
      </c>
      <c r="C48" s="111">
        <v>43438</v>
      </c>
      <c r="D48" s="111">
        <v>43439</v>
      </c>
      <c r="E48" s="111">
        <v>43440</v>
      </c>
      <c r="F48" s="111">
        <v>43441</v>
      </c>
      <c r="G48" s="111">
        <v>43444</v>
      </c>
      <c r="H48" s="111">
        <v>43445</v>
      </c>
      <c r="I48" s="111">
        <v>43446</v>
      </c>
      <c r="J48" s="111">
        <v>43447</v>
      </c>
      <c r="K48" s="111">
        <v>43448</v>
      </c>
      <c r="L48" s="111">
        <v>43451</v>
      </c>
      <c r="M48" s="111">
        <v>43452</v>
      </c>
      <c r="N48" s="111">
        <v>43453</v>
      </c>
      <c r="O48" s="111">
        <v>43454</v>
      </c>
      <c r="P48" s="111">
        <v>43465</v>
      </c>
      <c r="Q48" s="111"/>
      <c r="R48" s="111"/>
      <c r="S48" s="111"/>
      <c r="T48" s="111"/>
      <c r="U48" s="111"/>
      <c r="V48" s="111"/>
      <c r="W48" s="111"/>
    </row>
    <row r="49" spans="1:23" x14ac:dyDescent="0.25">
      <c r="A49" s="91" t="s">
        <v>62</v>
      </c>
      <c r="B49" s="79" t="s">
        <v>23</v>
      </c>
      <c r="C49" s="79" t="s">
        <v>23</v>
      </c>
      <c r="D49" s="79" t="s">
        <v>24</v>
      </c>
      <c r="E49" s="79" t="s">
        <v>23</v>
      </c>
      <c r="F49" s="79" t="s">
        <v>23</v>
      </c>
      <c r="G49" s="79" t="s">
        <v>23</v>
      </c>
      <c r="H49" s="79" t="s">
        <v>23</v>
      </c>
      <c r="I49" s="79" t="s">
        <v>23</v>
      </c>
      <c r="J49" s="79" t="s">
        <v>23</v>
      </c>
      <c r="K49" s="79" t="s">
        <v>23</v>
      </c>
      <c r="L49" s="79" t="s">
        <v>23</v>
      </c>
      <c r="M49" s="79" t="s">
        <v>23</v>
      </c>
      <c r="N49" s="79" t="s">
        <v>23</v>
      </c>
      <c r="O49" s="79" t="s">
        <v>23</v>
      </c>
      <c r="P49" s="79" t="s">
        <v>23</v>
      </c>
      <c r="Q49" s="79"/>
      <c r="R49" s="79"/>
      <c r="S49" s="79"/>
      <c r="T49" s="79"/>
      <c r="U49" s="79"/>
      <c r="V49" s="79"/>
      <c r="W49" s="79"/>
    </row>
    <row r="50" spans="1:23" x14ac:dyDescent="0.25">
      <c r="A50" s="20" t="s">
        <v>2</v>
      </c>
      <c r="B50" s="10" t="s">
        <v>23</v>
      </c>
      <c r="C50" s="10" t="s">
        <v>23</v>
      </c>
      <c r="D50" s="10" t="s">
        <v>23</v>
      </c>
      <c r="E50" s="10" t="s">
        <v>23</v>
      </c>
      <c r="F50" s="10" t="s">
        <v>23</v>
      </c>
      <c r="G50" s="10" t="s">
        <v>23</v>
      </c>
      <c r="H50" s="10" t="s">
        <v>23</v>
      </c>
      <c r="I50" s="10" t="s">
        <v>23</v>
      </c>
      <c r="J50" s="10" t="s">
        <v>23</v>
      </c>
      <c r="K50" s="10" t="s">
        <v>23</v>
      </c>
      <c r="L50" s="10" t="s">
        <v>23</v>
      </c>
      <c r="M50" s="10" t="s">
        <v>23</v>
      </c>
      <c r="N50" s="10" t="s">
        <v>23</v>
      </c>
      <c r="O50" s="10" t="s">
        <v>23</v>
      </c>
      <c r="P50" s="10" t="s">
        <v>23</v>
      </c>
      <c r="Q50" s="10"/>
      <c r="R50" s="10"/>
      <c r="S50" s="10"/>
      <c r="T50" s="10"/>
      <c r="U50" s="10"/>
      <c r="V50" s="10"/>
      <c r="W50" s="10"/>
    </row>
    <row r="51" spans="1:23" x14ac:dyDescent="0.25">
      <c r="A51" s="91" t="s">
        <v>4</v>
      </c>
      <c r="B51" s="79" t="s">
        <v>23</v>
      </c>
      <c r="C51" s="79" t="s">
        <v>23</v>
      </c>
      <c r="D51" s="79" t="s">
        <v>24</v>
      </c>
      <c r="E51" s="79" t="s">
        <v>24</v>
      </c>
      <c r="F51" s="79" t="s">
        <v>24</v>
      </c>
      <c r="G51" s="79" t="s">
        <v>24</v>
      </c>
      <c r="H51" s="79" t="s">
        <v>24</v>
      </c>
      <c r="I51" s="79" t="s">
        <v>24</v>
      </c>
      <c r="J51" s="79" t="s">
        <v>24</v>
      </c>
      <c r="K51" s="79" t="s">
        <v>24</v>
      </c>
      <c r="L51" s="79" t="s">
        <v>24</v>
      </c>
      <c r="M51" s="79" t="s">
        <v>24</v>
      </c>
      <c r="N51" s="79" t="s">
        <v>24</v>
      </c>
      <c r="O51" s="79" t="s">
        <v>23</v>
      </c>
      <c r="P51" s="79" t="s">
        <v>23</v>
      </c>
      <c r="Q51" s="79"/>
      <c r="R51" s="79"/>
      <c r="S51" s="79"/>
      <c r="T51" s="79"/>
      <c r="U51" s="79"/>
      <c r="V51" s="79"/>
      <c r="W51" s="79"/>
    </row>
    <row r="52" spans="1:23" x14ac:dyDescent="0.25">
      <c r="A52" s="20" t="s">
        <v>5</v>
      </c>
      <c r="B52" s="10" t="s">
        <v>24</v>
      </c>
      <c r="C52" s="10" t="s">
        <v>24</v>
      </c>
      <c r="D52" s="10" t="s">
        <v>24</v>
      </c>
      <c r="E52" s="10" t="s">
        <v>24</v>
      </c>
      <c r="F52" s="10" t="s">
        <v>24</v>
      </c>
      <c r="G52" s="10" t="s">
        <v>24</v>
      </c>
      <c r="H52" s="10" t="s">
        <v>24</v>
      </c>
      <c r="I52" s="10" t="s">
        <v>24</v>
      </c>
      <c r="J52" s="10" t="s">
        <v>24</v>
      </c>
      <c r="K52" s="10" t="s">
        <v>24</v>
      </c>
      <c r="L52" s="10" t="s">
        <v>24</v>
      </c>
      <c r="M52" s="10" t="s">
        <v>24</v>
      </c>
      <c r="N52" s="10" t="s">
        <v>24</v>
      </c>
      <c r="O52" s="10" t="s">
        <v>24</v>
      </c>
      <c r="P52" s="10" t="s">
        <v>24</v>
      </c>
      <c r="Q52" s="10"/>
      <c r="R52" s="10"/>
      <c r="S52" s="10"/>
      <c r="T52" s="10"/>
      <c r="U52" s="10"/>
      <c r="V52" s="10"/>
      <c r="W52" s="10"/>
    </row>
    <row r="53" spans="1:23" x14ac:dyDescent="0.25">
      <c r="A53" s="91" t="s">
        <v>92</v>
      </c>
      <c r="B53" s="79" t="s">
        <v>24</v>
      </c>
      <c r="C53" s="79" t="s">
        <v>24</v>
      </c>
      <c r="D53" s="79" t="s">
        <v>23</v>
      </c>
      <c r="E53" s="79" t="s">
        <v>23</v>
      </c>
      <c r="F53" s="79" t="s">
        <v>23</v>
      </c>
      <c r="G53" s="79" t="s">
        <v>23</v>
      </c>
      <c r="H53" s="79" t="s">
        <v>23</v>
      </c>
      <c r="I53" s="79" t="s">
        <v>23</v>
      </c>
      <c r="J53" s="79" t="s">
        <v>23</v>
      </c>
      <c r="K53" s="79" t="s">
        <v>24</v>
      </c>
      <c r="L53" s="79" t="s">
        <v>23</v>
      </c>
      <c r="M53" s="79" t="s">
        <v>23</v>
      </c>
      <c r="N53" s="79" t="s">
        <v>23</v>
      </c>
      <c r="O53" s="79" t="s">
        <v>23</v>
      </c>
      <c r="P53" s="79" t="s">
        <v>23</v>
      </c>
      <c r="Q53" s="79"/>
      <c r="R53" s="79"/>
      <c r="S53" s="79"/>
      <c r="T53" s="79"/>
      <c r="U53" s="79"/>
      <c r="V53" s="79"/>
      <c r="W53" s="79"/>
    </row>
    <row r="54" spans="1:23" x14ac:dyDescent="0.25">
      <c r="A54" s="20" t="s">
        <v>99</v>
      </c>
      <c r="B54" s="10" t="s">
        <v>23</v>
      </c>
      <c r="C54" s="10" t="s">
        <v>23</v>
      </c>
      <c r="D54" s="10" t="s">
        <v>23</v>
      </c>
      <c r="E54" s="10" t="s">
        <v>23</v>
      </c>
      <c r="F54" s="10" t="s">
        <v>23</v>
      </c>
      <c r="G54" s="10" t="s">
        <v>23</v>
      </c>
      <c r="H54" s="10" t="s">
        <v>23</v>
      </c>
      <c r="I54" s="10" t="s">
        <v>23</v>
      </c>
      <c r="J54" s="10" t="s">
        <v>23</v>
      </c>
      <c r="K54" s="10" t="s">
        <v>23</v>
      </c>
      <c r="L54" s="10" t="s">
        <v>23</v>
      </c>
      <c r="M54" s="10" t="s">
        <v>23</v>
      </c>
      <c r="N54" s="10" t="s">
        <v>23</v>
      </c>
      <c r="O54" s="10" t="s">
        <v>23</v>
      </c>
      <c r="P54" s="10" t="s">
        <v>23</v>
      </c>
      <c r="Q54" s="10"/>
      <c r="R54" s="10"/>
      <c r="S54" s="10"/>
      <c r="T54" s="10"/>
      <c r="U54" s="10"/>
      <c r="V54" s="10"/>
      <c r="W54" s="10"/>
    </row>
    <row r="55" spans="1:23" x14ac:dyDescent="0.25">
      <c r="A55" s="91" t="s">
        <v>98</v>
      </c>
      <c r="B55" s="79" t="s">
        <v>23</v>
      </c>
      <c r="C55" s="79" t="s">
        <v>23</v>
      </c>
      <c r="D55" s="79" t="s">
        <v>23</v>
      </c>
      <c r="E55" s="79" t="s">
        <v>23</v>
      </c>
      <c r="F55" s="79" t="s">
        <v>23</v>
      </c>
      <c r="G55" s="79" t="s">
        <v>23</v>
      </c>
      <c r="H55" s="79" t="s">
        <v>23</v>
      </c>
      <c r="I55" s="79" t="s">
        <v>23</v>
      </c>
      <c r="J55" s="79" t="s">
        <v>23</v>
      </c>
      <c r="K55" s="79" t="s">
        <v>23</v>
      </c>
      <c r="L55" s="79" t="s">
        <v>23</v>
      </c>
      <c r="M55" s="79" t="s">
        <v>23</v>
      </c>
      <c r="N55" s="79" t="s">
        <v>23</v>
      </c>
      <c r="O55" s="79" t="s">
        <v>23</v>
      </c>
      <c r="P55" s="79" t="s">
        <v>23</v>
      </c>
      <c r="Q55" s="79"/>
      <c r="R55" s="79"/>
      <c r="S55" s="79"/>
      <c r="T55" s="79"/>
      <c r="U55" s="79"/>
      <c r="V55" s="79"/>
      <c r="W55" s="79"/>
    </row>
    <row r="56" spans="1:23" x14ac:dyDescent="0.25">
      <c r="A56" s="91" t="s">
        <v>138</v>
      </c>
      <c r="B56" s="79" t="s">
        <v>23</v>
      </c>
      <c r="C56" s="79" t="s">
        <v>23</v>
      </c>
      <c r="D56" s="79" t="s">
        <v>23</v>
      </c>
      <c r="E56" s="79" t="s">
        <v>23</v>
      </c>
      <c r="F56" s="79" t="s">
        <v>23</v>
      </c>
      <c r="G56" s="79" t="s">
        <v>23</v>
      </c>
      <c r="H56" s="79" t="s">
        <v>23</v>
      </c>
      <c r="I56" s="79" t="s">
        <v>23</v>
      </c>
      <c r="J56" s="79" t="s">
        <v>23</v>
      </c>
      <c r="K56" s="79" t="s">
        <v>23</v>
      </c>
      <c r="L56" s="79" t="s">
        <v>23</v>
      </c>
      <c r="M56" s="79" t="s">
        <v>23</v>
      </c>
      <c r="N56" s="79" t="s">
        <v>23</v>
      </c>
      <c r="O56" s="79" t="s">
        <v>23</v>
      </c>
      <c r="P56" s="79" t="s">
        <v>23</v>
      </c>
      <c r="Q56" s="79"/>
      <c r="R56" s="79"/>
      <c r="S56" s="79"/>
      <c r="T56" s="79"/>
      <c r="U56" s="79"/>
      <c r="V56" s="79"/>
      <c r="W56" s="79"/>
    </row>
    <row r="57" spans="1:23" x14ac:dyDescent="0.25">
      <c r="A57" s="20" t="s">
        <v>190</v>
      </c>
      <c r="B57" s="10" t="s">
        <v>23</v>
      </c>
      <c r="C57" s="10" t="s">
        <v>23</v>
      </c>
      <c r="D57" s="10" t="s">
        <v>23</v>
      </c>
      <c r="E57" s="10" t="s">
        <v>23</v>
      </c>
      <c r="F57" s="10" t="s">
        <v>24</v>
      </c>
      <c r="G57" s="10" t="s">
        <v>24</v>
      </c>
      <c r="H57" s="10" t="s">
        <v>24</v>
      </c>
      <c r="I57" s="10" t="s">
        <v>24</v>
      </c>
      <c r="J57" s="10" t="s">
        <v>24</v>
      </c>
      <c r="K57" s="10" t="s">
        <v>24</v>
      </c>
      <c r="L57" s="10" t="s">
        <v>24</v>
      </c>
      <c r="M57" s="10" t="s">
        <v>24</v>
      </c>
      <c r="N57" s="10" t="s">
        <v>24</v>
      </c>
      <c r="O57" s="10" t="s">
        <v>24</v>
      </c>
      <c r="P57" s="10" t="s">
        <v>24</v>
      </c>
      <c r="Q57" s="10"/>
      <c r="R57" s="10"/>
      <c r="S57" s="10"/>
      <c r="T57" s="10"/>
      <c r="U57" s="10"/>
      <c r="V57" s="10"/>
      <c r="W57" s="10"/>
    </row>
    <row r="58" spans="1:23" x14ac:dyDescent="0.25">
      <c r="A58" s="110" t="s">
        <v>189</v>
      </c>
      <c r="B58" s="79" t="s">
        <v>23</v>
      </c>
      <c r="C58" s="79" t="s">
        <v>23</v>
      </c>
      <c r="D58" s="79" t="s">
        <v>23</v>
      </c>
      <c r="E58" s="79" t="s">
        <v>23</v>
      </c>
      <c r="F58" s="79" t="s">
        <v>23</v>
      </c>
      <c r="G58" s="79" t="s">
        <v>23</v>
      </c>
      <c r="H58" s="79" t="s">
        <v>23</v>
      </c>
      <c r="I58" s="79" t="s">
        <v>23</v>
      </c>
      <c r="J58" s="79" t="s">
        <v>23</v>
      </c>
      <c r="K58" s="79" t="s">
        <v>23</v>
      </c>
      <c r="L58" s="94" t="s">
        <v>23</v>
      </c>
      <c r="M58" s="94" t="s">
        <v>23</v>
      </c>
      <c r="N58" s="94" t="s">
        <v>24</v>
      </c>
      <c r="O58" s="94" t="s">
        <v>24</v>
      </c>
      <c r="P58" s="94" t="s">
        <v>24</v>
      </c>
      <c r="Q58" s="94"/>
      <c r="R58" s="94"/>
      <c r="S58" s="94"/>
      <c r="T58" s="94"/>
      <c r="U58" s="94"/>
      <c r="V58" s="94"/>
      <c r="W58" s="94"/>
    </row>
    <row r="59" spans="1:23" x14ac:dyDescent="0.25">
      <c r="A59" s="110" t="s">
        <v>198</v>
      </c>
      <c r="B59" s="79" t="s">
        <v>23</v>
      </c>
      <c r="C59" s="79" t="s">
        <v>23</v>
      </c>
      <c r="D59" s="79" t="s">
        <v>23</v>
      </c>
      <c r="E59" s="79" t="s">
        <v>23</v>
      </c>
      <c r="F59" s="79" t="s">
        <v>23</v>
      </c>
      <c r="G59" s="79" t="s">
        <v>23</v>
      </c>
      <c r="H59" s="79" t="s">
        <v>23</v>
      </c>
      <c r="I59" s="79" t="s">
        <v>23</v>
      </c>
      <c r="J59" s="79" t="s">
        <v>23</v>
      </c>
      <c r="K59" s="79" t="s">
        <v>23</v>
      </c>
      <c r="L59" s="79" t="s">
        <v>23</v>
      </c>
      <c r="M59" s="79" t="s">
        <v>23</v>
      </c>
      <c r="N59" s="79" t="s">
        <v>23</v>
      </c>
      <c r="O59" s="79" t="s">
        <v>23</v>
      </c>
      <c r="P59" s="79" t="s">
        <v>23</v>
      </c>
      <c r="Q59" s="79"/>
      <c r="R59" s="79"/>
      <c r="S59" s="79"/>
      <c r="T59" s="79"/>
      <c r="U59" s="79"/>
      <c r="V59" s="79"/>
      <c r="W59" s="79"/>
    </row>
    <row ht="15.75" r="60" spans="1:23" thickBot="1" x14ac:dyDescent="0.3"/>
    <row r="61" spans="1:23" x14ac:dyDescent="0.25">
      <c r="A61" s="109" t="s">
        <v>41</v>
      </c>
      <c r="B61" s="111">
        <v>43466</v>
      </c>
      <c r="C61" s="111">
        <v>43467</v>
      </c>
      <c r="D61" s="111">
        <v>43468</v>
      </c>
      <c r="E61" s="111">
        <v>43472</v>
      </c>
      <c r="F61" s="111">
        <v>43473</v>
      </c>
      <c r="G61" s="111">
        <v>43474</v>
      </c>
      <c r="H61" s="111">
        <v>43475</v>
      </c>
      <c r="I61" s="111">
        <v>43476</v>
      </c>
      <c r="J61" s="111">
        <v>43479</v>
      </c>
      <c r="K61" s="111">
        <v>43480</v>
      </c>
      <c r="L61" s="111">
        <v>43481</v>
      </c>
      <c r="M61" s="111">
        <v>43482</v>
      </c>
      <c r="N61" s="111">
        <v>43487</v>
      </c>
      <c r="O61" s="111">
        <v>43488</v>
      </c>
      <c r="P61" s="111">
        <v>43489</v>
      </c>
      <c r="Q61" s="143" t="n">
        <v>43572.90593690972</v>
      </c>
      <c r="R61" s="144" t="n">
        <v>43572.91356693287</v>
      </c>
      <c r="S61" s="145" t="n">
        <v>43572.91561966435</v>
      </c>
      <c r="T61" s="146" t="n">
        <v>43572.91750055556</v>
      </c>
      <c r="U61" s="147" t="n">
        <v>43572.921975046294</v>
      </c>
      <c r="V61" s="148" t="n">
        <v>43587.93671002315</v>
      </c>
      <c r="W61" s="149" t="n">
        <v>43587.93822979167</v>
      </c>
      <c r="X61" s="150" t="n">
        <v>43587.93881664352</v>
      </c>
      <c r="Y61" s="151" t="n">
        <v>43587.94065719908</v>
      </c>
      <c r="Z61" s="152" t="n">
        <v>43587.94100805555</v>
      </c>
      <c r="AA61" s="153" t="n">
        <v>43587.941578969905</v>
      </c>
      <c r="AB61" s="154" t="n">
        <v>43587.94217392361</v>
      </c>
      <c r="AC61" s="155" t="n">
        <v>43587.94265953704</v>
      </c>
      <c r="AD61" s="156" t="n">
        <v>43588.336048020836</v>
      </c>
      <c r="AE61" s="157" t="n">
        <v>43592.96399275463</v>
      </c>
      <c r="AF61" s="158" t="n">
        <v>43593.966498043985</v>
      </c>
      <c r="AG61" s="159" t="n">
        <v>43594.898596956016</v>
      </c>
      <c r="AH61" s="160" t="n">
        <v>43594.899477534724</v>
      </c>
      <c r="AI61" s="161" t="n">
        <v>43594.90398601852</v>
      </c>
      <c r="AJ61" s="162" t="n">
        <v>43594.90409040509</v>
      </c>
      <c r="AK61" s="163" t="n">
        <v>43594.90446978009</v>
      </c>
      <c r="AL61" s="164" t="n">
        <v>43594.90593511574</v>
      </c>
      <c r="AM61" s="165" t="n">
        <v>43594.90610408565</v>
      </c>
      <c r="AN61" s="166" t="n">
        <v>43594.97311274306</v>
      </c>
      <c r="AO61" s="167" t="n">
        <v>43594.97499109954</v>
      </c>
      <c r="AP61" s="168" t="n">
        <v>43594.98264891204</v>
      </c>
      <c r="AQ61" s="169" t="n">
        <v>43594.98488788195</v>
      </c>
      <c r="AR61" s="170" t="n">
        <v>43595.86115635416</v>
      </c>
      <c r="AS61" s="171" t="n">
        <v>43595.86312732639</v>
      </c>
      <c r="AT61" s="172" t="n">
        <v>43595.86555653935</v>
      </c>
      <c r="AU61" s="173" t="n">
        <v>43595.86677206019</v>
      </c>
      <c r="AV61" s="174" t="n">
        <v>43595.86704712963</v>
      </c>
      <c r="AW61" s="175" t="n">
        <v>43595.871334814816</v>
      </c>
      <c r="AX61" s="176" t="n">
        <v>43595.87253818287</v>
      </c>
      <c r="AY61" s="177" t="n">
        <v>43595.87361458333</v>
      </c>
      <c r="AZ61" s="178" t="n">
        <v>43595.885596458334</v>
      </c>
      <c r="BA61" s="179" t="n">
        <v>43595.89395467593</v>
      </c>
      <c r="BB61" s="180" t="n">
        <v>43595.89600869213</v>
      </c>
      <c r="BC61" s="181" t="n">
        <v>43595.896521724535</v>
      </c>
      <c r="BD61" s="182" t="n">
        <v>43595.90613790509</v>
      </c>
      <c r="BE61" s="183" t="n">
        <v>43595.911734988425</v>
      </c>
      <c r="BF61" s="184" t="n">
        <v>43595.912698831016</v>
      </c>
      <c r="BG61" s="185" t="n">
        <v>43595.9165144213</v>
      </c>
      <c r="BH61" s="186" t="n">
        <v>43595.936250810184</v>
      </c>
      <c r="BI61" s="187" t="n">
        <v>43595.94254207176</v>
      </c>
      <c r="BJ61" s="188" t="n">
        <v>43595.94453731481</v>
      </c>
      <c r="BK61" s="189" t="n">
        <v>43595.945354421296</v>
      </c>
      <c r="BL61" s="190" t="n">
        <v>43596.3631702662</v>
      </c>
      <c r="BM61" s="191" t="n">
        <v>43596.37559028935</v>
      </c>
      <c r="BN61" s="192" t="n">
        <v>43596.37675798611</v>
      </c>
      <c r="BO61" s="193" t="n">
        <v>43596.37734104167</v>
      </c>
      <c r="BP61" s="194" t="n">
        <v>43596.37851605324</v>
      </c>
      <c r="BQ61" s="195" t="n">
        <v>43596.37888912037</v>
      </c>
      <c r="BR61" s="196" t="n">
        <v>43596.381134097224</v>
      </c>
      <c r="BS61" s="197" t="n">
        <v>43596.382517488426</v>
      </c>
      <c r="BT61" s="198" t="n">
        <v>43596.38256980324</v>
      </c>
      <c r="BU61" s="199" t="n">
        <v>43596.383879155095</v>
      </c>
      <c r="BV61" s="200" t="n">
        <v>43596.385406030095</v>
      </c>
      <c r="BW61" s="201" t="n">
        <v>43596.38569177083</v>
      </c>
      <c r="BX61" s="202" t="n">
        <v>43596.400765335646</v>
      </c>
      <c r="BY61" s="203" t="n">
        <v>43596.402163541665</v>
      </c>
      <c r="BZ61" s="204" t="n">
        <v>43596.40641258102</v>
      </c>
      <c r="CA61" s="205" t="n">
        <v>43596.40921049769</v>
      </c>
      <c r="CB61" s="206" t="n">
        <v>43596.411152141205</v>
      </c>
      <c r="CC61" s="207" t="n">
        <v>43596.432011689816</v>
      </c>
      <c r="CD61" s="208" t="n">
        <v>43596.545837488426</v>
      </c>
      <c r="CE61" s="209" t="n">
        <v>43596.994722256946</v>
      </c>
      <c r="CF61" s="210" t="n">
        <v>43596.99592763889</v>
      </c>
      <c r="CG61" s="211" t="n">
        <v>43596.99641946759</v>
      </c>
      <c r="CH61" s="212" t="n">
        <v>43596.99685873843</v>
      </c>
      <c r="CI61" s="213" t="n">
        <v>43596.99771231481</v>
      </c>
      <c r="CJ61" s="214" t="n">
        <v>43596.9992055787</v>
      </c>
      <c r="CK61" s="215" t="n">
        <v>43597.00433550926</v>
      </c>
      <c r="CL61" t="n" s="216">
        <v>43597.0060431713</v>
      </c>
    </row>
    <row r="62" spans="1:23" x14ac:dyDescent="0.25">
      <c r="A62" s="91" t="s">
        <v>62</v>
      </c>
      <c r="B62" s="79" t="s">
        <v>23</v>
      </c>
      <c r="C62" s="79" t="s">
        <v>23</v>
      </c>
      <c r="D62" s="79" t="s">
        <v>23</v>
      </c>
      <c r="E62" s="79" t="s">
        <v>23</v>
      </c>
      <c r="F62" s="79" t="s">
        <v>24</v>
      </c>
      <c r="G62" s="79" t="s">
        <v>23</v>
      </c>
      <c r="H62" s="79" t="s">
        <v>23</v>
      </c>
      <c r="I62" s="79" t="s">
        <v>23</v>
      </c>
      <c r="J62" s="79" t="s">
        <v>23</v>
      </c>
      <c r="K62" s="79" t="s">
        <v>23</v>
      </c>
      <c r="L62" s="79" t="s">
        <v>23</v>
      </c>
      <c r="M62" s="79" t="s">
        <v>23</v>
      </c>
      <c r="N62" s="79" t="s">
        <v>24</v>
      </c>
      <c r="O62" s="79" t="s">
        <v>24</v>
      </c>
      <c r="P62" s="79" t="s">
        <v>24</v>
      </c>
      <c r="Q62" t="s">
        <v>23</v>
      </c>
      <c r="R62" t="s">
        <v>23</v>
      </c>
      <c r="S62" t="s">
        <v>23</v>
      </c>
      <c r="T62" t="s">
        <v>23</v>
      </c>
      <c r="U62" t="s">
        <v>23</v>
      </c>
      <c r="V62" t="s">
        <v>23</v>
      </c>
      <c r="W62" t="s">
        <v>23</v>
      </c>
      <c r="X62" t="s">
        <v>23</v>
      </c>
      <c r="Y62" t="s">
        <v>23</v>
      </c>
      <c r="Z62" t="s">
        <v>23</v>
      </c>
      <c r="AA62" t="s">
        <v>23</v>
      </c>
      <c r="AB62" t="s">
        <v>23</v>
      </c>
      <c r="AC62" t="s">
        <v>23</v>
      </c>
      <c r="AD62" t="s">
        <v>23</v>
      </c>
      <c r="AE62" t="s">
        <v>23</v>
      </c>
      <c r="AF62" t="s">
        <v>23</v>
      </c>
      <c r="AG62" t="s">
        <v>23</v>
      </c>
      <c r="AH62" t="s">
        <v>23</v>
      </c>
      <c r="AI62" t="s">
        <v>23</v>
      </c>
      <c r="AJ62" t="s">
        <v>23</v>
      </c>
      <c r="AK62" t="s">
        <v>23</v>
      </c>
      <c r="AL62" t="s">
        <v>23</v>
      </c>
      <c r="AM62" t="s">
        <v>23</v>
      </c>
      <c r="AN62" t="s">
        <v>23</v>
      </c>
      <c r="AO62" t="s">
        <v>23</v>
      </c>
      <c r="AP62" t="s">
        <v>23</v>
      </c>
      <c r="AQ62" t="s">
        <v>23</v>
      </c>
      <c r="AR62" t="s">
        <v>23</v>
      </c>
      <c r="AS62" t="s">
        <v>23</v>
      </c>
      <c r="AT62" t="s">
        <v>23</v>
      </c>
      <c r="AU62" t="s">
        <v>23</v>
      </c>
      <c r="AV62" t="s">
        <v>23</v>
      </c>
      <c r="AW62" t="s">
        <v>23</v>
      </c>
      <c r="AX62" t="s">
        <v>23</v>
      </c>
      <c r="AY62" t="s">
        <v>23</v>
      </c>
      <c r="AZ62" t="s">
        <v>23</v>
      </c>
      <c r="BA62" t="s">
        <v>23</v>
      </c>
      <c r="BB62" t="s">
        <v>23</v>
      </c>
      <c r="BC62" t="s">
        <v>23</v>
      </c>
      <c r="BD62" t="s">
        <v>23</v>
      </c>
      <c r="BE62" t="s">
        <v>23</v>
      </c>
      <c r="BF62" t="s">
        <v>23</v>
      </c>
      <c r="BG62" t="s">
        <v>23</v>
      </c>
      <c r="BH62" t="s">
        <v>23</v>
      </c>
      <c r="BI62" t="s">
        <v>24</v>
      </c>
      <c r="BJ62" t="s">
        <v>24</v>
      </c>
      <c r="BK62" t="s">
        <v>24</v>
      </c>
      <c r="BL62" t="s">
        <v>24</v>
      </c>
      <c r="BM62" t="s">
        <v>24</v>
      </c>
      <c r="BN62" t="s">
        <v>24</v>
      </c>
      <c r="BO62" t="s">
        <v>24</v>
      </c>
      <c r="BP62" t="s">
        <v>24</v>
      </c>
      <c r="BQ62" t="s">
        <v>24</v>
      </c>
      <c r="BR62" t="s">
        <v>24</v>
      </c>
      <c r="BS62" t="s">
        <v>24</v>
      </c>
      <c r="BT62" t="s">
        <v>24</v>
      </c>
      <c r="BU62" t="s">
        <v>24</v>
      </c>
      <c r="BV62" t="s">
        <v>24</v>
      </c>
      <c r="BW62" t="s">
        <v>24</v>
      </c>
      <c r="BX62" t="s">
        <v>24</v>
      </c>
      <c r="BY62" t="s">
        <v>24</v>
      </c>
      <c r="BZ62" t="s">
        <v>24</v>
      </c>
      <c r="CA62" t="s">
        <v>24</v>
      </c>
      <c r="CB62" t="s">
        <v>24</v>
      </c>
      <c r="CC62" t="s">
        <v>24</v>
      </c>
      <c r="CD62" t="s">
        <v>24</v>
      </c>
      <c r="CE62" t="s">
        <v>24</v>
      </c>
      <c r="CF62" t="s">
        <v>24</v>
      </c>
      <c r="CG62" t="s">
        <v>24</v>
      </c>
      <c r="CH62" t="s">
        <v>24</v>
      </c>
      <c r="CI62" t="s">
        <v>24</v>
      </c>
      <c r="CJ62" t="s">
        <v>24</v>
      </c>
      <c r="CK62" t="s">
        <v>24</v>
      </c>
      <c r="CL62" t="s">
        <v>24</v>
      </c>
    </row>
    <row r="63" spans="1:23" x14ac:dyDescent="0.25">
      <c r="A63" s="20" t="s">
        <v>2</v>
      </c>
      <c r="B63" s="10" t="s">
        <v>24</v>
      </c>
      <c r="C63" s="10" t="s">
        <v>24</v>
      </c>
      <c r="D63" s="10" t="s">
        <v>24</v>
      </c>
      <c r="E63" s="10" t="s">
        <v>23</v>
      </c>
      <c r="F63" s="10" t="s">
        <v>24</v>
      </c>
      <c r="G63" s="10" t="s">
        <v>23</v>
      </c>
      <c r="H63" s="10" t="s">
        <v>24</v>
      </c>
      <c r="I63" s="10" t="s">
        <v>23</v>
      </c>
      <c r="J63" s="10" t="s">
        <v>24</v>
      </c>
      <c r="K63" s="10" t="s">
        <v>23</v>
      </c>
      <c r="L63" s="10" t="s">
        <v>23</v>
      </c>
      <c r="M63" s="10" t="s">
        <v>23</v>
      </c>
      <c r="N63" s="10" t="s">
        <v>23</v>
      </c>
      <c r="O63" s="10" t="s">
        <v>23</v>
      </c>
      <c r="P63" s="10" t="s">
        <v>23</v>
      </c>
      <c r="Q63" t="s">
        <v>23</v>
      </c>
      <c r="R63" t="s">
        <v>23</v>
      </c>
      <c r="S63" t="s">
        <v>23</v>
      </c>
      <c r="T63" t="s">
        <v>23</v>
      </c>
      <c r="U63" t="s">
        <v>23</v>
      </c>
      <c r="V63" t="s">
        <v>23</v>
      </c>
      <c r="W63" t="s">
        <v>23</v>
      </c>
      <c r="X63" t="s">
        <v>23</v>
      </c>
      <c r="Y63" t="s">
        <v>23</v>
      </c>
      <c r="Z63" t="s">
        <v>23</v>
      </c>
      <c r="AA63" t="s">
        <v>23</v>
      </c>
      <c r="AB63" t="s">
        <v>23</v>
      </c>
      <c r="AC63" t="s">
        <v>23</v>
      </c>
      <c r="AD63" t="s">
        <v>23</v>
      </c>
      <c r="AE63" t="s">
        <v>23</v>
      </c>
      <c r="AF63" t="s">
        <v>23</v>
      </c>
      <c r="AG63" t="s">
        <v>23</v>
      </c>
      <c r="AH63" t="s">
        <v>23</v>
      </c>
      <c r="AI63" t="s">
        <v>23</v>
      </c>
      <c r="AJ63" t="s">
        <v>23</v>
      </c>
      <c r="AK63" t="s">
        <v>23</v>
      </c>
      <c r="AL63" t="s">
        <v>23</v>
      </c>
      <c r="AM63" t="s">
        <v>23</v>
      </c>
      <c r="AN63" t="s">
        <v>23</v>
      </c>
      <c r="AO63" t="s">
        <v>23</v>
      </c>
      <c r="AP63" t="s">
        <v>23</v>
      </c>
      <c r="AQ63" t="s">
        <v>23</v>
      </c>
      <c r="AR63" t="s">
        <v>23</v>
      </c>
      <c r="AS63" t="s">
        <v>23</v>
      </c>
      <c r="AT63" t="s">
        <v>23</v>
      </c>
      <c r="AU63" t="s">
        <v>23</v>
      </c>
      <c r="AV63" t="s">
        <v>23</v>
      </c>
      <c r="AW63" t="s">
        <v>23</v>
      </c>
      <c r="AX63" t="s">
        <v>23</v>
      </c>
      <c r="AY63" t="s">
        <v>23</v>
      </c>
      <c r="AZ63" t="s">
        <v>23</v>
      </c>
      <c r="BA63" t="s">
        <v>23</v>
      </c>
      <c r="BB63" t="s">
        <v>23</v>
      </c>
      <c r="BC63" t="s">
        <v>23</v>
      </c>
      <c r="BD63" t="s">
        <v>23</v>
      </c>
      <c r="BE63" t="s">
        <v>23</v>
      </c>
      <c r="BF63" t="s">
        <v>23</v>
      </c>
      <c r="BG63" t="s">
        <v>23</v>
      </c>
      <c r="BH63" t="s">
        <v>23</v>
      </c>
      <c r="BI63" t="s">
        <v>24</v>
      </c>
      <c r="BJ63" t="s">
        <v>24</v>
      </c>
      <c r="BK63" t="s">
        <v>24</v>
      </c>
      <c r="BL63" t="s">
        <v>24</v>
      </c>
      <c r="BM63" t="s">
        <v>24</v>
      </c>
      <c r="BN63" t="s">
        <v>24</v>
      </c>
      <c r="BO63" t="s">
        <v>24</v>
      </c>
      <c r="BP63" t="s">
        <v>24</v>
      </c>
      <c r="BQ63" t="s">
        <v>24</v>
      </c>
      <c r="BR63" t="s">
        <v>24</v>
      </c>
      <c r="BS63" t="s">
        <v>24</v>
      </c>
      <c r="BT63" t="s">
        <v>24</v>
      </c>
      <c r="BU63" t="s">
        <v>24</v>
      </c>
      <c r="BV63" t="s">
        <v>24</v>
      </c>
      <c r="BW63" t="s">
        <v>24</v>
      </c>
      <c r="BX63" t="s">
        <v>24</v>
      </c>
      <c r="BY63" t="s">
        <v>24</v>
      </c>
      <c r="BZ63" t="s">
        <v>24</v>
      </c>
      <c r="CA63" t="s">
        <v>24</v>
      </c>
      <c r="CB63" t="s">
        <v>24</v>
      </c>
      <c r="CC63" t="s">
        <v>24</v>
      </c>
      <c r="CD63" t="s">
        <v>24</v>
      </c>
      <c r="CE63" t="s">
        <v>24</v>
      </c>
      <c r="CF63" t="s">
        <v>24</v>
      </c>
      <c r="CG63" t="s">
        <v>24</v>
      </c>
      <c r="CH63" t="s">
        <v>24</v>
      </c>
      <c r="CI63" t="s">
        <v>24</v>
      </c>
      <c r="CJ63" t="s">
        <v>24</v>
      </c>
      <c r="CK63" t="s">
        <v>24</v>
      </c>
      <c r="CL63" t="s">
        <v>24</v>
      </c>
    </row>
    <row r="64" spans="1:23" x14ac:dyDescent="0.25">
      <c r="A64" s="91" t="s">
        <v>4</v>
      </c>
      <c r="B64" s="79" t="s">
        <v>24</v>
      </c>
      <c r="C64" s="79" t="s">
        <v>24</v>
      </c>
      <c r="D64" s="79" t="s">
        <v>24</v>
      </c>
      <c r="E64" s="79" t="s">
        <v>23</v>
      </c>
      <c r="F64" s="79" t="s">
        <v>24</v>
      </c>
      <c r="G64" s="79" t="s">
        <v>23</v>
      </c>
      <c r="H64" s="79" t="s">
        <v>23</v>
      </c>
      <c r="I64" s="79" t="s">
        <v>23</v>
      </c>
      <c r="J64" s="79" t="s">
        <v>23</v>
      </c>
      <c r="K64" s="79" t="s">
        <v>23</v>
      </c>
      <c r="L64" s="79" t="s">
        <v>23</v>
      </c>
      <c r="M64" s="79" t="s">
        <v>23</v>
      </c>
      <c r="N64" s="79" t="s">
        <v>23</v>
      </c>
      <c r="O64" s="79" t="s">
        <v>24</v>
      </c>
      <c r="P64" s="79" t="s">
        <v>23</v>
      </c>
      <c r="Q64" t="s">
        <v>24</v>
      </c>
      <c r="R64" t="s">
        <v>24</v>
      </c>
      <c r="S64" t="s">
        <v>24</v>
      </c>
      <c r="T64" t="s">
        <v>24</v>
      </c>
      <c r="U64" t="s">
        <v>24</v>
      </c>
      <c r="V64" t="s">
        <v>24</v>
      </c>
      <c r="W64" t="s">
        <v>24</v>
      </c>
      <c r="X64" t="s">
        <v>24</v>
      </c>
      <c r="Y64" t="s">
        <v>24</v>
      </c>
      <c r="Z64" t="s">
        <v>24</v>
      </c>
      <c r="AA64" t="s">
        <v>24</v>
      </c>
      <c r="AB64" t="s">
        <v>24</v>
      </c>
      <c r="AC64" t="s">
        <v>24</v>
      </c>
      <c r="AD64" t="s">
        <v>24</v>
      </c>
      <c r="AE64" t="s">
        <v>24</v>
      </c>
      <c r="AF64" t="s">
        <v>24</v>
      </c>
      <c r="AG64" t="s">
        <v>24</v>
      </c>
      <c r="AH64" t="s">
        <v>24</v>
      </c>
      <c r="AI64" t="s">
        <v>24</v>
      </c>
      <c r="AJ64" t="s">
        <v>24</v>
      </c>
      <c r="AK64" t="s">
        <v>24</v>
      </c>
      <c r="AL64" t="s">
        <v>24</v>
      </c>
      <c r="AM64" t="s">
        <v>24</v>
      </c>
      <c r="AN64" t="s">
        <v>24</v>
      </c>
      <c r="AO64" t="s">
        <v>24</v>
      </c>
      <c r="AP64" t="s">
        <v>24</v>
      </c>
      <c r="AQ64" t="s">
        <v>24</v>
      </c>
      <c r="AR64" t="s">
        <v>24</v>
      </c>
      <c r="AS64" t="s">
        <v>24</v>
      </c>
      <c r="AT64" t="s">
        <v>24</v>
      </c>
      <c r="AU64" t="s">
        <v>24</v>
      </c>
      <c r="AV64" t="s">
        <v>24</v>
      </c>
      <c r="AW64" t="s">
        <v>24</v>
      </c>
      <c r="AX64" t="s">
        <v>24</v>
      </c>
      <c r="AY64" t="s">
        <v>24</v>
      </c>
      <c r="AZ64" t="s">
        <v>24</v>
      </c>
      <c r="BA64" t="s">
        <v>24</v>
      </c>
      <c r="BB64" t="s">
        <v>24</v>
      </c>
      <c r="BC64" t="s">
        <v>24</v>
      </c>
      <c r="BD64" t="s">
        <v>24</v>
      </c>
      <c r="BE64" t="s">
        <v>24</v>
      </c>
      <c r="BF64" t="s">
        <v>24</v>
      </c>
      <c r="BG64" t="s">
        <v>24</v>
      </c>
      <c r="BH64" t="s">
        <v>24</v>
      </c>
      <c r="BI64" t="s">
        <v>24</v>
      </c>
      <c r="BJ64" t="s">
        <v>24</v>
      </c>
      <c r="BK64" t="s">
        <v>24</v>
      </c>
      <c r="BL64" t="s">
        <v>24</v>
      </c>
      <c r="BM64" t="s">
        <v>24</v>
      </c>
      <c r="BN64" t="s">
        <v>24</v>
      </c>
      <c r="BO64" t="s">
        <v>24</v>
      </c>
      <c r="BP64" t="s">
        <v>24</v>
      </c>
      <c r="BQ64" t="s">
        <v>24</v>
      </c>
      <c r="BR64" t="s">
        <v>24</v>
      </c>
      <c r="BS64" t="s">
        <v>24</v>
      </c>
      <c r="BT64" t="s">
        <v>24</v>
      </c>
      <c r="BU64" t="s">
        <v>24</v>
      </c>
      <c r="BV64" t="s">
        <v>24</v>
      </c>
      <c r="BW64" t="s">
        <v>24</v>
      </c>
      <c r="BX64" t="s">
        <v>24</v>
      </c>
      <c r="BY64" t="s">
        <v>24</v>
      </c>
      <c r="BZ64" t="s">
        <v>24</v>
      </c>
      <c r="CA64" t="s">
        <v>24</v>
      </c>
      <c r="CB64" t="s">
        <v>24</v>
      </c>
      <c r="CC64" t="s">
        <v>24</v>
      </c>
      <c r="CD64" t="s">
        <v>24</v>
      </c>
      <c r="CE64" t="s">
        <v>24</v>
      </c>
      <c r="CF64" t="s">
        <v>24</v>
      </c>
      <c r="CG64" t="s">
        <v>24</v>
      </c>
      <c r="CH64" t="s">
        <v>24</v>
      </c>
      <c r="CI64" t="s">
        <v>24</v>
      </c>
      <c r="CJ64" t="s">
        <v>24</v>
      </c>
      <c r="CK64" t="s">
        <v>24</v>
      </c>
      <c r="CL64" t="s">
        <v>24</v>
      </c>
    </row>
    <row r="65" spans="1:16" x14ac:dyDescent="0.25">
      <c r="A65" s="20" t="s">
        <v>5</v>
      </c>
      <c r="B65" s="10" t="s">
        <v>24</v>
      </c>
      <c r="C65" s="10" t="s">
        <v>24</v>
      </c>
      <c r="D65" s="10" t="s">
        <v>24</v>
      </c>
      <c r="E65" s="10" t="s">
        <v>24</v>
      </c>
      <c r="F65" s="10" t="s">
        <v>24</v>
      </c>
      <c r="G65" s="10" t="s">
        <v>24</v>
      </c>
      <c r="H65" s="10" t="s">
        <v>24</v>
      </c>
      <c r="I65" s="10" t="s">
        <v>24</v>
      </c>
      <c r="J65" s="10" t="s">
        <v>24</v>
      </c>
      <c r="K65" s="10" t="s">
        <v>24</v>
      </c>
      <c r="L65" s="10" t="s">
        <v>24</v>
      </c>
      <c r="M65" s="10" t="s">
        <v>24</v>
      </c>
      <c r="N65" s="10" t="s">
        <v>23</v>
      </c>
      <c r="O65" s="10" t="s">
        <v>23</v>
      </c>
      <c r="P65" s="10" t="s">
        <v>23</v>
      </c>
      <c r="Q65" t="s">
        <v>24</v>
      </c>
      <c r="R65" t="s">
        <v>24</v>
      </c>
      <c r="S65" t="s">
        <v>24</v>
      </c>
      <c r="T65" t="s">
        <v>24</v>
      </c>
      <c r="U65" t="s">
        <v>24</v>
      </c>
      <c r="V65" t="s">
        <v>24</v>
      </c>
      <c r="W65" t="s">
        <v>24</v>
      </c>
      <c r="X65" t="s">
        <v>24</v>
      </c>
      <c r="Y65" t="s">
        <v>24</v>
      </c>
      <c r="Z65" t="s">
        <v>24</v>
      </c>
      <c r="AA65" t="s">
        <v>24</v>
      </c>
      <c r="AB65" t="s">
        <v>24</v>
      </c>
      <c r="AC65" t="s">
        <v>24</v>
      </c>
      <c r="AD65" t="s">
        <v>24</v>
      </c>
      <c r="AE65" t="s">
        <v>24</v>
      </c>
      <c r="AF65" t="s">
        <v>24</v>
      </c>
      <c r="AG65" t="s">
        <v>24</v>
      </c>
      <c r="AH65" t="s">
        <v>24</v>
      </c>
      <c r="AI65" t="s">
        <v>24</v>
      </c>
      <c r="AJ65" t="s">
        <v>24</v>
      </c>
      <c r="AK65" t="s">
        <v>24</v>
      </c>
      <c r="AL65" t="s">
        <v>24</v>
      </c>
      <c r="AM65" t="s">
        <v>24</v>
      </c>
      <c r="AN65" t="s">
        <v>24</v>
      </c>
      <c r="AO65" t="s">
        <v>24</v>
      </c>
      <c r="AP65" t="s">
        <v>24</v>
      </c>
      <c r="AQ65" t="s">
        <v>24</v>
      </c>
      <c r="AR65" t="s">
        <v>24</v>
      </c>
      <c r="AS65" t="s">
        <v>24</v>
      </c>
      <c r="AT65" t="s">
        <v>24</v>
      </c>
      <c r="AU65" t="s">
        <v>24</v>
      </c>
      <c r="AV65" t="s">
        <v>24</v>
      </c>
      <c r="AW65" t="s">
        <v>24</v>
      </c>
      <c r="AX65" t="s">
        <v>24</v>
      </c>
      <c r="AY65" t="s">
        <v>24</v>
      </c>
      <c r="AZ65" t="s">
        <v>24</v>
      </c>
      <c r="BA65" t="s">
        <v>24</v>
      </c>
      <c r="BB65" t="s">
        <v>24</v>
      </c>
      <c r="BC65" t="s">
        <v>24</v>
      </c>
      <c r="BD65" t="s">
        <v>24</v>
      </c>
      <c r="BE65" t="s">
        <v>24</v>
      </c>
      <c r="BF65" t="s">
        <v>24</v>
      </c>
      <c r="BG65" t="s">
        <v>24</v>
      </c>
      <c r="BH65" t="s">
        <v>24</v>
      </c>
      <c r="BI65" t="s">
        <v>24</v>
      </c>
      <c r="BJ65" t="s">
        <v>24</v>
      </c>
      <c r="BK65" t="s">
        <v>24</v>
      </c>
      <c r="BL65" t="s">
        <v>24</v>
      </c>
      <c r="BM65" t="s">
        <v>24</v>
      </c>
      <c r="BN65" t="s">
        <v>24</v>
      </c>
      <c r="BO65" t="s">
        <v>24</v>
      </c>
      <c r="BP65" t="s">
        <v>24</v>
      </c>
      <c r="BQ65" t="s">
        <v>24</v>
      </c>
      <c r="BR65" t="s">
        <v>24</v>
      </c>
      <c r="BS65" t="s">
        <v>24</v>
      </c>
      <c r="BT65" t="s">
        <v>24</v>
      </c>
      <c r="BU65" t="s">
        <v>24</v>
      </c>
      <c r="BV65" t="s">
        <v>24</v>
      </c>
      <c r="BW65" t="s">
        <v>24</v>
      </c>
      <c r="BX65" t="s">
        <v>24</v>
      </c>
      <c r="BY65" t="s">
        <v>24</v>
      </c>
      <c r="BZ65" t="s">
        <v>24</v>
      </c>
      <c r="CA65" t="s">
        <v>24</v>
      </c>
      <c r="CB65" t="s">
        <v>24</v>
      </c>
      <c r="CC65" t="s">
        <v>24</v>
      </c>
      <c r="CD65" t="s">
        <v>24</v>
      </c>
      <c r="CE65" t="s">
        <v>24</v>
      </c>
      <c r="CF65" t="s">
        <v>24</v>
      </c>
      <c r="CG65" t="s">
        <v>24</v>
      </c>
      <c r="CH65" t="s">
        <v>24</v>
      </c>
      <c r="CI65" t="s">
        <v>24</v>
      </c>
      <c r="CJ65" t="s">
        <v>24</v>
      </c>
      <c r="CK65" t="s">
        <v>24</v>
      </c>
      <c r="CL65" t="s">
        <v>24</v>
      </c>
    </row>
    <row r="66" spans="1:16" x14ac:dyDescent="0.25">
      <c r="A66" s="91" t="s">
        <v>92</v>
      </c>
      <c r="B66" s="79" t="s">
        <v>23</v>
      </c>
      <c r="C66" s="79" t="s">
        <v>23</v>
      </c>
      <c r="D66" s="79" t="s">
        <v>23</v>
      </c>
      <c r="E66" s="79" t="s">
        <v>23</v>
      </c>
      <c r="F66" s="79" t="s">
        <v>24</v>
      </c>
      <c r="G66" s="79" t="s">
        <v>24</v>
      </c>
      <c r="H66" s="79" t="s">
        <v>23</v>
      </c>
      <c r="I66" s="79" t="s">
        <v>23</v>
      </c>
      <c r="J66" s="79" t="s">
        <v>23</v>
      </c>
      <c r="K66" s="79" t="s">
        <v>23</v>
      </c>
      <c r="L66" s="79" t="s">
        <v>23</v>
      </c>
      <c r="M66" s="79" t="s">
        <v>23</v>
      </c>
      <c r="N66" s="79" t="s">
        <v>24</v>
      </c>
      <c r="O66" s="79" t="s">
        <v>23</v>
      </c>
      <c r="P66" s="79" t="s">
        <v>23</v>
      </c>
      <c r="Q66" t="s">
        <v>24</v>
      </c>
      <c r="R66" t="s">
        <v>24</v>
      </c>
      <c r="S66" t="s">
        <v>24</v>
      </c>
      <c r="T66" t="s">
        <v>24</v>
      </c>
      <c r="U66" t="s">
        <v>24</v>
      </c>
      <c r="V66" t="s">
        <v>24</v>
      </c>
      <c r="W66" t="s">
        <v>24</v>
      </c>
      <c r="X66" t="s">
        <v>24</v>
      </c>
      <c r="Y66" t="s">
        <v>24</v>
      </c>
      <c r="Z66" t="s">
        <v>24</v>
      </c>
      <c r="AA66" t="s">
        <v>24</v>
      </c>
      <c r="AB66" t="s">
        <v>24</v>
      </c>
      <c r="AC66" t="s">
        <v>24</v>
      </c>
      <c r="AD66" t="s">
        <v>24</v>
      </c>
      <c r="AE66" t="s">
        <v>24</v>
      </c>
      <c r="AF66" t="s">
        <v>24</v>
      </c>
      <c r="AG66" t="s">
        <v>24</v>
      </c>
      <c r="AH66" t="s">
        <v>24</v>
      </c>
      <c r="AI66" t="s">
        <v>24</v>
      </c>
      <c r="AJ66" t="s">
        <v>24</v>
      </c>
      <c r="AK66" t="s">
        <v>24</v>
      </c>
      <c r="AL66" t="s">
        <v>24</v>
      </c>
      <c r="AM66" t="s">
        <v>24</v>
      </c>
      <c r="AN66" t="s">
        <v>24</v>
      </c>
      <c r="AO66" t="s">
        <v>24</v>
      </c>
      <c r="AP66" t="s">
        <v>24</v>
      </c>
      <c r="AQ66" t="s">
        <v>24</v>
      </c>
      <c r="AR66" t="s">
        <v>24</v>
      </c>
      <c r="AS66" t="s">
        <v>24</v>
      </c>
      <c r="AT66" t="s">
        <v>24</v>
      </c>
      <c r="AU66" t="s">
        <v>24</v>
      </c>
      <c r="AV66" t="s">
        <v>24</v>
      </c>
      <c r="AW66" t="s">
        <v>24</v>
      </c>
      <c r="AX66" t="s">
        <v>24</v>
      </c>
      <c r="AY66" t="s">
        <v>24</v>
      </c>
      <c r="AZ66" t="s">
        <v>24</v>
      </c>
      <c r="BA66" t="s">
        <v>24</v>
      </c>
      <c r="BB66" t="s">
        <v>24</v>
      </c>
      <c r="BC66" t="s">
        <v>24</v>
      </c>
      <c r="BD66" t="s">
        <v>24</v>
      </c>
      <c r="BE66" t="s">
        <v>24</v>
      </c>
      <c r="BF66" t="s">
        <v>24</v>
      </c>
      <c r="BG66" t="s">
        <v>24</v>
      </c>
      <c r="BH66" t="s">
        <v>24</v>
      </c>
      <c r="BI66" t="s">
        <v>24</v>
      </c>
      <c r="BJ66" t="s">
        <v>24</v>
      </c>
      <c r="BK66" t="s">
        <v>24</v>
      </c>
      <c r="BL66" t="s">
        <v>24</v>
      </c>
      <c r="BM66" t="s">
        <v>24</v>
      </c>
      <c r="BN66" t="s">
        <v>24</v>
      </c>
      <c r="BO66" t="s">
        <v>24</v>
      </c>
      <c r="BP66" t="s">
        <v>24</v>
      </c>
      <c r="BQ66" t="s">
        <v>24</v>
      </c>
      <c r="BR66" t="s">
        <v>24</v>
      </c>
      <c r="BS66" t="s">
        <v>24</v>
      </c>
      <c r="BT66" t="s">
        <v>24</v>
      </c>
      <c r="BU66" t="s">
        <v>24</v>
      </c>
      <c r="BV66" t="s">
        <v>24</v>
      </c>
      <c r="BW66" t="s">
        <v>24</v>
      </c>
      <c r="BX66" t="s">
        <v>24</v>
      </c>
      <c r="BY66" t="s">
        <v>24</v>
      </c>
      <c r="BZ66" t="s">
        <v>24</v>
      </c>
      <c r="CA66" t="s">
        <v>24</v>
      </c>
      <c r="CB66" t="s">
        <v>24</v>
      </c>
      <c r="CC66" t="s">
        <v>24</v>
      </c>
      <c r="CD66" t="s">
        <v>24</v>
      </c>
      <c r="CE66" t="s">
        <v>24</v>
      </c>
      <c r="CF66" t="s">
        <v>24</v>
      </c>
      <c r="CG66" t="s">
        <v>24</v>
      </c>
      <c r="CH66" t="s">
        <v>24</v>
      </c>
      <c r="CI66" t="s">
        <v>24</v>
      </c>
      <c r="CJ66" t="s">
        <v>24</v>
      </c>
      <c r="CK66" t="s">
        <v>24</v>
      </c>
      <c r="CL66" t="s">
        <v>24</v>
      </c>
    </row>
    <row r="67" spans="1:16" x14ac:dyDescent="0.25">
      <c r="A67" s="20" t="s">
        <v>99</v>
      </c>
      <c r="B67" s="10" t="s">
        <v>23</v>
      </c>
      <c r="C67" s="10" t="s">
        <v>23</v>
      </c>
      <c r="D67" s="10" t="s">
        <v>23</v>
      </c>
      <c r="E67" s="10" t="s">
        <v>23</v>
      </c>
      <c r="F67" s="10" t="s">
        <v>23</v>
      </c>
      <c r="G67" s="10" t="s">
        <v>23</v>
      </c>
      <c r="H67" s="10" t="s">
        <v>23</v>
      </c>
      <c r="I67" s="10" t="s">
        <v>23</v>
      </c>
      <c r="J67" s="10" t="s">
        <v>23</v>
      </c>
      <c r="K67" s="10" t="s">
        <v>23</v>
      </c>
      <c r="L67" s="10" t="s">
        <v>23</v>
      </c>
      <c r="M67" s="10" t="s">
        <v>23</v>
      </c>
      <c r="N67" s="10" t="s">
        <v>23</v>
      </c>
      <c r="O67" s="10" t="s">
        <v>23</v>
      </c>
      <c r="P67" s="10" t="s">
        <v>24</v>
      </c>
    </row>
    <row r="68" spans="1:16" x14ac:dyDescent="0.25">
      <c r="A68" s="91" t="s">
        <v>98</v>
      </c>
      <c r="B68" s="79" t="s">
        <v>23</v>
      </c>
      <c r="C68" s="79" t="s">
        <v>23</v>
      </c>
      <c r="D68" s="79" t="s">
        <v>23</v>
      </c>
      <c r="E68" s="79" t="s">
        <v>23</v>
      </c>
      <c r="F68" s="79" t="s">
        <v>23</v>
      </c>
      <c r="G68" s="79" t="s">
        <v>23</v>
      </c>
      <c r="H68" s="79" t="s">
        <v>23</v>
      </c>
      <c r="I68" s="79" t="s">
        <v>23</v>
      </c>
      <c r="J68" s="79" t="s">
        <v>23</v>
      </c>
      <c r="K68" s="79" t="s">
        <v>23</v>
      </c>
      <c r="L68" s="79" t="s">
        <v>23</v>
      </c>
      <c r="M68" s="79" t="s">
        <v>23</v>
      </c>
      <c r="N68" s="79" t="s">
        <v>23</v>
      </c>
      <c r="O68" s="79" t="s">
        <v>23</v>
      </c>
      <c r="P68" s="79" t="s">
        <v>23</v>
      </c>
    </row>
    <row r="69" spans="1:16" x14ac:dyDescent="0.25">
      <c r="A69" s="91" t="s">
        <v>138</v>
      </c>
      <c r="B69" s="79" t="s">
        <v>23</v>
      </c>
      <c r="C69" s="79" t="s">
        <v>23</v>
      </c>
      <c r="D69" s="79" t="s">
        <v>23</v>
      </c>
      <c r="E69" s="79" t="s">
        <v>23</v>
      </c>
      <c r="F69" s="79" t="s">
        <v>23</v>
      </c>
      <c r="G69" s="79" t="s">
        <v>23</v>
      </c>
      <c r="H69" s="79" t="s">
        <v>23</v>
      </c>
      <c r="I69" s="79" t="s">
        <v>23</v>
      </c>
      <c r="J69" s="79" t="s">
        <v>23</v>
      </c>
      <c r="K69" s="79" t="s">
        <v>23</v>
      </c>
      <c r="L69" s="79" t="s">
        <v>23</v>
      </c>
      <c r="M69" s="79" t="s">
        <v>23</v>
      </c>
      <c r="N69" s="79" t="s">
        <v>23</v>
      </c>
      <c r="O69" s="79" t="s">
        <v>23</v>
      </c>
      <c r="P69" s="79" t="s">
        <v>23</v>
      </c>
    </row>
    <row r="70" spans="1:16" x14ac:dyDescent="0.25">
      <c r="A70" s="20" t="s">
        <v>190</v>
      </c>
      <c r="B70" s="10" t="s">
        <v>24</v>
      </c>
      <c r="C70" s="10" t="s">
        <v>24</v>
      </c>
      <c r="D70" s="10" t="s">
        <v>24</v>
      </c>
      <c r="E70" s="10" t="s">
        <v>24</v>
      </c>
      <c r="F70" s="10" t="s">
        <v>24</v>
      </c>
      <c r="G70" s="10" t="s">
        <v>24</v>
      </c>
      <c r="H70" s="10" t="s">
        <v>24</v>
      </c>
      <c r="I70" s="10" t="s">
        <v>23</v>
      </c>
      <c r="J70" s="10" t="s">
        <v>23</v>
      </c>
      <c r="K70" s="10" t="s">
        <v>23</v>
      </c>
      <c r="L70" s="10" t="s">
        <v>23</v>
      </c>
      <c r="M70" s="10" t="s">
        <v>23</v>
      </c>
      <c r="N70" s="10" t="s">
        <v>23</v>
      </c>
      <c r="O70" s="10" t="s">
        <v>23</v>
      </c>
      <c r="P70" s="10" t="s">
        <v>23</v>
      </c>
    </row>
    <row r="71" spans="1:16" x14ac:dyDescent="0.25">
      <c r="A71" s="110" t="s">
        <v>189</v>
      </c>
      <c r="B71" s="94" t="s">
        <v>24</v>
      </c>
      <c r="C71" s="94" t="s">
        <v>24</v>
      </c>
      <c r="D71" s="94" t="s">
        <v>24</v>
      </c>
      <c r="E71" s="94" t="s">
        <v>24</v>
      </c>
      <c r="F71" s="79" t="s">
        <v>209</v>
      </c>
      <c r="G71" s="79" t="s">
        <v>24</v>
      </c>
      <c r="H71" s="79" t="s">
        <v>24</v>
      </c>
      <c r="I71" s="79" t="s">
        <v>24</v>
      </c>
      <c r="J71" s="79" t="s">
        <v>24</v>
      </c>
      <c r="K71" s="79" t="s">
        <v>24</v>
      </c>
      <c r="L71" s="79" t="s">
        <v>24</v>
      </c>
      <c r="M71" s="79" t="s">
        <v>23</v>
      </c>
      <c r="N71" s="79" t="s">
        <v>23</v>
      </c>
      <c r="O71" s="79" t="s">
        <v>23</v>
      </c>
      <c r="P71" s="79" t="s">
        <v>23</v>
      </c>
    </row>
    <row r="72" spans="1:16" x14ac:dyDescent="0.25">
      <c r="A72" s="110" t="s">
        <v>198</v>
      </c>
      <c r="B72" s="79" t="s">
        <v>23</v>
      </c>
      <c r="C72" s="79" t="s">
        <v>23</v>
      </c>
      <c r="D72" s="79" t="s">
        <v>23</v>
      </c>
      <c r="E72" s="79" t="s">
        <v>23</v>
      </c>
      <c r="F72" s="79" t="s">
        <v>23</v>
      </c>
      <c r="G72" s="79" t="s">
        <v>23</v>
      </c>
      <c r="H72" s="79" t="s">
        <v>23</v>
      </c>
      <c r="I72" s="79" t="s">
        <v>23</v>
      </c>
      <c r="J72" s="79" t="s">
        <v>23</v>
      </c>
      <c r="K72" s="79" t="s">
        <v>23</v>
      </c>
      <c r="L72" s="79" t="s">
        <v>23</v>
      </c>
      <c r="M72" s="79" t="s">
        <v>23</v>
      </c>
      <c r="N72" s="79" t="s">
        <v>23</v>
      </c>
      <c r="O72" s="79" t="s">
        <v>23</v>
      </c>
      <c r="P72" s="79" t="s">
        <v>23</v>
      </c>
    </row>
    <row r="73" spans="1:16" x14ac:dyDescent="0.25">
      <c r="A73" s="110" t="str">
        <f>'VAL12'!C1</f>
        <v>VAL12: Processos no estado CHECKRS</v>
      </c>
      <c r="B73" s="79" t="s">
        <v>23</v>
      </c>
      <c r="C73" s="79" t="s">
        <v>23</v>
      </c>
      <c r="D73" s="79" t="s">
        <v>23</v>
      </c>
      <c r="E73" s="79" t="s">
        <v>23</v>
      </c>
      <c r="F73" s="79" t="s">
        <v>23</v>
      </c>
      <c r="G73" s="79" t="s">
        <v>23</v>
      </c>
      <c r="H73" s="79" t="s">
        <v>23</v>
      </c>
      <c r="I73" s="79" t="s">
        <v>23</v>
      </c>
      <c r="J73" s="79" t="s">
        <v>23</v>
      </c>
      <c r="K73" s="79" t="s">
        <v>23</v>
      </c>
      <c r="L73" s="79" t="s">
        <v>23</v>
      </c>
      <c r="M73" s="79" t="s">
        <v>23</v>
      </c>
      <c r="N73" s="79" t="s">
        <v>23</v>
      </c>
      <c r="O73" s="79" t="s">
        <v>23</v>
      </c>
      <c r="P73" s="79" t="s">
        <v>23</v>
      </c>
    </row>
    <row r="79" spans="1:16" x14ac:dyDescent="0.25">
      <c r="A79" t="s">
        <v>281</v>
      </c>
      <c r="B79" s="131"/>
      <c r="E79" s="131"/>
    </row>
  </sheetData>
  <pageMargins bottom="0.75" footer="0.3" header="0.3" left="0.7" right="0.7" top="0.75"/>
  <pageSetup orientation="portrait" paperSize="9" r:id="rId1"/>
  <tableParts count="3">
    <tablePart r:id="rId2"/>
    <tablePart r:id="rId3"/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id="{6167FD81-3919-49F3-91F9-D40E10A309C2}" priority="15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B2:B5</xm:sqref>
        </x14:conditionalFormatting>
        <x14:conditionalFormatting xmlns:xm="http://schemas.microsoft.com/office/excel/2006/main">
          <x14:cfRule id="{14CD22E3-23BA-4BE8-BA01-53CCFB9BEFAF}" priority="14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B8:B14</xm:sqref>
        </x14:conditionalFormatting>
        <x14:conditionalFormatting xmlns:xm="http://schemas.microsoft.com/office/excel/2006/main">
          <x14:cfRule id="{97A9FD4C-422A-4D7D-BBE7-0AE9193348E1}" priority="13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B17:B24</xm:sqref>
        </x14:conditionalFormatting>
        <x14:conditionalFormatting xmlns:xm="http://schemas.microsoft.com/office/excel/2006/main">
          <x14:cfRule id="{B432A4AB-7BD8-4804-AA65-7111C722BA88}" priority="12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B24</xm:sqref>
        </x14:conditionalFormatting>
        <x14:conditionalFormatting xmlns:xm="http://schemas.microsoft.com/office/excel/2006/main">
          <x14:cfRule id="{20D26C8E-A593-449E-B330-D643820780DE}" priority="11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B27:R34</xm:sqref>
        </x14:conditionalFormatting>
        <x14:conditionalFormatting xmlns:xm="http://schemas.microsoft.com/office/excel/2006/main">
          <x14:cfRule id="{4742F4A7-CBF5-4D19-B6E4-00A5E510FB2B}" priority="10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B34:R34</xm:sqref>
        </x14:conditionalFormatting>
        <x14:conditionalFormatting xmlns:xm="http://schemas.microsoft.com/office/excel/2006/main">
          <x14:cfRule id="{5A08DCF4-06BA-4D3C-B6C4-F66535C1894E}" priority="9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S27:W34</xm:sqref>
        </x14:conditionalFormatting>
        <x14:conditionalFormatting xmlns:xm="http://schemas.microsoft.com/office/excel/2006/main">
          <x14:cfRule id="{65E8AA1C-B374-4762-8825-43FEA63ED523}" priority="8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S34:W34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olha4"/>
  <dimension ref="A1:K19"/>
  <sheetViews>
    <sheetView workbookViewId="0">
      <selection activeCell="J15" sqref="J15"/>
    </sheetView>
  </sheetViews>
  <sheetFormatPr defaultRowHeight="15" x14ac:dyDescent="0.25"/>
  <cols>
    <col min="1" max="1" bestFit="true" customWidth="true" width="17.5703125" collapsed="true"/>
    <col min="2" max="2" customWidth="true" width="10.140625" collapsed="true"/>
    <col min="5" max="5" bestFit="true" customWidth="true" width="19.85546875" collapsed="true"/>
    <col min="6" max="6" customWidth="true" width="11.140625" collapsed="true"/>
    <col min="9" max="9" bestFit="true" customWidth="true" width="21.140625" collapsed="true"/>
    <col min="10" max="10" bestFit="true" customWidth="true" width="11.42578125" collapsed="true"/>
  </cols>
  <sheetData>
    <row ht="15.75" r="1" spans="1:10" thickBot="1" x14ac:dyDescent="0.3">
      <c r="A1" s="39" t="s">
        <v>35</v>
      </c>
      <c r="E1" s="39" t="s">
        <v>33</v>
      </c>
      <c r="I1" s="39" t="s">
        <v>37</v>
      </c>
    </row>
    <row r="2" spans="1:10" x14ac:dyDescent="0.25">
      <c r="A2" t="s">
        <v>27</v>
      </c>
      <c r="B2" t="s">
        <v>22</v>
      </c>
      <c r="C2" t="s">
        <v>26</v>
      </c>
      <c r="E2" t="s">
        <v>0</v>
      </c>
      <c r="F2" t="s">
        <v>34</v>
      </c>
      <c r="I2" t="s">
        <v>0</v>
      </c>
      <c r="J2" t="s">
        <v>34</v>
      </c>
    </row>
    <row r="3" spans="1:10" x14ac:dyDescent="0.25">
      <c r="A3">
        <v>2</v>
      </c>
      <c r="B3" t="s">
        <v>23</v>
      </c>
      <c r="C3">
        <v>2</v>
      </c>
      <c r="E3" s="74" t="s">
        <v>84</v>
      </c>
      <c r="F3">
        <v>5000</v>
      </c>
      <c r="I3" s="76" t="s">
        <v>84</v>
      </c>
      <c r="J3">
        <v>5000</v>
      </c>
    </row>
    <row r="4" spans="1:10" x14ac:dyDescent="0.25">
      <c r="A4">
        <v>1</v>
      </c>
      <c r="B4" t="s">
        <v>24</v>
      </c>
      <c r="C4">
        <v>1</v>
      </c>
      <c r="E4" s="74" t="s">
        <v>89</v>
      </c>
      <c r="F4">
        <v>200</v>
      </c>
      <c r="I4" s="74" t="s">
        <v>89</v>
      </c>
      <c r="J4">
        <v>100</v>
      </c>
    </row>
    <row r="5" spans="1:10" x14ac:dyDescent="0.25">
      <c r="E5" s="74" t="s">
        <v>67</v>
      </c>
      <c r="F5">
        <v>500</v>
      </c>
      <c r="I5" s="74" t="s">
        <v>67</v>
      </c>
      <c r="J5">
        <v>500</v>
      </c>
    </row>
    <row r="6" spans="1:10" x14ac:dyDescent="0.25">
      <c r="E6" s="74" t="s">
        <v>87</v>
      </c>
      <c r="F6">
        <v>100</v>
      </c>
      <c r="I6" s="76" t="s">
        <v>85</v>
      </c>
      <c r="J6">
        <v>5000</v>
      </c>
    </row>
    <row r="7" spans="1:10" x14ac:dyDescent="0.25">
      <c r="E7" s="74" t="s">
        <v>94</v>
      </c>
      <c r="F7">
        <v>5</v>
      </c>
      <c r="I7" s="74" t="s">
        <v>68</v>
      </c>
      <c r="J7">
        <v>300</v>
      </c>
    </row>
    <row r="8" spans="1:10" x14ac:dyDescent="0.25">
      <c r="E8" s="74" t="s">
        <v>91</v>
      </c>
      <c r="F8">
        <v>200</v>
      </c>
      <c r="I8" s="74" t="s">
        <v>87</v>
      </c>
      <c r="J8">
        <v>250</v>
      </c>
    </row>
    <row r="9" spans="1:10" x14ac:dyDescent="0.25">
      <c r="E9" s="74" t="s">
        <v>116</v>
      </c>
      <c r="F9">
        <v>10</v>
      </c>
      <c r="I9" s="76" t="s">
        <v>86</v>
      </c>
      <c r="J9">
        <v>200</v>
      </c>
    </row>
    <row r="10" spans="1:10" x14ac:dyDescent="0.25">
      <c r="E10" s="74" t="s">
        <v>141</v>
      </c>
      <c r="F10">
        <v>20</v>
      </c>
      <c r="I10" s="74" t="s">
        <v>88</v>
      </c>
      <c r="J10">
        <v>100</v>
      </c>
    </row>
    <row r="11" spans="1:10" x14ac:dyDescent="0.25">
      <c r="E11" s="74" t="s">
        <v>142</v>
      </c>
      <c r="F11">
        <v>15</v>
      </c>
      <c r="I11" s="76" t="s">
        <v>91</v>
      </c>
      <c r="J11">
        <v>205</v>
      </c>
    </row>
    <row r="12" spans="1:10" x14ac:dyDescent="0.25">
      <c r="E12" s="75" t="s">
        <v>140</v>
      </c>
      <c r="F12">
        <v>10</v>
      </c>
      <c r="I12" s="75"/>
    </row>
    <row r="13" spans="1:10" x14ac:dyDescent="0.25">
      <c r="E13" s="75" t="s">
        <v>176</v>
      </c>
      <c r="F13">
        <v>200</v>
      </c>
      <c r="I13" s="75"/>
    </row>
    <row r="14" spans="1:10" x14ac:dyDescent="0.25">
      <c r="E14" s="74" t="s">
        <v>184</v>
      </c>
      <c r="F14">
        <v>20</v>
      </c>
      <c r="I14" s="15" t="s">
        <v>36</v>
      </c>
      <c r="J14">
        <v>30</v>
      </c>
    </row>
    <row r="15" spans="1:10" x14ac:dyDescent="0.25">
      <c r="E15" s="75" t="s">
        <v>204</v>
      </c>
      <c r="F15">
        <v>20</v>
      </c>
    </row>
    <row r="16" spans="1:10" x14ac:dyDescent="0.25">
      <c r="E16" s="75"/>
    </row>
    <row r="17" spans="5:6" x14ac:dyDescent="0.25">
      <c r="E17" s="75"/>
    </row>
    <row r="18" spans="5:6" x14ac:dyDescent="0.25">
      <c r="E18" s="75"/>
    </row>
    <row r="19" spans="5:6" x14ac:dyDescent="0.25">
      <c r="E19" s="15" t="s">
        <v>36</v>
      </c>
      <c r="F19">
        <v>5</v>
      </c>
    </row>
  </sheetData>
  <conditionalFormatting sqref="E3">
    <cfRule dxfId="29" priority="17" type="expression">
      <formula>$E3="NOK"</formula>
    </cfRule>
  </conditionalFormatting>
  <conditionalFormatting sqref="E6">
    <cfRule dxfId="28" priority="16" type="expression">
      <formula>$E6="NOK"</formula>
    </cfRule>
  </conditionalFormatting>
  <conditionalFormatting sqref="I3">
    <cfRule dxfId="27" priority="14" type="expression">
      <formula>$D3="NOK"</formula>
    </cfRule>
  </conditionalFormatting>
  <conditionalFormatting sqref="I9">
    <cfRule dxfId="26" priority="13" type="expression">
      <formula>$D9="NOK"</formula>
    </cfRule>
  </conditionalFormatting>
  <conditionalFormatting sqref="I10">
    <cfRule dxfId="25" priority="10" type="expression">
      <formula>$J10="NOK"</formula>
    </cfRule>
  </conditionalFormatting>
  <conditionalFormatting sqref="I6">
    <cfRule dxfId="24" priority="9" type="expression">
      <formula>$D6="NOK"</formula>
    </cfRule>
  </conditionalFormatting>
  <conditionalFormatting sqref="E7">
    <cfRule dxfId="23" priority="8" type="expression">
      <formula>$G7="NOK"</formula>
    </cfRule>
  </conditionalFormatting>
  <conditionalFormatting sqref="I7">
    <cfRule dxfId="22" priority="7" type="expression">
      <formula>$D7="NOK"</formula>
    </cfRule>
  </conditionalFormatting>
  <conditionalFormatting sqref="E8">
    <cfRule dxfId="21" priority="6" type="expression">
      <formula>$G8="NOK"</formula>
    </cfRule>
  </conditionalFormatting>
  <conditionalFormatting sqref="I11">
    <cfRule dxfId="20" priority="5" type="expression">
      <formula>$J11="NOK"</formula>
    </cfRule>
  </conditionalFormatting>
  <conditionalFormatting sqref="E9">
    <cfRule dxfId="19" priority="4" type="expression">
      <formula>$G9="NOK"</formula>
    </cfRule>
  </conditionalFormatting>
  <conditionalFormatting sqref="I8">
    <cfRule dxfId="18" priority="3" type="expression">
      <formula>$J8="NOK"</formula>
    </cfRule>
  </conditionalFormatting>
  <conditionalFormatting sqref="E10:E11">
    <cfRule dxfId="17" priority="2" type="expression">
      <formula>$G10="NOK"</formula>
    </cfRule>
  </conditionalFormatting>
  <conditionalFormatting sqref="E14">
    <cfRule dxfId="16" priority="1" type="expression">
      <formula>$G14="NOK"</formula>
    </cfRule>
  </conditionalFormatting>
  <pageMargins bottom="0.75" footer="0.3" header="0.3" left="0.7" right="0.7" top="0.75"/>
  <pageSetup orientation="portrait" paperSize="9" r:id="rId1"/>
  <tableParts count="3">
    <tablePart r:id="rId2"/>
    <tablePart r:id="rId3"/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id="{2CCADED1-888C-45D6-BB6C-189207BADE47}" priority="24" type="iconSet">
            <x14:iconSet custom="1" iconSet="3Symbols2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2"/>
              <x14:cfIcon iconId="0" iconSet="3Symbols2"/>
              <x14:cfIcon iconId="2" iconSet="3Symbols2"/>
            </x14:iconSet>
          </x14:cfRule>
          <xm:sqref>A3:A4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Folha5"/>
  <dimension ref="A1:U45"/>
  <sheetViews>
    <sheetView workbookViewId="0" zoomScaleNormal="100">
      <selection activeCell="A4" sqref="A4:D18"/>
    </sheetView>
  </sheetViews>
  <sheetFormatPr defaultRowHeight="15" x14ac:dyDescent="0.25"/>
  <cols>
    <col min="1" max="1" bestFit="true" customWidth="true" width="8.85546875" collapsed="true"/>
    <col min="2" max="2" bestFit="true" customWidth="true" width="8.140625" collapsed="true"/>
    <col min="3" max="3" customWidth="true" width="11.140625" collapsed="true"/>
    <col min="4" max="4" customWidth="true" width="43.140625" collapsed="true"/>
    <col min="5" max="5" bestFit="true" customWidth="true" style="106" width="31.5703125" collapsed="true"/>
    <col min="6" max="6" bestFit="true" customWidth="true" width="13.0" collapsed="true"/>
    <col min="7" max="7" bestFit="true" customWidth="true" width="11.140625" collapsed="true"/>
    <col min="10" max="10" bestFit="true" customWidth="true" width="21.5703125" collapsed="true"/>
  </cols>
  <sheetData>
    <row ht="17.25" r="1" spans="1:20" x14ac:dyDescent="0.3">
      <c r="A1" s="136" t="s">
        <v>62</v>
      </c>
      <c r="B1" s="137"/>
      <c r="C1" s="137"/>
      <c r="D1" s="138"/>
      <c r="E1" s="30" t="s">
        <v>25</v>
      </c>
      <c r="F1" s="29" t="str">
        <f>IF(ISERROR(VLOOKUP("NOK",TblVal1[2001-01-13 00:00:00.0],1,FALSE)),"OK","NOK")</f>
        <v>OK</v>
      </c>
    </row>
    <row ht="18" r="2" spans="1:20" thickBot="1" x14ac:dyDescent="0.35">
      <c r="A2" s="40"/>
      <c r="B2" s="41"/>
      <c r="C2" s="41"/>
      <c r="D2" s="42"/>
      <c r="E2" s="36"/>
    </row>
    <row ht="15.75" r="3" spans="1:20" thickBot="1" x14ac:dyDescent="0.3">
      <c r="A3" s="2" t="s">
        <v>3</v>
      </c>
      <c r="B3" s="3" t="s">
        <v>65</v>
      </c>
      <c r="C3" s="3" t="s">
        <v>63</v>
      </c>
      <c r="D3" s="3" t="s">
        <v>0</v>
      </c>
      <c r="E3" s="108" t="s">
        <v>64</v>
      </c>
      <c r="F3" s="21" t="s">
        <v>276</v>
      </c>
      <c r="G3" s="3" t="s">
        <v>216</v>
      </c>
      <c r="J3" s="56" t="s">
        <v>42</v>
      </c>
      <c r="K3" s="57" t="s">
        <v>40</v>
      </c>
      <c r="L3" s="57" t="s">
        <v>49</v>
      </c>
      <c r="M3" s="57" t="s">
        <v>50</v>
      </c>
      <c r="N3" s="57" t="s">
        <v>51</v>
      </c>
      <c r="O3" s="57" t="s">
        <v>52</v>
      </c>
      <c r="P3" s="57" t="s">
        <v>53</v>
      </c>
      <c r="Q3" s="57" t="s">
        <v>58</v>
      </c>
      <c r="R3" s="57" t="s">
        <v>59</v>
      </c>
      <c r="S3" s="57" t="s">
        <v>60</v>
      </c>
      <c r="T3" s="57" t="s">
        <v>70</v>
      </c>
    </row>
    <row r="4" spans="1:20" x14ac:dyDescent="0.25">
      <c r="A4" s="6" t="n">
        <v>24000.0</v>
      </c>
      <c r="B4" s="6" t="s">
        <v>270</v>
      </c>
      <c r="C4" s="6" t="s">
        <v>271</v>
      </c>
      <c r="D4" s="7"/>
      <c r="E4" s="6" t="s">
        <v>208</v>
      </c>
      <c r="F4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4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4" s="15" t="s">
        <v>84</v>
      </c>
      <c r="K4" s="14">
        <v>2572</v>
      </c>
      <c r="M4">
        <v>201</v>
      </c>
      <c r="N4">
        <v>1426</v>
      </c>
      <c r="O4">
        <v>5257</v>
      </c>
      <c r="Q4">
        <v>9786</v>
      </c>
      <c r="R4">
        <v>1428</v>
      </c>
    </row>
    <row r="5" spans="1:20" x14ac:dyDescent="0.25">
      <c r="A5" s="6" t="n">
        <v>17000.0</v>
      </c>
      <c r="B5" s="6" t="s">
        <v>282</v>
      </c>
      <c r="C5" s="6" t="s">
        <v>283</v>
      </c>
      <c r="D5" s="7"/>
      <c r="E5" s="6" t="s">
        <v>207</v>
      </c>
      <c r="F5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5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5" s="15" t="s">
        <v>87</v>
      </c>
      <c r="K5" s="14">
        <v>145</v>
      </c>
      <c r="Q5">
        <v>56</v>
      </c>
      <c r="R5">
        <v>11</v>
      </c>
    </row>
    <row r="6" spans="1:20" x14ac:dyDescent="0.25">
      <c r="A6" s="6" t="n">
        <v>17000.0</v>
      </c>
      <c r="B6" s="6" t="s">
        <v>284</v>
      </c>
      <c r="C6" s="6" t="s">
        <v>285</v>
      </c>
      <c r="D6" s="7"/>
      <c r="E6" s="6" t="s">
        <v>208</v>
      </c>
      <c r="F6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6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6" s="15" t="s">
        <v>67</v>
      </c>
      <c r="K6" s="14">
        <v>21</v>
      </c>
      <c r="M6">
        <v>21</v>
      </c>
      <c r="S6">
        <v>29</v>
      </c>
      <c r="T6">
        <v>19</v>
      </c>
    </row>
    <row r="7" spans="1:20" x14ac:dyDescent="0.25">
      <c r="A7" s="6" t="n">
        <v>9000.0</v>
      </c>
      <c r="B7" s="6" t="s">
        <v>286</v>
      </c>
      <c r="C7" s="6" t="s">
        <v>287</v>
      </c>
      <c r="D7" s="7"/>
      <c r="E7" s="6" t="s">
        <v>213</v>
      </c>
      <c r="F7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7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7" s="15" t="s">
        <v>95</v>
      </c>
      <c r="K7" s="14"/>
      <c r="L7">
        <v>15</v>
      </c>
    </row>
    <row r="8" spans="1:20" x14ac:dyDescent="0.25">
      <c r="A8" s="6" t="n">
        <v>6000.0</v>
      </c>
      <c r="B8" s="6" t="s">
        <v>288</v>
      </c>
      <c r="C8" s="6" t="s">
        <v>289</v>
      </c>
      <c r="D8" s="7"/>
      <c r="E8" s="6" t="s">
        <v>208</v>
      </c>
      <c r="F8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8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8" s="7" t="s">
        <v>87</v>
      </c>
      <c r="K8" s="14"/>
      <c r="P8">
        <v>77</v>
      </c>
    </row>
    <row r="9" spans="1:20" x14ac:dyDescent="0.25">
      <c r="A9" s="6"/>
      <c r="B9" s="6"/>
      <c r="C9" s="6"/>
      <c r="D9" s="7"/>
      <c r="E9" s="6" t="s">
        <v>214</v>
      </c>
      <c r="F9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9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9" s="7" t="s">
        <v>96</v>
      </c>
      <c r="K9" s="14"/>
    </row>
    <row r="10" spans="1:20" x14ac:dyDescent="0.25">
      <c r="A10" s="6"/>
      <c r="B10" s="6"/>
      <c r="C10" s="6"/>
      <c r="D10" s="7"/>
      <c r="E10" s="6" t="s">
        <v>207</v>
      </c>
      <c r="F10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0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10" s="7" t="s">
        <v>94</v>
      </c>
      <c r="K10" s="14"/>
      <c r="T10">
        <v>13</v>
      </c>
    </row>
    <row r="11" spans="1:20" x14ac:dyDescent="0.25">
      <c r="A11" s="6"/>
      <c r="B11" s="6"/>
      <c r="C11" s="6"/>
      <c r="D11" s="7"/>
      <c r="E11" s="6" t="s">
        <v>210</v>
      </c>
      <c r="F11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1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2" spans="1:20" x14ac:dyDescent="0.25">
      <c r="A12" s="6"/>
      <c r="B12" s="6"/>
      <c r="C12" s="6"/>
      <c r="D12" s="7"/>
      <c r="E12" s="6" t="s">
        <v>215</v>
      </c>
      <c r="F12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2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3" spans="1:20" x14ac:dyDescent="0.25">
      <c r="A13" s="6"/>
      <c r="B13" s="6"/>
      <c r="C13" s="6"/>
      <c r="D13" s="7"/>
      <c r="E13" s="6" t="s">
        <v>213</v>
      </c>
      <c r="F13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3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4" spans="1:20" x14ac:dyDescent="0.25">
      <c r="A14" s="6"/>
      <c r="B14" s="6"/>
      <c r="C14" s="6"/>
      <c r="D14" s="7"/>
      <c r="E14" s="6" t="s">
        <v>208</v>
      </c>
      <c r="F14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4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5" spans="1:20" x14ac:dyDescent="0.25">
      <c r="A15" s="6"/>
      <c r="B15" s="6"/>
      <c r="C15" s="6"/>
      <c r="D15" s="7"/>
      <c r="E15" s="6" t="s">
        <v>210</v>
      </c>
      <c r="F15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5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6" spans="1:20" x14ac:dyDescent="0.25">
      <c r="A16" s="6"/>
      <c r="B16" s="6"/>
      <c r="C16" s="6"/>
      <c r="D16" s="7"/>
      <c r="E16" s="6" t="s">
        <v>210</v>
      </c>
      <c r="F16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6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7" spans="1:7" x14ac:dyDescent="0.25">
      <c r="A17" s="6"/>
      <c r="B17" s="6"/>
      <c r="C17" s="6"/>
      <c r="D17" s="7"/>
      <c r="E17" s="6" t="s">
        <v>208</v>
      </c>
      <c r="F17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7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8" spans="1:7" x14ac:dyDescent="0.25">
      <c r="A18" s="6"/>
      <c r="B18" s="6"/>
      <c r="C18" s="6"/>
      <c r="D18" s="7"/>
      <c r="E18" s="6" t="s">
        <v>214</v>
      </c>
      <c r="F18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8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9" spans="1:7" x14ac:dyDescent="0.25">
      <c r="A19" s="6"/>
      <c r="B19" s="6"/>
      <c r="C19" s="6"/>
      <c r="D19" s="7"/>
      <c r="E19" s="6"/>
      <c r="F19" s="54"/>
      <c r="G19" s="6"/>
    </row>
    <row r="20" spans="1:7" x14ac:dyDescent="0.25">
      <c r="A20" s="6"/>
      <c r="B20" s="6"/>
      <c r="C20" s="6"/>
      <c r="D20" s="7"/>
      <c r="E20" s="6"/>
      <c r="F20" s="54"/>
      <c r="G20" s="6"/>
    </row>
    <row r="21" spans="1:7" x14ac:dyDescent="0.25">
      <c r="A21" s="6"/>
      <c r="B21" s="6"/>
      <c r="C21" s="6"/>
      <c r="D21" s="7"/>
      <c r="E21" s="6"/>
      <c r="F21" s="54"/>
      <c r="G21" s="6"/>
    </row>
    <row r="22" spans="1:7" x14ac:dyDescent="0.25">
      <c r="A22" s="6"/>
      <c r="B22" s="6"/>
      <c r="C22" s="6"/>
      <c r="D22" s="7"/>
      <c r="E22" s="7"/>
      <c r="F22" s="54"/>
      <c r="G22" s="6"/>
    </row>
    <row r="23" spans="1:7" x14ac:dyDescent="0.25">
      <c r="A23" s="6"/>
      <c r="B23" s="6"/>
      <c r="C23" s="6"/>
      <c r="D23" s="7"/>
      <c r="E23" s="7"/>
      <c r="F23" s="54"/>
      <c r="G23" s="6"/>
    </row>
    <row r="24" spans="1:7" x14ac:dyDescent="0.25">
      <c r="A24" s="6"/>
      <c r="B24" s="6"/>
      <c r="C24" s="6"/>
      <c r="D24" s="7"/>
      <c r="E24" s="7"/>
      <c r="F24" s="54"/>
      <c r="G24" s="6"/>
    </row>
    <row r="25" spans="1:7" x14ac:dyDescent="0.25">
      <c r="A25" s="6"/>
      <c r="B25" s="6"/>
      <c r="C25" s="6"/>
      <c r="D25" s="7"/>
      <c r="E25" s="7"/>
      <c r="F25" s="54"/>
      <c r="G25" s="6"/>
    </row>
    <row r="26" spans="1:7" x14ac:dyDescent="0.25">
      <c r="A26" s="6"/>
      <c r="B26" s="6"/>
      <c r="C26" s="6"/>
      <c r="D26" s="7"/>
      <c r="E26" s="7"/>
      <c r="F26" s="54"/>
      <c r="G26" s="6"/>
    </row>
    <row r="27" spans="1:7" x14ac:dyDescent="0.25">
      <c r="A27" s="6"/>
      <c r="B27" s="6"/>
      <c r="C27" s="6"/>
      <c r="D27" s="7"/>
      <c r="E27" s="7"/>
      <c r="F27" s="54"/>
      <c r="G27" s="6"/>
    </row>
    <row r="28" spans="1:7" x14ac:dyDescent="0.25">
      <c r="A28" s="6"/>
      <c r="B28" s="6"/>
      <c r="C28" s="6"/>
      <c r="D28" s="7"/>
      <c r="E28" s="7"/>
      <c r="F28" s="54"/>
      <c r="G28" s="6"/>
    </row>
    <row r="29" spans="1:7" x14ac:dyDescent="0.25">
      <c r="A29" s="6"/>
      <c r="B29" s="6"/>
      <c r="C29" s="6"/>
      <c r="D29" s="7"/>
      <c r="E29" s="7"/>
      <c r="F29" s="54"/>
      <c r="G29" s="6"/>
    </row>
    <row r="30" spans="1:7" x14ac:dyDescent="0.25">
      <c r="A30" s="6"/>
      <c r="B30" s="6"/>
      <c r="C30" s="6"/>
      <c r="D30" s="7"/>
      <c r="E30" s="7"/>
      <c r="F30" s="54"/>
      <c r="G30" s="6"/>
    </row>
    <row r="31" spans="1:7" x14ac:dyDescent="0.25">
      <c r="A31" s="6"/>
      <c r="B31" s="6"/>
      <c r="C31" s="6"/>
      <c r="D31" s="7"/>
      <c r="E31" s="7"/>
      <c r="F31" s="54"/>
      <c r="G31" s="6"/>
    </row>
    <row r="32" spans="1:7" x14ac:dyDescent="0.25">
      <c r="A32" s="6"/>
      <c r="B32" s="6"/>
      <c r="C32" s="6"/>
      <c r="D32" s="7"/>
      <c r="E32" s="7"/>
      <c r="F32" s="54"/>
      <c r="G32" s="6"/>
    </row>
    <row r="33" spans="1:7" x14ac:dyDescent="0.25">
      <c r="A33" s="6"/>
      <c r="B33" s="6"/>
      <c r="C33" s="6"/>
      <c r="D33" s="7"/>
      <c r="E33" s="7"/>
      <c r="F33" s="54"/>
      <c r="G33" s="6"/>
    </row>
    <row r="34" spans="1:7" x14ac:dyDescent="0.25">
      <c r="A34" s="6"/>
      <c r="B34" s="6"/>
      <c r="C34" s="6"/>
      <c r="D34" s="7"/>
      <c r="E34" s="7"/>
      <c r="F34" s="54"/>
      <c r="G34" s="6"/>
    </row>
    <row r="35" spans="1:7" x14ac:dyDescent="0.25">
      <c r="A35" s="6"/>
      <c r="B35" s="6"/>
      <c r="C35" s="6"/>
      <c r="D35" s="7"/>
      <c r="E35" s="7"/>
      <c r="F35" s="54"/>
      <c r="G35" s="6"/>
    </row>
    <row r="36" spans="1:7" x14ac:dyDescent="0.25">
      <c r="A36" s="6"/>
      <c r="B36" s="6"/>
      <c r="C36" s="6"/>
      <c r="D36" s="7"/>
      <c r="E36" s="7"/>
      <c r="F36" s="54"/>
      <c r="G36" s="6"/>
    </row>
    <row r="37" spans="1:7" x14ac:dyDescent="0.25">
      <c r="A37" s="6"/>
      <c r="B37" s="6"/>
      <c r="C37" s="6"/>
      <c r="D37" s="7"/>
      <c r="E37" s="7"/>
      <c r="F37" s="54"/>
      <c r="G37" s="6"/>
    </row>
    <row r="38" spans="1:7" x14ac:dyDescent="0.25">
      <c r="A38" s="6"/>
      <c r="B38" s="6"/>
      <c r="C38" s="6"/>
      <c r="D38" s="7"/>
      <c r="E38" s="7"/>
      <c r="F38" s="54"/>
      <c r="G38" s="6"/>
    </row>
    <row r="39" spans="1:7" x14ac:dyDescent="0.25">
      <c r="A39" s="6"/>
      <c r="B39" s="6"/>
      <c r="C39" s="6"/>
      <c r="D39" s="7"/>
      <c r="E39" s="7"/>
      <c r="F39" s="54"/>
      <c r="G39" s="6"/>
    </row>
    <row r="40" spans="1:7" x14ac:dyDescent="0.25">
      <c r="A40" s="6"/>
      <c r="B40" s="6"/>
      <c r="C40" s="6"/>
      <c r="D40" s="7"/>
      <c r="E40" s="7"/>
      <c r="F40" s="54"/>
      <c r="G40" s="6"/>
    </row>
    <row r="41" spans="1:7" x14ac:dyDescent="0.25">
      <c r="A41" s="6"/>
      <c r="B41" s="6"/>
      <c r="C41" s="6"/>
      <c r="D41" s="7"/>
      <c r="E41" s="7"/>
      <c r="F41" s="54"/>
      <c r="G41" s="6"/>
    </row>
    <row r="42" spans="1:7" x14ac:dyDescent="0.25">
      <c r="A42" s="6"/>
      <c r="B42" s="6"/>
      <c r="C42" s="6"/>
      <c r="D42" s="7"/>
      <c r="E42" s="7"/>
      <c r="F42" s="54"/>
      <c r="G42" s="6"/>
    </row>
    <row r="43" spans="1:7" x14ac:dyDescent="0.25">
      <c r="A43" s="6"/>
      <c r="B43" s="6"/>
      <c r="C43" s="6"/>
      <c r="D43" s="7"/>
      <c r="E43" s="7"/>
      <c r="F43" s="54"/>
      <c r="G43" s="6"/>
    </row>
    <row r="44" spans="1:7" x14ac:dyDescent="0.25">
      <c r="A44" s="6"/>
      <c r="B44" s="6"/>
      <c r="C44" s="6"/>
      <c r="D44" s="7"/>
      <c r="E44" s="7"/>
      <c r="F44" s="54"/>
      <c r="G44" s="6"/>
    </row>
    <row r="45" spans="1:7" x14ac:dyDescent="0.25">
      <c r="A45" s="6"/>
      <c r="B45" s="6"/>
      <c r="C45" s="6"/>
      <c r="D45" s="7"/>
      <c r="E45" s="7"/>
      <c r="F45" s="54"/>
      <c r="G45" s="6"/>
    </row>
  </sheetData>
  <mergeCells count="1">
    <mergeCell ref="A1:D1"/>
  </mergeCells>
  <conditionalFormatting sqref="A54:D120 A46:D46">
    <cfRule dxfId="15" priority="6" type="expression">
      <formula>$D46="NOK"</formula>
    </cfRule>
  </conditionalFormatting>
  <conditionalFormatting sqref="A4:G45">
    <cfRule dxfId="14" priority="21" type="expression">
      <formula>$G4="NOK"</formula>
    </cfRule>
  </conditionalFormatting>
  <conditionalFormatting sqref="J3:M6 K7:M9">
    <cfRule dxfId="13" priority="23" type="expression">
      <formula>$M3="NOK"</formula>
    </cfRule>
  </conditionalFormatting>
  <conditionalFormatting sqref="J7:J9">
    <cfRule dxfId="12" priority="25" type="expression">
      <formula>$N7="NOK"</formula>
    </cfRule>
  </conditionalFormatting>
  <conditionalFormatting sqref="J10">
    <cfRule dxfId="11" priority="2" type="expression">
      <formula>$G10="NOK"</formula>
    </cfRule>
  </conditionalFormatting>
  <pageMargins bottom="0.75" footer="0.3" header="0.3" left="0.7" right="0.7" top="0.75"/>
  <pageSetup orientation="portrait" paperSize="9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id="{D8A0A18C-AB51-49B6-97B5-0C4481328A82}" priority="66" type="iconSet">
            <x14:iconSet custom="1" iconSet="3Symbols2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2"/>
              <x14:cfIcon iconId="0" iconSet="3Symbols2"/>
              <x14:cfIcon iconId="2" iconSet="3Symbols2"/>
            </x14:iconSet>
          </x14:cfRule>
          <xm:sqref>G4:G45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Folha6"/>
  <dimension ref="A1:X111"/>
  <sheetViews>
    <sheetView workbookViewId="0" zoomScaleNormal="100">
      <selection activeCell="G16" sqref="G16"/>
    </sheetView>
  </sheetViews>
  <sheetFormatPr defaultRowHeight="15" x14ac:dyDescent="0.25"/>
  <cols>
    <col min="1" max="1" bestFit="true" customWidth="true" width="32.5703125" collapsed="true"/>
    <col min="2" max="2" bestFit="true" customWidth="true" width="21.5703125" collapsed="true"/>
    <col min="3" max="3" bestFit="true" customWidth="true" width="13.0" collapsed="true"/>
    <col min="4" max="4" customWidth="true" width="32.42578125" collapsed="true"/>
    <col min="6" max="6" bestFit="true" customWidth="true" width="13.85546875" collapsed="true"/>
    <col min="7" max="7" bestFit="true" customWidth="true" width="21.5703125" collapsed="true"/>
    <col min="8" max="8" bestFit="true" customWidth="true" width="13.140625" collapsed="true"/>
    <col min="9" max="9" bestFit="true" customWidth="true" width="11.42578125" collapsed="true"/>
    <col min="10" max="10" customWidth="true" width="12.85546875" collapsed="true"/>
    <col min="12" max="13" bestFit="true" customWidth="true" width="21.5703125" collapsed="true"/>
  </cols>
  <sheetData>
    <row customHeight="1" ht="17.45" r="1" spans="1:23" x14ac:dyDescent="0.3">
      <c r="A1" s="27" t="s">
        <v>2</v>
      </c>
      <c r="B1" s="28"/>
      <c r="C1" s="28"/>
      <c r="D1" s="30" t="s">
        <v>25</v>
      </c>
      <c r="E1" s="29" t="str">
        <f>IF(ISERROR(VLOOKUP("NOK",TblVal2[Controlo],1,FALSE)),IF(ISERROR(VLOOKUP("NOK",TblVal215[Controlo],1,FALSE)),"OK","NOK"),"NOK")</f>
        <v>OK</v>
      </c>
    </row>
    <row customHeight="1" ht="17.45" r="2" spans="1:23" x14ac:dyDescent="0.25"/>
    <row customHeight="1" ht="17.45" r="3" spans="1:23" x14ac:dyDescent="0.3">
      <c r="A3" s="31" t="s">
        <v>212</v>
      </c>
      <c r="D3" s="10"/>
      <c r="E3" s="10"/>
      <c r="F3" s="32">
        <v>10</v>
      </c>
      <c r="G3" t="s">
        <v>267</v>
      </c>
      <c r="K3" t="s">
        <v>217</v>
      </c>
      <c r="L3" t="s">
        <v>218</v>
      </c>
      <c r="M3">
        <v>2</v>
      </c>
    </row>
    <row ht="15.75" r="4" spans="1:23" thickBot="1" x14ac:dyDescent="0.3">
      <c r="A4" s="11" t="s">
        <v>205</v>
      </c>
      <c r="B4" s="12" t="s">
        <v>211</v>
      </c>
      <c r="C4" s="21" t="s">
        <v>48</v>
      </c>
      <c r="D4" s="12" t="s">
        <v>31</v>
      </c>
      <c r="F4" s="11" t="s">
        <v>278</v>
      </c>
      <c r="G4" s="12" t="s">
        <v>268</v>
      </c>
      <c r="H4" s="21" t="s">
        <v>69</v>
      </c>
      <c r="I4" s="21" t="s">
        <v>48</v>
      </c>
      <c r="J4" s="12" t="s">
        <v>31</v>
      </c>
      <c r="K4" t="s">
        <v>219</v>
      </c>
      <c r="L4" t="s">
        <v>220</v>
      </c>
      <c r="M4" s="56" t="s">
        <v>277</v>
      </c>
      <c r="N4" s="57" t="s">
        <v>40</v>
      </c>
      <c r="O4" s="57" t="s">
        <v>50</v>
      </c>
      <c r="P4" s="57" t="s">
        <v>51</v>
      </c>
      <c r="Q4" s="57" t="s">
        <v>52</v>
      </c>
      <c r="R4" s="57" t="s">
        <v>53</v>
      </c>
      <c r="S4" s="57" t="s">
        <v>55</v>
      </c>
      <c r="T4" s="57" t="s">
        <v>56</v>
      </c>
      <c r="U4" s="57" t="s">
        <v>57</v>
      </c>
      <c r="V4" s="57" t="s">
        <v>60</v>
      </c>
      <c r="W4" s="57" t="s">
        <v>61</v>
      </c>
    </row>
    <row r="5" spans="1:23" x14ac:dyDescent="0.25">
      <c r="A5" s="13" t="n">
        <v>24000.0</v>
      </c>
      <c r="B5" s="7" t="s">
        <v>270</v>
      </c>
      <c r="C5" s="54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0</v>
      </c>
      <c r="D5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5" s="13" t="n">
        <v>10.0</v>
      </c>
      <c r="G5" s="7" t="s">
        <v>267</v>
      </c>
      <c r="H5" s="7" t="n">
        <v>200.0</v>
      </c>
      <c r="I5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1700.0</v>
      </c>
      <c r="J5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5" t="s">
        <v>221</v>
      </c>
      <c r="L5" t="s">
        <v>222</v>
      </c>
      <c r="M5" s="46">
        <v>1</v>
      </c>
      <c r="N5" s="14">
        <v>891</v>
      </c>
      <c r="O5">
        <v>1919</v>
      </c>
      <c r="Q5">
        <v>11444</v>
      </c>
      <c r="R5">
        <v>31032</v>
      </c>
      <c r="S5">
        <v>535</v>
      </c>
      <c r="T5">
        <v>5842</v>
      </c>
      <c r="U5">
        <v>7393</v>
      </c>
      <c r="V5">
        <v>271</v>
      </c>
      <c r="W5">
        <v>4363</v>
      </c>
    </row>
    <row r="6" spans="1:23" x14ac:dyDescent="0.25">
      <c r="A6" s="14" t="n">
        <v>17000.0</v>
      </c>
      <c r="B6" s="15" t="s">
        <v>282</v>
      </c>
      <c r="C6" s="55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0</v>
      </c>
      <c r="D6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6" s="14" t="n">
        <v>20.0</v>
      </c>
      <c r="G6" s="15" t="s">
        <v>268</v>
      </c>
      <c r="H6" s="15" t="n">
        <v>201.0</v>
      </c>
      <c r="I6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1800.0</v>
      </c>
      <c r="J6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6" t="s">
        <v>223</v>
      </c>
      <c r="L6" t="s">
        <v>224</v>
      </c>
      <c r="M6" s="46">
        <v>2</v>
      </c>
      <c r="N6" s="14">
        <v>199</v>
      </c>
      <c r="Q6">
        <v>288</v>
      </c>
      <c r="R6">
        <v>2276</v>
      </c>
    </row>
    <row r="7" spans="1:23" x14ac:dyDescent="0.25">
      <c r="A7" s="6" t="n">
        <v>17000.0</v>
      </c>
      <c r="B7" s="7" t="s">
        <v>284</v>
      </c>
      <c r="C7" s="54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0</v>
      </c>
      <c r="D7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7" s="6" t="n">
        <v>30.0</v>
      </c>
      <c r="G7" s="7" t="s">
        <v>376</v>
      </c>
      <c r="H7" s="7" t="n">
        <v>114.0</v>
      </c>
      <c r="I7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1700.0</v>
      </c>
      <c r="J7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7" t="s">
        <v>225</v>
      </c>
      <c r="L7" t="s">
        <v>226</v>
      </c>
      <c r="M7" s="7">
        <v>2</v>
      </c>
      <c r="N7" s="14"/>
      <c r="O7">
        <v>2272</v>
      </c>
      <c r="Q7">
        <v>16602</v>
      </c>
      <c r="R7">
        <v>28380</v>
      </c>
      <c r="S7">
        <v>393</v>
      </c>
      <c r="T7">
        <v>6345</v>
      </c>
      <c r="U7">
        <v>2647</v>
      </c>
      <c r="V7">
        <v>161</v>
      </c>
      <c r="W7">
        <v>2733</v>
      </c>
    </row>
    <row r="8" spans="1:23" x14ac:dyDescent="0.25">
      <c r="A8" s="6" t="n">
        <v>9000.0</v>
      </c>
      <c r="B8" s="7" t="s">
        <v>286</v>
      </c>
      <c r="C8" s="54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0</v>
      </c>
      <c r="D8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8" s="6" t="n">
        <v>40.0</v>
      </c>
      <c r="G8" s="7" t="s">
        <v>377</v>
      </c>
      <c r="H8" s="7" t="n">
        <v>203.0</v>
      </c>
      <c r="I8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2400.0</v>
      </c>
      <c r="J8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8" t="s">
        <v>227</v>
      </c>
      <c r="L8" t="s">
        <v>228</v>
      </c>
      <c r="M8" s="7">
        <v>1</v>
      </c>
      <c r="N8" s="14"/>
      <c r="P8">
        <v>145</v>
      </c>
      <c r="T8">
        <v>469</v>
      </c>
    </row>
    <row r="9" spans="1:23" x14ac:dyDescent="0.25">
      <c r="A9" s="6" t="n">
        <v>6000.0</v>
      </c>
      <c r="B9" s="7" t="s">
        <v>288</v>
      </c>
      <c r="C9" s="54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0</v>
      </c>
      <c r="D9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9" s="6" t="n">
        <v>50.0</v>
      </c>
      <c r="G9" s="7" t="s">
        <v>378</v>
      </c>
      <c r="H9" s="7" t="n">
        <v>121.0</v>
      </c>
      <c r="I9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1500.0</v>
      </c>
      <c r="J9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9" t="s">
        <v>229</v>
      </c>
      <c r="L9" t="s">
        <v>230</v>
      </c>
      <c r="M9" s="7">
        <v>3</v>
      </c>
      <c r="N9" s="14"/>
      <c r="Q9">
        <v>264</v>
      </c>
      <c r="R9">
        <v>151</v>
      </c>
      <c r="S9">
        <v>140</v>
      </c>
    </row>
    <row r="10" spans="1:23" x14ac:dyDescent="0.25">
      <c r="A10" s="6" t="n">
        <v>4800.0</v>
      </c>
      <c r="B10" s="7" t="s">
        <v>290</v>
      </c>
      <c r="C10" s="54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0</v>
      </c>
      <c r="D10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10" s="6" t="n">
        <v>60.0</v>
      </c>
      <c r="G10" s="7" t="s">
        <v>243</v>
      </c>
      <c r="H10" s="7" t="n">
        <v>103.0</v>
      </c>
      <c r="I10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1400.0</v>
      </c>
      <c r="J10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10" t="s">
        <v>231</v>
      </c>
      <c r="L10" t="s">
        <v>232</v>
      </c>
      <c r="M10" s="46">
        <v>1</v>
      </c>
      <c r="N10" s="14"/>
    </row>
    <row r="11" spans="1:23" x14ac:dyDescent="0.25">
      <c r="A11" s="6" t="n">
        <v>4800.0</v>
      </c>
      <c r="B11" s="7" t="s">
        <v>291</v>
      </c>
      <c r="C11" s="54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0</v>
      </c>
      <c r="D11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11" s="6" t="n">
        <v>70.0</v>
      </c>
      <c r="G11" s="7" t="s">
        <v>379</v>
      </c>
      <c r="H11" s="7" t="n">
        <v>204.0</v>
      </c>
      <c r="I11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2700.0</v>
      </c>
      <c r="J11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11" t="s">
        <v>233</v>
      </c>
      <c r="L11" t="s">
        <v>234</v>
      </c>
      <c r="M11">
        <v>1</v>
      </c>
    </row>
    <row r="12" spans="1:23" x14ac:dyDescent="0.25">
      <c r="A12" t="n">
        <v>4200.0</v>
      </c>
      <c r="B12" t="s">
        <v>292</v>
      </c>
      <c r="F12" s="6" t="n">
        <v>80.0</v>
      </c>
      <c r="G12" s="7" t="s">
        <v>380</v>
      </c>
      <c r="H12" s="7" t="n">
        <v>145.0</v>
      </c>
      <c r="I12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2500.0</v>
      </c>
      <c r="J12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12" t="s">
        <v>235</v>
      </c>
      <c r="L12" t="s">
        <v>236</v>
      </c>
      <c r="M12" s="69">
        <v>4</v>
      </c>
      <c r="N12" s="70">
        <v>43314</v>
      </c>
    </row>
    <row r="13" spans="1:23" x14ac:dyDescent="0.25">
      <c r="A13" t="n">
        <v>12008.0</v>
      </c>
      <c r="B13" t="s">
        <v>293</v>
      </c>
      <c r="F13" s="6" t="n">
        <v>90.0</v>
      </c>
      <c r="G13" s="7" t="s">
        <v>381</v>
      </c>
      <c r="H13" s="7" t="n">
        <v>100.0</v>
      </c>
      <c r="I13" s="54" t="n">
        <v>1700.0</v>
      </c>
      <c r="J13" s="7"/>
      <c r="K13" t="s">
        <v>237</v>
      </c>
      <c r="L13" t="s">
        <v>238</v>
      </c>
      <c r="M13" s="73">
        <v>1</v>
      </c>
      <c r="N13" s="14">
        <v>878</v>
      </c>
    </row>
    <row r="14" spans="1:23" x14ac:dyDescent="0.25">
      <c r="A14" t="n">
        <v>9000.0</v>
      </c>
      <c r="B14" t="s">
        <v>294</v>
      </c>
      <c r="F14" t="n">
        <v>100.0</v>
      </c>
      <c r="G14" t="s">
        <v>382</v>
      </c>
      <c r="H14" t="n">
        <v>108.0</v>
      </c>
      <c r="I14" t="n">
        <v>1700.0</v>
      </c>
      <c r="K14" t="s">
        <v>239</v>
      </c>
      <c r="L14" t="s">
        <v>240</v>
      </c>
      <c r="M14" s="73">
        <v>4</v>
      </c>
      <c r="N14" s="14">
        <v>191</v>
      </c>
    </row>
    <row r="15" spans="1:23" x14ac:dyDescent="0.25">
      <c r="A15" t="n">
        <v>8200.0</v>
      </c>
      <c r="B15" t="s">
        <v>295</v>
      </c>
      <c r="F15" t="n">
        <v>110.0</v>
      </c>
      <c r="G15" t="s">
        <v>383</v>
      </c>
      <c r="H15" t="n">
        <v>205.0</v>
      </c>
      <c r="I15" t="n">
        <v>1700.0</v>
      </c>
      <c r="K15" t="s">
        <v>241</v>
      </c>
      <c r="L15" t="s">
        <v>242</v>
      </c>
      <c r="M15" s="71">
        <v>3</v>
      </c>
      <c r="N15" s="14">
        <v>2948</v>
      </c>
    </row>
    <row r="16" spans="1:23" x14ac:dyDescent="0.25">
      <c r="A16" t="n">
        <v>7700.0</v>
      </c>
      <c r="B16" t="s">
        <v>296</v>
      </c>
      <c r="F16" t="n">
        <v>120.0</v>
      </c>
      <c r="G16" t="s">
        <v>384</v>
      </c>
      <c r="H16"/>
      <c r="I16" t="n">
        <v>1700.0</v>
      </c>
      <c r="K16" t="s">
        <v>243</v>
      </c>
      <c r="L16" t="s">
        <v>244</v>
      </c>
      <c r="M16" s="71">
        <v>1</v>
      </c>
      <c r="N16" s="14"/>
    </row>
    <row r="17" spans="11:14" x14ac:dyDescent="0.25">
      <c r="A17" t="n">
        <v>7800.0</v>
      </c>
      <c r="B17" t="s">
        <v>297</v>
      </c>
      <c r="F17" t="n">
        <v>130.0</v>
      </c>
      <c r="G17" t="s">
        <v>385</v>
      </c>
      <c r="H17"/>
      <c r="I17" t="n">
        <v>1700.0</v>
      </c>
      <c r="K17" t="s">
        <v>245</v>
      </c>
      <c r="L17" t="s">
        <v>246</v>
      </c>
      <c r="M17" s="71">
        <v>3</v>
      </c>
      <c r="N17" s="14"/>
    </row>
    <row r="18" spans="11:14" x14ac:dyDescent="0.25">
      <c r="A18" t="n">
        <v>6900.0</v>
      </c>
      <c r="B18" t="s">
        <v>298</v>
      </c>
      <c r="F18" t="n">
        <v>140.0</v>
      </c>
      <c r="G18" t="s">
        <v>386</v>
      </c>
      <c r="H18"/>
      <c r="I18" t="n">
        <v>1700.0</v>
      </c>
      <c r="K18" t="s">
        <v>247</v>
      </c>
      <c r="L18" t="s">
        <v>248</v>
      </c>
      <c r="M18" s="15">
        <v>4</v>
      </c>
      <c r="N18" s="72">
        <v>2097</v>
      </c>
    </row>
    <row r="19" spans="11:14" x14ac:dyDescent="0.25">
      <c r="A19" t="n">
        <v>11000.0</v>
      </c>
      <c r="B19" t="s">
        <v>299</v>
      </c>
      <c r="F19" t="n">
        <v>150.0</v>
      </c>
      <c r="G19" t="s">
        <v>387</v>
      </c>
      <c r="H19"/>
      <c r="I19" t="n">
        <v>1700.0</v>
      </c>
      <c r="K19" t="s">
        <v>249</v>
      </c>
      <c r="L19" t="s">
        <v>250</v>
      </c>
      <c r="M19" s="15">
        <v>3</v>
      </c>
      <c r="N19" s="13">
        <v>305</v>
      </c>
    </row>
    <row r="20" spans="11:14" x14ac:dyDescent="0.25">
      <c r="A20" t="n">
        <v>3100.0</v>
      </c>
      <c r="B20" t="s">
        <v>286</v>
      </c>
      <c r="F20" t="n">
        <v>160.0</v>
      </c>
      <c r="G20" t="s">
        <v>388</v>
      </c>
      <c r="H20"/>
      <c r="I20" t="n">
        <v>1700.0</v>
      </c>
      <c r="K20" t="s">
        <v>251</v>
      </c>
      <c r="L20" t="s">
        <v>252</v>
      </c>
      <c r="M20" s="15">
        <v>2</v>
      </c>
      <c r="N20" s="13">
        <v>6445</v>
      </c>
    </row>
    <row r="21" spans="11:14" x14ac:dyDescent="0.25">
      <c r="A21" t="n">
        <v>2900.0</v>
      </c>
      <c r="B21" t="s">
        <v>300</v>
      </c>
      <c r="F21" t="n">
        <v>170.0</v>
      </c>
      <c r="G21" t="s">
        <v>389</v>
      </c>
      <c r="H21"/>
      <c r="I21" t="n">
        <v>1700.0</v>
      </c>
      <c r="K21" t="s">
        <v>253</v>
      </c>
      <c r="L21" t="s">
        <v>254</v>
      </c>
      <c r="M21">
        <v>4</v>
      </c>
    </row>
    <row r="22" spans="11:14" x14ac:dyDescent="0.25">
      <c r="A22" t="n">
        <v>2800.0</v>
      </c>
      <c r="B22" t="s">
        <v>301</v>
      </c>
      <c r="F22" t="n">
        <v>180.0</v>
      </c>
      <c r="G22" t="s">
        <v>390</v>
      </c>
      <c r="H22"/>
      <c r="I22" t="n">
        <v>1700.0</v>
      </c>
      <c r="K22" t="s">
        <v>255</v>
      </c>
      <c r="L22" t="s">
        <v>256</v>
      </c>
      <c r="M22">
        <v>1</v>
      </c>
    </row>
    <row r="23" spans="11:14" x14ac:dyDescent="0.25">
      <c r="A23" t="n">
        <v>2600.0</v>
      </c>
      <c r="B23" t="s">
        <v>302</v>
      </c>
      <c r="F23" t="n">
        <v>190.0</v>
      </c>
      <c r="G23" t="s">
        <v>391</v>
      </c>
      <c r="H23"/>
      <c r="I23" t="n">
        <v>1700.0</v>
      </c>
      <c r="K23" t="s">
        <v>257</v>
      </c>
      <c r="L23" t="s">
        <v>258</v>
      </c>
      <c r="M23">
        <v>3</v>
      </c>
    </row>
    <row r="24" spans="11:14" x14ac:dyDescent="0.25">
      <c r="A24" t="n">
        <v>2500.0</v>
      </c>
      <c r="B24" t="s">
        <v>303</v>
      </c>
      <c r="F24" t="n">
        <v>200.0</v>
      </c>
      <c r="G24" t="s">
        <v>392</v>
      </c>
      <c r="H24"/>
      <c r="I24" t="n">
        <v>1700.0</v>
      </c>
      <c r="K24" t="s">
        <v>259</v>
      </c>
      <c r="L24" t="s">
        <v>260</v>
      </c>
      <c r="M24">
        <v>1</v>
      </c>
    </row>
    <row r="25" spans="11:14" x14ac:dyDescent="0.25">
      <c r="A25" t="n">
        <v>8000.0</v>
      </c>
      <c r="B25" t="s">
        <v>304</v>
      </c>
      <c r="F25" t="n">
        <v>210.0</v>
      </c>
      <c r="G25" t="s">
        <v>393</v>
      </c>
      <c r="H25"/>
      <c r="I25" t="n">
        <v>1700.0</v>
      </c>
      <c r="K25" t="s">
        <v>261</v>
      </c>
      <c r="L25" t="s">
        <v>262</v>
      </c>
      <c r="M25">
        <v>2</v>
      </c>
    </row>
    <row r="26" spans="11:14" x14ac:dyDescent="0.25">
      <c r="A26" t="n">
        <v>8200.0</v>
      </c>
      <c r="B26" t="s">
        <v>305</v>
      </c>
      <c r="F26" t="n">
        <v>220.0</v>
      </c>
      <c r="G26" t="s">
        <v>394</v>
      </c>
      <c r="H26"/>
      <c r="I26" t="n">
        <v>1700.0</v>
      </c>
      <c r="K26" t="s">
        <v>263</v>
      </c>
      <c r="L26" t="s">
        <v>264</v>
      </c>
      <c r="M26">
        <v>4</v>
      </c>
    </row>
    <row r="27" spans="11:14" x14ac:dyDescent="0.25">
      <c r="A27" t="n">
        <v>7900.0</v>
      </c>
      <c r="B27" t="s">
        <v>306</v>
      </c>
      <c r="F27" t="n">
        <v>230.0</v>
      </c>
      <c r="G27" t="s">
        <v>395</v>
      </c>
      <c r="H27"/>
      <c r="I27" t="n">
        <v>1700.0</v>
      </c>
      <c r="K27" t="s">
        <v>265</v>
      </c>
      <c r="L27" t="s">
        <v>266</v>
      </c>
      <c r="M27">
        <v>4</v>
      </c>
    </row>
    <row r="28">
      <c r="A28" t="n">
        <v>6500.0</v>
      </c>
      <c r="B28" t="s">
        <v>307</v>
      </c>
      <c r="F28" t="n">
        <v>240.0</v>
      </c>
      <c r="G28" t="s">
        <v>396</v>
      </c>
      <c r="H28"/>
      <c r="I28" t="n">
        <v>1700.0</v>
      </c>
    </row>
    <row r="29">
      <c r="A29" t="n">
        <v>5800.0</v>
      </c>
      <c r="B29" t="s">
        <v>308</v>
      </c>
      <c r="F29" t="n">
        <v>250.0</v>
      </c>
      <c r="G29" t="s">
        <v>397</v>
      </c>
      <c r="H29"/>
      <c r="I29" t="n">
        <v>1700.0</v>
      </c>
    </row>
    <row r="30">
      <c r="A30" t="n">
        <v>3200.0</v>
      </c>
      <c r="B30" t="s">
        <v>309</v>
      </c>
      <c r="F30" t="n">
        <v>260.0</v>
      </c>
      <c r="G30" t="s">
        <v>398</v>
      </c>
      <c r="H30"/>
      <c r="I30" t="n">
        <v>1700.0</v>
      </c>
    </row>
    <row r="31">
      <c r="A31" t="n">
        <v>2700.0</v>
      </c>
      <c r="B31" t="s">
        <v>310</v>
      </c>
      <c r="F31" t="n">
        <v>270.0</v>
      </c>
      <c r="G31" t="s">
        <v>399</v>
      </c>
      <c r="H31"/>
      <c r="I31" t="n">
        <v>1700.0</v>
      </c>
    </row>
    <row r="32">
      <c r="A32" t="n">
        <v>2400.0</v>
      </c>
      <c r="B32" t="s">
        <v>311</v>
      </c>
    </row>
    <row r="33">
      <c r="A33" t="n">
        <v>2200.0</v>
      </c>
      <c r="B33" t="s">
        <v>270</v>
      </c>
    </row>
    <row r="34">
      <c r="A34" t="n">
        <v>3300.0</v>
      </c>
      <c r="B34" t="s">
        <v>312</v>
      </c>
    </row>
    <row r="35">
      <c r="A35" t="n">
        <v>2800.0</v>
      </c>
      <c r="B35" t="s">
        <v>313</v>
      </c>
    </row>
    <row r="36">
      <c r="A36" t="n">
        <v>2500.0</v>
      </c>
      <c r="B36" t="s">
        <v>311</v>
      </c>
    </row>
    <row r="37">
      <c r="A37" t="n">
        <v>2100.0</v>
      </c>
      <c r="B37" t="s">
        <v>314</v>
      </c>
    </row>
    <row r="38">
      <c r="A38" t="n">
        <v>3300.0</v>
      </c>
      <c r="B38" t="s">
        <v>315</v>
      </c>
    </row>
    <row r="39">
      <c r="A39" t="n">
        <v>2900.0</v>
      </c>
      <c r="B39" t="s">
        <v>316</v>
      </c>
    </row>
    <row r="40">
      <c r="A40" t="n">
        <v>2400.0</v>
      </c>
      <c r="B40" t="s">
        <v>317</v>
      </c>
    </row>
    <row r="41">
      <c r="A41" t="n">
        <v>2200.0</v>
      </c>
      <c r="B41" t="s">
        <v>318</v>
      </c>
    </row>
    <row r="42">
      <c r="A42" t="n">
        <v>3600.0</v>
      </c>
      <c r="B42" t="s">
        <v>319</v>
      </c>
    </row>
    <row r="43">
      <c r="A43" t="n">
        <v>3200.0</v>
      </c>
      <c r="B43" t="s">
        <v>320</v>
      </c>
    </row>
    <row r="44">
      <c r="A44" t="n">
        <v>2700.0</v>
      </c>
      <c r="B44" t="s">
        <v>295</v>
      </c>
    </row>
    <row r="45">
      <c r="A45" t="n">
        <v>2500.0</v>
      </c>
      <c r="B45" t="s">
        <v>321</v>
      </c>
    </row>
    <row r="46">
      <c r="A46" t="n">
        <v>3500.0</v>
      </c>
      <c r="B46" t="s">
        <v>322</v>
      </c>
    </row>
    <row r="47">
      <c r="A47" t="n">
        <v>3100.0</v>
      </c>
      <c r="B47" t="s">
        <v>323</v>
      </c>
    </row>
    <row r="48">
      <c r="A48" t="n">
        <v>2600.0</v>
      </c>
      <c r="B48" t="s">
        <v>324</v>
      </c>
    </row>
    <row r="49">
      <c r="A49" t="n">
        <v>2500.0</v>
      </c>
      <c r="B49" t="s">
        <v>325</v>
      </c>
    </row>
    <row r="50">
      <c r="A50" t="n">
        <v>14000.0</v>
      </c>
      <c r="B50" t="s">
        <v>295</v>
      </c>
    </row>
    <row r="51">
      <c r="A51" t="n">
        <v>13500.0</v>
      </c>
      <c r="B51" t="s">
        <v>303</v>
      </c>
    </row>
    <row r="52">
      <c r="A52" t="n">
        <v>12000.0</v>
      </c>
      <c r="B52" t="s">
        <v>326</v>
      </c>
    </row>
    <row r="53">
      <c r="A53" t="n">
        <v>11000.0</v>
      </c>
      <c r="B53" t="s">
        <v>327</v>
      </c>
    </row>
    <row r="54">
      <c r="A54" t="n">
        <v>10500.0</v>
      </c>
      <c r="B54" t="s">
        <v>328</v>
      </c>
    </row>
    <row r="55">
      <c r="A55" t="n">
        <v>10000.0</v>
      </c>
      <c r="B55" t="s">
        <v>325</v>
      </c>
    </row>
    <row r="56">
      <c r="A56" t="n">
        <v>9500.0</v>
      </c>
      <c r="B56" t="s">
        <v>290</v>
      </c>
    </row>
    <row r="57">
      <c r="A57" t="n">
        <v>9000.0</v>
      </c>
      <c r="B57" t="s">
        <v>325</v>
      </c>
    </row>
    <row r="58">
      <c r="A58" t="n">
        <v>8000.0</v>
      </c>
      <c r="B58" t="s">
        <v>329</v>
      </c>
    </row>
    <row r="59">
      <c r="A59" t="n">
        <v>7500.0</v>
      </c>
      <c r="B59" t="s">
        <v>330</v>
      </c>
    </row>
    <row r="60">
      <c r="A60" t="n">
        <v>7000.0</v>
      </c>
      <c r="B60" t="s">
        <v>331</v>
      </c>
    </row>
    <row r="61">
      <c r="A61" t="n">
        <v>10000.0</v>
      </c>
      <c r="B61" t="s">
        <v>332</v>
      </c>
    </row>
    <row r="62">
      <c r="A62" t="n">
        <v>9500.0</v>
      </c>
      <c r="B62" t="s">
        <v>333</v>
      </c>
    </row>
    <row r="63">
      <c r="A63" t="n">
        <v>9000.0</v>
      </c>
      <c r="B63" t="s">
        <v>334</v>
      </c>
    </row>
    <row r="64">
      <c r="A64" t="n">
        <v>8000.0</v>
      </c>
      <c r="B64" t="s">
        <v>335</v>
      </c>
    </row>
    <row r="65">
      <c r="A65" t="n">
        <v>7500.0</v>
      </c>
      <c r="B65" t="s">
        <v>336</v>
      </c>
    </row>
    <row r="66">
      <c r="A66" t="n">
        <v>7000.0</v>
      </c>
      <c r="B66" t="s">
        <v>337</v>
      </c>
    </row>
    <row r="67">
      <c r="A67" t="n">
        <v>10500.0</v>
      </c>
      <c r="B67" t="s">
        <v>338</v>
      </c>
    </row>
    <row r="68">
      <c r="A68" t="n">
        <v>9500.0</v>
      </c>
      <c r="B68" t="s">
        <v>339</v>
      </c>
    </row>
    <row r="69">
      <c r="A69" t="n">
        <v>7200.0</v>
      </c>
      <c r="B69" t="s">
        <v>340</v>
      </c>
    </row>
    <row r="70">
      <c r="A70" t="n">
        <v>6800.0</v>
      </c>
      <c r="B70" t="s">
        <v>290</v>
      </c>
    </row>
    <row r="71">
      <c r="A71" t="n">
        <v>6400.0</v>
      </c>
      <c r="B71" t="s">
        <v>341</v>
      </c>
    </row>
    <row r="72">
      <c r="A72" t="n">
        <v>6200.0</v>
      </c>
      <c r="B72" t="s">
        <v>342</v>
      </c>
    </row>
    <row r="73">
      <c r="A73" t="n">
        <v>11500.0</v>
      </c>
      <c r="B73" t="s">
        <v>343</v>
      </c>
    </row>
    <row r="74">
      <c r="A74" t="n">
        <v>10000.0</v>
      </c>
      <c r="B74" t="s">
        <v>344</v>
      </c>
    </row>
    <row r="75">
      <c r="A75" t="n">
        <v>9600.0</v>
      </c>
      <c r="B75" t="s">
        <v>345</v>
      </c>
    </row>
    <row r="76">
      <c r="A76" t="n">
        <v>7400.0</v>
      </c>
      <c r="B76" t="s">
        <v>346</v>
      </c>
    </row>
    <row r="77">
      <c r="A77" t="n">
        <v>7300.0</v>
      </c>
      <c r="B77" t="s">
        <v>347</v>
      </c>
    </row>
    <row r="78">
      <c r="A78" t="n">
        <v>6100.0</v>
      </c>
      <c r="B78" t="s">
        <v>348</v>
      </c>
    </row>
    <row r="79">
      <c r="A79" t="n">
        <v>11000.0</v>
      </c>
      <c r="B79" t="s">
        <v>349</v>
      </c>
    </row>
    <row r="80">
      <c r="A80" t="n">
        <v>8800.0</v>
      </c>
      <c r="B80" t="s">
        <v>350</v>
      </c>
    </row>
    <row r="81">
      <c r="A81" t="n">
        <v>8600.0</v>
      </c>
      <c r="B81" t="s">
        <v>351</v>
      </c>
    </row>
    <row r="82">
      <c r="A82" t="n">
        <v>8400.0</v>
      </c>
      <c r="B82" t="s">
        <v>352</v>
      </c>
    </row>
    <row r="83">
      <c r="A83" t="n">
        <v>7000.0</v>
      </c>
      <c r="B83" t="s">
        <v>353</v>
      </c>
    </row>
    <row r="84">
      <c r="A84" t="n">
        <v>6200.0</v>
      </c>
      <c r="B84" t="s">
        <v>354</v>
      </c>
    </row>
    <row r="85">
      <c r="A85" t="n">
        <v>3200.0</v>
      </c>
      <c r="B85" t="s">
        <v>355</v>
      </c>
    </row>
    <row r="86">
      <c r="A86" t="n">
        <v>3100.0</v>
      </c>
      <c r="B86" t="s">
        <v>356</v>
      </c>
    </row>
    <row r="87">
      <c r="A87" t="n">
        <v>2500.0</v>
      </c>
      <c r="B87" t="s">
        <v>357</v>
      </c>
    </row>
    <row r="88">
      <c r="A88" t="n">
        <v>2800.0</v>
      </c>
      <c r="B88" t="s">
        <v>358</v>
      </c>
    </row>
    <row r="89">
      <c r="A89" t="n">
        <v>4200.0</v>
      </c>
      <c r="B89" t="s">
        <v>359</v>
      </c>
    </row>
    <row r="90">
      <c r="A90" t="n">
        <v>4100.0</v>
      </c>
      <c r="B90" t="s">
        <v>360</v>
      </c>
    </row>
    <row r="91">
      <c r="A91" t="n">
        <v>3400.0</v>
      </c>
      <c r="B91" t="s">
        <v>309</v>
      </c>
    </row>
    <row r="92">
      <c r="A92" t="n">
        <v>3000.0</v>
      </c>
      <c r="B92" t="s">
        <v>361</v>
      </c>
    </row>
    <row r="93">
      <c r="A93" t="n">
        <v>3800.0</v>
      </c>
      <c r="B93" t="s">
        <v>362</v>
      </c>
    </row>
    <row r="94">
      <c r="A94" t="n">
        <v>3600.0</v>
      </c>
      <c r="B94" t="s">
        <v>363</v>
      </c>
    </row>
    <row r="95">
      <c r="A95" t="n">
        <v>2900.0</v>
      </c>
      <c r="B95" t="s">
        <v>364</v>
      </c>
    </row>
    <row r="96">
      <c r="A96" t="n">
        <v>2500.0</v>
      </c>
      <c r="B96" t="s">
        <v>324</v>
      </c>
    </row>
    <row r="97">
      <c r="A97" t="n">
        <v>4000.0</v>
      </c>
      <c r="B97" t="s">
        <v>365</v>
      </c>
    </row>
    <row r="98">
      <c r="A98" t="n">
        <v>3900.0</v>
      </c>
      <c r="B98" t="s">
        <v>366</v>
      </c>
    </row>
    <row r="99">
      <c r="A99" t="n">
        <v>3200.0</v>
      </c>
      <c r="B99" t="s">
        <v>367</v>
      </c>
    </row>
    <row r="100">
      <c r="A100" t="n">
        <v>2800.0</v>
      </c>
      <c r="B100" t="s">
        <v>368</v>
      </c>
    </row>
    <row r="101">
      <c r="A101" t="n">
        <v>3100.0</v>
      </c>
      <c r="B101" t="s">
        <v>369</v>
      </c>
    </row>
    <row r="102">
      <c r="A102" t="n">
        <v>3000.0</v>
      </c>
      <c r="B102" t="s">
        <v>308</v>
      </c>
    </row>
    <row r="103">
      <c r="A103" t="n">
        <v>2600.0</v>
      </c>
      <c r="B103" t="s">
        <v>370</v>
      </c>
    </row>
    <row r="104">
      <c r="A104" t="n">
        <v>2600.0</v>
      </c>
      <c r="B104" t="s">
        <v>371</v>
      </c>
    </row>
    <row r="105">
      <c r="A105" t="n">
        <v>4400.0</v>
      </c>
      <c r="B105" t="s">
        <v>363</v>
      </c>
    </row>
    <row r="106">
      <c r="A106" t="n">
        <v>13000.0</v>
      </c>
      <c r="B106" t="s">
        <v>316</v>
      </c>
    </row>
    <row r="107">
      <c r="A107" t="n">
        <v>6000.0</v>
      </c>
      <c r="B107" t="s">
        <v>372</v>
      </c>
    </row>
    <row r="108">
      <c r="A108" t="n">
        <v>6500.0</v>
      </c>
      <c r="B108" t="s">
        <v>373</v>
      </c>
    </row>
    <row r="109">
      <c r="A109" t="n">
        <v>10000.0</v>
      </c>
      <c r="B109" t="s">
        <v>374</v>
      </c>
    </row>
    <row r="110">
      <c r="A110" t="n">
        <v>12008.0</v>
      </c>
      <c r="B110" t="s">
        <v>375</v>
      </c>
    </row>
    <row r="111">
      <c r="A111" t="n">
        <v>8300.0</v>
      </c>
      <c r="B111" t="s">
        <v>346</v>
      </c>
    </row>
  </sheetData>
  <conditionalFormatting sqref="A12:C12 A20:C35">
    <cfRule dxfId="10" priority="11" type="expression">
      <formula>$C12="NOK"</formula>
    </cfRule>
  </conditionalFormatting>
  <conditionalFormatting sqref="A5:D11">
    <cfRule dxfId="9" priority="24" type="expression">
      <formula>$D5="NOK"</formula>
    </cfRule>
  </conditionalFormatting>
  <conditionalFormatting sqref="M4:O6 M10:O10 N7:O9">
    <cfRule dxfId="8" priority="33" type="expression">
      <formula>$O4="NOK"</formula>
    </cfRule>
  </conditionalFormatting>
  <conditionalFormatting sqref="M7:M9">
    <cfRule dxfId="7" priority="37" type="expression">
      <formula>$P7="NOK"</formula>
    </cfRule>
  </conditionalFormatting>
  <conditionalFormatting sqref="F11:J13 I5:J10">
    <cfRule dxfId="6" priority="40" type="expression">
      <formula>$J5="NOK"</formula>
    </cfRule>
  </conditionalFormatting>
  <conditionalFormatting sqref="M12:N14 N15:N20">
    <cfRule dxfId="5" priority="5" type="expression">
      <formula>$O12="NOK"</formula>
    </cfRule>
  </conditionalFormatting>
  <conditionalFormatting sqref="M15:M17">
    <cfRule dxfId="4" priority="6" type="expression">
      <formula>$P15="NOK"</formula>
    </cfRule>
  </conditionalFormatting>
  <conditionalFormatting sqref="M18">
    <cfRule dxfId="3" priority="4" type="expression">
      <formula>$J18="NOK"</formula>
    </cfRule>
  </conditionalFormatting>
  <conditionalFormatting sqref="M19">
    <cfRule dxfId="2" priority="3" type="expression">
      <formula>$J19="NOK"</formula>
    </cfRule>
  </conditionalFormatting>
  <conditionalFormatting sqref="M20">
    <cfRule dxfId="1" priority="2" type="expression">
      <formula>$J20="NOK"</formula>
    </cfRule>
  </conditionalFormatting>
  <conditionalFormatting sqref="F5:H10">
    <cfRule dxfId="0" priority="1" type="expression">
      <formula>$J5="NOK"</formula>
    </cfRule>
  </conditionalFormatting>
  <pageMargins bottom="0.75" footer="0.3" header="0.3" left="0.7" right="0.7" top="0.75"/>
  <pageSetup orientation="portrait" paperSize="9" r:id="rId1"/>
  <tableParts count="3">
    <tablePart r:id="rId2"/>
    <tablePart r:id="rId3"/>
    <tablePart r:id="rId4"/>
  </tableParts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Folha7"/>
  <dimension ref="A1:G16"/>
  <sheetViews>
    <sheetView workbookViewId="0">
      <selection activeCell="C8" sqref="C8"/>
    </sheetView>
  </sheetViews>
  <sheetFormatPr defaultRowHeight="15" x14ac:dyDescent="0.25"/>
  <cols>
    <col min="1" max="1" customWidth="true" width="16.85546875" collapsed="true"/>
    <col min="2" max="2" customWidth="true" width="66.5703125" collapsed="true"/>
    <col min="3" max="3" bestFit="true" customWidth="true" width="67.0" collapsed="true"/>
    <col min="4" max="4" customWidth="true" width="8.85546875" collapsed="true"/>
  </cols>
  <sheetData>
    <row ht="18" r="1" spans="1:6" thickBot="1" x14ac:dyDescent="0.35">
      <c r="A1" s="139" t="s">
        <v>4</v>
      </c>
      <c r="B1" s="140"/>
      <c r="C1" s="140"/>
      <c r="D1" s="141"/>
      <c r="E1" s="30" t="s">
        <v>25</v>
      </c>
      <c r="F1" s="29" t="str">
        <f>IF(ISBLANK(TblVal3[Id Caso]),"OK","NOK")</f>
        <v>OK</v>
      </c>
    </row>
    <row ht="18" r="2" spans="1:6" thickTop="1" x14ac:dyDescent="0.3">
      <c r="A2" s="16"/>
      <c r="B2" s="17"/>
      <c r="C2" s="17"/>
      <c r="D2" s="17"/>
      <c r="E2" s="10"/>
    </row>
    <row ht="15.75" r="3" spans="1:6" thickBot="1" x14ac:dyDescent="0.3">
      <c r="A3" s="11" t="s">
        <v>6</v>
      </c>
      <c r="B3" s="12" t="s">
        <v>1</v>
      </c>
      <c r="C3" s="21" t="s">
        <v>20</v>
      </c>
      <c r="D3" s="21" t="s">
        <v>31</v>
      </c>
    </row>
    <row customHeight="1" ht="44.45" r="4" spans="1:6" x14ac:dyDescent="0.25">
      <c r="A4" s="22"/>
      <c r="B4" s="23"/>
      <c r="C4" s="6"/>
      <c r="D4" s="6"/>
    </row>
    <row r="5" spans="1:6" x14ac:dyDescent="0.25">
      <c r="A5" s="24"/>
      <c r="B5" s="46"/>
      <c r="C5" s="6" t="s">
        <v>185</v>
      </c>
      <c r="D5" s="6"/>
    </row>
    <row customHeight="1" ht="29.45" r="6" spans="1:6" x14ac:dyDescent="0.25">
      <c r="A6" s="24"/>
      <c r="B6" s="25"/>
      <c r="C6" s="6" t="s">
        <v>185</v>
      </c>
      <c r="D6" s="6"/>
    </row>
    <row r="7" spans="1:6" x14ac:dyDescent="0.25">
      <c r="A7" s="7"/>
      <c r="B7" s="6"/>
      <c r="C7" s="6" t="s">
        <v>185</v>
      </c>
      <c r="D7" s="6"/>
    </row>
    <row r="8" spans="1:6" x14ac:dyDescent="0.25">
      <c r="A8" s="7"/>
      <c r="B8" s="6"/>
      <c r="C8" s="6" t="s">
        <v>185</v>
      </c>
      <c r="D8" s="6"/>
    </row>
    <row r="9" spans="1:6" x14ac:dyDescent="0.25">
      <c r="A9" s="7"/>
      <c r="B9" s="7"/>
      <c r="C9" s="47" t="s">
        <v>185</v>
      </c>
      <c r="D9" s="6"/>
    </row>
    <row r="10" spans="1:6" x14ac:dyDescent="0.25">
      <c r="A10" s="7"/>
      <c r="B10" s="7"/>
      <c r="C10" s="6" t="s">
        <v>185</v>
      </c>
      <c r="D10" s="6"/>
    </row>
    <row r="11" spans="1:6" x14ac:dyDescent="0.25">
      <c r="A11" s="7"/>
      <c r="B11" s="7"/>
      <c r="C11" s="6"/>
      <c r="D11" s="6"/>
    </row>
    <row r="13" spans="1:6" x14ac:dyDescent="0.25">
      <c r="A13" t="s">
        <v>43</v>
      </c>
      <c r="B13" t="s">
        <v>45</v>
      </c>
      <c r="C13" t="s">
        <v>46</v>
      </c>
    </row>
    <row customHeight="1" ht="64.5" r="14" spans="1:6" x14ac:dyDescent="0.25">
      <c r="A14" s="45">
        <v>8393679908</v>
      </c>
      <c r="B14" s="47" t="s">
        <v>44</v>
      </c>
    </row>
    <row customHeight="1" ht="52.35" r="15" spans="1:6" x14ac:dyDescent="0.25">
      <c r="A15" s="22">
        <v>3723131755</v>
      </c>
      <c r="B15" t="s">
        <v>120</v>
      </c>
    </row>
    <row customHeight="1" ht="56.1" r="16" spans="1:6" x14ac:dyDescent="0.25">
      <c r="A16" s="24">
        <v>3277336373</v>
      </c>
      <c r="B16" s="6" t="s">
        <v>186</v>
      </c>
    </row>
  </sheetData>
  <mergeCells count="1">
    <mergeCell ref="A1:D1"/>
  </mergeCells>
  <pageMargins bottom="0.75" footer="0.3" header="0.3" left="0.7" right="0.7" top="0.75"/>
  <pageSetup orientation="portrait" paperSize="9" r:id="rId1"/>
  <drawing r:id="rId2"/>
  <legacyDrawing r:id="rId3"/>
  <oleObjects>
    <mc:AlternateContent>
      <mc:Choice Requires="x14">
        <oleObject dvAspect="DVASPECT_ICON" progId="Packager Shell Object" r:id="rId4" shapeId="2049">
          <objectPr autoPict="0" defaultSize="0" r:id="rId5">
            <anchor moveWithCells="1">
              <from>
                <xdr:col>2</xdr:col>
                <xdr:colOff>295275</xdr:colOff>
                <xdr:row>13</xdr:row>
                <xdr:rowOff>66675</xdr:rowOff>
              </from>
              <to>
                <xdr:col>2</xdr:col>
                <xdr:colOff>3000375</xdr:colOff>
                <xdr:row>13</xdr:row>
                <xdr:rowOff>600075</xdr:rowOff>
              </to>
            </anchor>
          </objectPr>
        </oleObject>
      </mc:Choice>
      <mc:Fallback>
        <oleObject dvAspect="DVASPECT_ICON" progId="Packager Shell Object" r:id="rId4" shapeId="2049"/>
      </mc:Fallback>
    </mc:AlternateContent>
    <mc:AlternateContent>
      <mc:Choice Requires="x14">
        <oleObject dvAspect="DVASPECT_ICON" progId="Packager Shell Object" r:id="rId6" shapeId="2050">
          <objectPr autoPict="0" defaultSize="0" r:id="rId7">
            <anchor moveWithCells="1">
              <from>
                <xdr:col>2</xdr:col>
                <xdr:colOff>1676400</xdr:colOff>
                <xdr:row>14</xdr:row>
                <xdr:rowOff>9525</xdr:rowOff>
              </from>
              <to>
                <xdr:col>2</xdr:col>
                <xdr:colOff>3619500</xdr:colOff>
                <xdr:row>14</xdr:row>
                <xdr:rowOff>600075</xdr:rowOff>
              </to>
            </anchor>
          </objectPr>
        </oleObject>
      </mc:Choice>
      <mc:Fallback>
        <oleObject dvAspect="DVASPECT_ICON" progId="Packager Shell Object" r:id="rId6" shapeId="2050"/>
      </mc:Fallback>
    </mc:AlternateContent>
    <mc:AlternateContent>
      <mc:Choice Requires="x14">
        <oleObject progId="Packager Shell Object" r:id="rId8" shapeId="2051">
          <objectPr defaultSize="0" r:id="rId9">
            <anchor moveWithCells="1">
              <from>
                <xdr:col>2</xdr:col>
                <xdr:colOff>561975</xdr:colOff>
                <xdr:row>15</xdr:row>
                <xdr:rowOff>123825</xdr:rowOff>
              </from>
              <to>
                <xdr:col>2</xdr:col>
                <xdr:colOff>3876675</xdr:colOff>
                <xdr:row>15</xdr:row>
                <xdr:rowOff>657225</xdr:rowOff>
              </to>
            </anchor>
          </objectPr>
        </oleObject>
      </mc:Choice>
      <mc:Fallback>
        <oleObject progId="Packager Shell Object" r:id="rId8" shapeId="2051"/>
      </mc:Fallback>
    </mc:AlternateContent>
  </oleObjects>
  <tableParts count="2">
    <tablePart r:id="rId10"/>
    <tablePart r:id="rId11"/>
  </tableParts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EB843-C6C0-4A6C-9A99-26A0ECEE886A}">
  <sheetPr codeName="Folha8"/>
  <dimension ref="A1:R135"/>
  <sheetViews>
    <sheetView workbookViewId="0" zoomScaleNormal="100">
      <selection activeCell="I16" sqref="I16"/>
    </sheetView>
  </sheetViews>
  <sheetFormatPr defaultRowHeight="15" x14ac:dyDescent="0.25"/>
  <cols>
    <col min="1" max="1" customWidth="true" width="19.0" collapsed="true"/>
    <col min="2" max="2" customWidth="true" width="19.85546875" collapsed="true"/>
    <col min="3" max="3" customWidth="true" width="19.0" collapsed="true"/>
    <col min="4" max="4" customWidth="true" width="14.85546875" collapsed="true"/>
    <col min="5" max="5" customWidth="true" width="18.5703125" collapsed="true"/>
    <col min="6" max="6" bestFit="true" customWidth="true" width="21.28515625" collapsed="true"/>
    <col min="7" max="7" bestFit="true" customWidth="true" width="13.28515625" collapsed="true"/>
    <col min="8" max="8" customWidth="true" style="84" width="13.0" collapsed="true"/>
    <col min="9" max="9" customWidth="true" style="84" width="13.85546875" collapsed="true"/>
    <col min="10" max="10" customWidth="true" width="13.85546875" collapsed="true"/>
    <col min="11" max="11" customWidth="true" width="17.0" collapsed="true"/>
    <col min="12" max="13" customWidth="true" width="13.140625" collapsed="true"/>
    <col min="15" max="15" customWidth="true" width="14.42578125" collapsed="true"/>
    <col min="16" max="16" customWidth="true" width="11.28515625" collapsed="true"/>
    <col min="17" max="17" customWidth="true" width="12.5703125" collapsed="true"/>
  </cols>
  <sheetData>
    <row ht="17.25" r="1" spans="1:17" x14ac:dyDescent="0.3">
      <c r="A1" s="136" t="s">
        <v>5</v>
      </c>
      <c r="B1" s="137"/>
      <c r="C1" s="137"/>
      <c r="D1" s="137"/>
      <c r="E1" s="137"/>
      <c r="F1" s="137"/>
      <c r="G1" s="137"/>
      <c r="H1" s="137"/>
      <c r="I1" s="138"/>
      <c r="J1" s="1"/>
      <c r="K1" s="30" t="s">
        <v>25</v>
      </c>
      <c r="L1" s="29" t="str">
        <f>IF(ISBLANK(TblVal4[PS]),"OK","NOK")</f>
        <v>OK</v>
      </c>
      <c r="M1" s="1"/>
    </row>
    <row ht="17.25" r="2" spans="1:17" x14ac:dyDescent="0.3">
      <c r="A2" s="1"/>
      <c r="B2" s="1"/>
      <c r="C2" s="1"/>
      <c r="D2" s="58"/>
      <c r="E2" s="1"/>
      <c r="F2" s="1"/>
      <c r="G2" s="1"/>
      <c r="H2" s="85"/>
      <c r="I2" s="85"/>
      <c r="J2" s="1"/>
      <c r="K2" s="1"/>
      <c r="L2" s="1"/>
      <c r="M2" s="1"/>
    </row>
    <row customHeight="1" ht="16.5" r="3" spans="1:17" thickBot="1" x14ac:dyDescent="0.3">
      <c r="A3" s="4" t="s">
        <v>165</v>
      </c>
      <c r="B3" s="5" t="s">
        <v>167</v>
      </c>
      <c r="C3" s="5" t="s">
        <v>168</v>
      </c>
      <c r="D3" s="62" t="s">
        <v>169</v>
      </c>
      <c r="E3" s="5" t="s">
        <v>194</v>
      </c>
      <c r="F3" s="5" t="s">
        <v>279</v>
      </c>
      <c r="G3" s="5" t="s">
        <v>269</v>
      </c>
      <c r="H3" s="86" t="s">
        <v>195</v>
      </c>
      <c r="I3" s="87" t="s">
        <v>196</v>
      </c>
      <c r="J3" s="5" t="s">
        <v>170</v>
      </c>
      <c r="K3" s="5" t="s">
        <v>197</v>
      </c>
      <c r="L3" s="5" t="s">
        <v>171</v>
      </c>
      <c r="M3" s="5" t="s">
        <v>172</v>
      </c>
      <c r="N3" s="5" t="s">
        <v>173</v>
      </c>
      <c r="O3" s="5" t="s">
        <v>191</v>
      </c>
      <c r="P3" s="5" t="s">
        <v>192</v>
      </c>
      <c r="Q3" s="5" t="s">
        <v>193</v>
      </c>
    </row>
    <row r="4" spans="1:17" x14ac:dyDescent="0.25">
      <c r="A4" s="117" t="n">
        <v>1000.0</v>
      </c>
      <c r="B4" s="6" t="s">
        <v>269</v>
      </c>
      <c r="C4" s="6" t="n">
        <v>989.0</v>
      </c>
      <c r="D4" s="60" t="s">
        <v>400</v>
      </c>
      <c r="E4" s="6"/>
      <c r="F4" s="6" t="s">
        <v>243</v>
      </c>
      <c r="G4" s="6"/>
      <c r="H4" s="65"/>
      <c r="I4" s="65"/>
      <c r="J4" s="8"/>
      <c r="K4" s="8"/>
      <c r="L4" s="8"/>
      <c r="M4" s="8"/>
      <c r="N4" s="8"/>
      <c r="O4" s="8"/>
      <c r="P4" s="8"/>
      <c r="Q4" s="8"/>
    </row>
    <row r="5" spans="1:17" x14ac:dyDescent="0.25">
      <c r="A5" s="117" t="n">
        <v>1100.0</v>
      </c>
      <c r="B5" s="6" t="s">
        <v>401</v>
      </c>
      <c r="C5" s="6" t="n">
        <v>10934.0</v>
      </c>
      <c r="D5" s="60" t="s">
        <v>402</v>
      </c>
      <c r="E5" s="6"/>
      <c r="F5" s="6" t="s">
        <v>243</v>
      </c>
      <c r="G5" s="6"/>
      <c r="H5" s="65"/>
      <c r="I5" s="65"/>
      <c r="J5" s="8"/>
      <c r="K5" s="8"/>
      <c r="L5" s="8"/>
      <c r="M5" s="8"/>
      <c r="N5" s="8"/>
      <c r="O5" s="8"/>
      <c r="P5" s="6"/>
      <c r="Q5" s="8"/>
    </row>
    <row r="6">
      <c r="A6" t="n">
        <v>1200.0</v>
      </c>
      <c r="B6" t="s">
        <v>403</v>
      </c>
      <c r="C6" t="n">
        <v>1689.0</v>
      </c>
      <c r="D6" t="s">
        <v>404</v>
      </c>
      <c r="E6" t="s">
        <v>405</v>
      </c>
      <c r="F6" t="s">
        <v>245</v>
      </c>
    </row>
    <row r="7">
      <c r="A7" t="n">
        <v>1300.0</v>
      </c>
      <c r="B7" t="s">
        <v>406</v>
      </c>
      <c r="C7" t="n">
        <v>6823.0</v>
      </c>
      <c r="D7" t="s">
        <v>407</v>
      </c>
      <c r="E7"/>
      <c r="F7" t="s">
        <v>245</v>
      </c>
    </row>
    <row r="8">
      <c r="A8" t="n">
        <v>1400.0</v>
      </c>
      <c r="B8" t="s">
        <v>408</v>
      </c>
      <c r="C8" t="n">
        <v>26192.0</v>
      </c>
      <c r="D8" t="s">
        <v>409</v>
      </c>
      <c r="E8" t="s">
        <v>410</v>
      </c>
      <c r="F8" t="s">
        <v>261</v>
      </c>
    </row>
    <row r="9">
      <c r="A9" t="n">
        <v>1500.0</v>
      </c>
      <c r="B9" t="s">
        <v>411</v>
      </c>
      <c r="C9" t="n">
        <v>99236.0</v>
      </c>
      <c r="D9" t="s">
        <v>412</v>
      </c>
      <c r="E9" t="s">
        <v>413</v>
      </c>
      <c r="F9" t="s">
        <v>261</v>
      </c>
    </row>
    <row r="10" spans="1:17" x14ac:dyDescent="0.25">
      <c r="A10" s="117" t="n">
        <v>1600.0</v>
      </c>
      <c r="B10" s="6" t="s">
        <v>414</v>
      </c>
      <c r="C10" s="6" t="n">
        <v>50090.0</v>
      </c>
      <c r="D10" s="60" t="s">
        <v>415</v>
      </c>
      <c r="E10" s="6" t="s">
        <v>416</v>
      </c>
      <c r="F10" s="6" t="s">
        <v>261</v>
      </c>
      <c r="G10" s="6"/>
      <c r="H10" s="65"/>
      <c r="I10" s="65"/>
      <c r="J10" s="6"/>
      <c r="K10" s="8"/>
      <c r="L10" s="8"/>
      <c r="M10" s="8"/>
      <c r="N10" s="6"/>
      <c r="O10" s="8"/>
      <c r="P10" s="6"/>
      <c r="Q10" s="6"/>
    </row>
    <row r="11" spans="1:17" x14ac:dyDescent="0.25">
      <c r="A11" s="117" t="n">
        <v>1700.0</v>
      </c>
      <c r="B11" s="6" t="s">
        <v>417</v>
      </c>
      <c r="C11" s="6" t="n">
        <v>98199.0</v>
      </c>
      <c r="D11" s="60" t="s">
        <v>418</v>
      </c>
      <c r="E11" s="6" t="s">
        <v>419</v>
      </c>
      <c r="F11" s="6" t="s">
        <v>261</v>
      </c>
      <c r="G11" s="6"/>
      <c r="H11" s="65"/>
      <c r="I11" s="65"/>
      <c r="J11" s="6"/>
      <c r="K11" s="8"/>
      <c r="L11" s="6"/>
      <c r="M11" s="6"/>
      <c r="N11" s="6"/>
      <c r="O11" s="8"/>
      <c r="P11" s="6"/>
      <c r="Q11" s="6"/>
    </row>
    <row r="12" spans="1:17" x14ac:dyDescent="0.25">
      <c r="A12" s="117" t="n">
        <v>1800.0</v>
      </c>
      <c r="B12" s="6" t="s">
        <v>420</v>
      </c>
      <c r="C12" s="6" t="s">
        <v>421</v>
      </c>
      <c r="D12" s="60" t="s">
        <v>422</v>
      </c>
      <c r="E12" s="6" t="s">
        <v>423</v>
      </c>
      <c r="F12" s="6" t="s">
        <v>225</v>
      </c>
      <c r="G12" s="6"/>
      <c r="H12" s="65"/>
      <c r="I12" s="65"/>
      <c r="J12" s="6"/>
      <c r="K12" s="8"/>
      <c r="L12" s="8"/>
      <c r="M12" s="8"/>
      <c r="N12" s="6"/>
      <c r="O12" s="8"/>
      <c r="P12" s="6"/>
      <c r="Q12" s="6"/>
    </row>
    <row r="13" spans="1:17" x14ac:dyDescent="0.25">
      <c r="A13" s="117" t="n">
        <v>1900.0</v>
      </c>
      <c r="B13" s="6" t="s">
        <v>424</v>
      </c>
      <c r="C13" s="6" t="s">
        <v>425</v>
      </c>
      <c r="D13" s="60" t="s">
        <v>426</v>
      </c>
      <c r="E13" s="6" t="s">
        <v>427</v>
      </c>
      <c r="F13" s="6" t="s">
        <v>225</v>
      </c>
      <c r="G13" s="6"/>
      <c r="H13" s="65"/>
      <c r="I13" s="65"/>
      <c r="J13" s="8"/>
      <c r="K13" s="8"/>
      <c r="L13" s="8"/>
      <c r="M13" s="8"/>
      <c r="N13" s="8"/>
      <c r="O13" s="8"/>
      <c r="P13" s="6"/>
      <c r="Q13" s="8"/>
    </row>
    <row r="14" spans="1:17" x14ac:dyDescent="0.25">
      <c r="A14" s="117" t="n">
        <v>2000.0</v>
      </c>
      <c r="B14" s="6" t="s">
        <v>428</v>
      </c>
      <c r="C14" s="6" t="n">
        <v>190518.0</v>
      </c>
      <c r="D14" s="60" t="s">
        <v>429</v>
      </c>
      <c r="E14" s="6"/>
      <c r="F14" s="6" t="s">
        <v>229</v>
      </c>
      <c r="G14" s="6"/>
      <c r="H14" s="65"/>
      <c r="I14" s="65"/>
      <c r="J14" s="8"/>
      <c r="K14" s="8"/>
      <c r="L14" s="8"/>
      <c r="M14" s="6"/>
      <c r="N14" s="8"/>
      <c r="O14" s="8"/>
      <c r="P14" s="6"/>
      <c r="Q14" s="8"/>
    </row>
    <row r="15" spans="1:17" x14ac:dyDescent="0.25">
      <c r="A15" s="117" t="n">
        <v>2100.0</v>
      </c>
      <c r="B15" s="6" t="s">
        <v>430</v>
      </c>
      <c r="C15" s="6" t="n">
        <v>490231.0</v>
      </c>
      <c r="D15" s="60" t="s">
        <v>431</v>
      </c>
      <c r="E15" s="6" t="s">
        <v>432</v>
      </c>
      <c r="F15" s="6" t="s">
        <v>241</v>
      </c>
      <c r="G15" s="6"/>
      <c r="H15" s="65"/>
      <c r="I15" s="65"/>
      <c r="J15" s="8"/>
      <c r="K15" s="8"/>
      <c r="L15" s="8"/>
      <c r="M15" s="8"/>
      <c r="N15" s="8"/>
      <c r="O15" s="8"/>
      <c r="P15" s="6"/>
      <c r="Q15" s="8"/>
    </row>
    <row r="16" spans="1:17" x14ac:dyDescent="0.25">
      <c r="A16" s="117" t="n">
        <v>2200.0</v>
      </c>
      <c r="B16" s="6" t="s">
        <v>433</v>
      </c>
      <c r="C16" s="6" t="n">
        <v>2901.0</v>
      </c>
      <c r="D16" s="60" t="s">
        <v>434</v>
      </c>
      <c r="E16" s="117" t="s">
        <v>435</v>
      </c>
      <c r="F16" s="117" t="s">
        <v>219</v>
      </c>
      <c r="G16" s="119"/>
      <c r="H16" s="119"/>
      <c r="I16" s="65"/>
      <c r="J16" s="8"/>
      <c r="K16" s="8"/>
      <c r="L16" s="8"/>
      <c r="M16" s="6"/>
      <c r="N16" s="8"/>
      <c r="O16" s="8"/>
      <c r="P16" s="6"/>
      <c r="Q16" s="8"/>
    </row>
    <row r="17" spans="1:17" x14ac:dyDescent="0.25">
      <c r="A17" s="117" t="n">
        <v>2300.0</v>
      </c>
      <c r="B17" s="6" t="s">
        <v>436</v>
      </c>
      <c r="C17" s="6" t="n">
        <v>540198.0</v>
      </c>
      <c r="D17" s="60" t="s">
        <v>258</v>
      </c>
      <c r="E17" s="118"/>
      <c r="F17" s="117" t="s">
        <v>257</v>
      </c>
      <c r="G17" s="119"/>
      <c r="H17" s="120"/>
      <c r="I17" s="65"/>
      <c r="J17" s="8"/>
      <c r="K17" s="8"/>
      <c r="L17" s="8"/>
      <c r="M17" s="8"/>
      <c r="N17" s="8"/>
      <c r="O17" s="8"/>
      <c r="P17" s="6"/>
      <c r="Q17" s="8"/>
    </row>
    <row r="18" spans="1:17" x14ac:dyDescent="0.25">
      <c r="A18" s="117" t="n">
        <v>2400.0</v>
      </c>
      <c r="B18" s="6" t="s">
        <v>437</v>
      </c>
      <c r="C18" s="6"/>
      <c r="D18" s="60" t="s">
        <v>438</v>
      </c>
      <c r="E18"/>
      <c r="F18" s="122" t="s">
        <v>259</v>
      </c>
      <c r="G18" s="119"/>
      <c r="H18" s="126"/>
      <c r="I18" s="65"/>
      <c r="J18" s="8"/>
      <c r="K18" s="8"/>
      <c r="L18" s="8"/>
      <c r="M18" s="8"/>
      <c r="N18" s="8"/>
      <c r="O18" s="8"/>
      <c r="P18" s="6"/>
      <c r="Q18" s="6"/>
    </row>
    <row r="19" spans="1:17" x14ac:dyDescent="0.25">
      <c r="A19" s="117" t="n">
        <v>2500.0</v>
      </c>
      <c r="B19" s="6" t="s">
        <v>439</v>
      </c>
      <c r="C19" s="6" t="s">
        <v>440</v>
      </c>
      <c r="D19" s="60" t="s">
        <v>441</v>
      </c>
      <c r="E19" s="6" t="s">
        <v>441</v>
      </c>
      <c r="F19" s="122" t="s">
        <v>259</v>
      </c>
      <c r="G19" s="121"/>
      <c r="H19" s="119"/>
      <c r="I19" s="65"/>
      <c r="J19" s="8"/>
      <c r="K19" s="8"/>
      <c r="L19" s="6"/>
      <c r="M19" s="6"/>
      <c r="N19" s="8"/>
      <c r="O19" s="8"/>
      <c r="P19" s="6"/>
      <c r="Q19" s="6"/>
    </row>
    <row r="20" spans="1:17" x14ac:dyDescent="0.25">
      <c r="A20" s="117" t="n">
        <v>2600.0</v>
      </c>
      <c r="B20" s="6" t="s">
        <v>442</v>
      </c>
      <c r="C20" s="6" t="n">
        <v>9.629850293E9</v>
      </c>
      <c r="D20" s="60" t="s">
        <v>443</v>
      </c>
      <c r="E20" s="6" t="s">
        <v>444</v>
      </c>
      <c r="F20" s="123" t="s">
        <v>259</v>
      </c>
      <c r="G20" s="121"/>
      <c r="H20" s="126"/>
      <c r="J20" s="8"/>
      <c r="K20" s="8"/>
      <c r="L20" s="6"/>
      <c r="M20" s="6"/>
      <c r="N20" s="8"/>
      <c r="O20" s="8"/>
      <c r="P20" s="6"/>
      <c r="Q20" s="6"/>
    </row>
    <row r="21" spans="1:17" x14ac:dyDescent="0.25">
      <c r="A21" s="117" t="n">
        <v>2700.0</v>
      </c>
      <c r="B21" s="6" t="s">
        <v>445</v>
      </c>
      <c r="C21" s="6" t="n">
        <v>80925.0</v>
      </c>
      <c r="D21" s="60" t="s">
        <v>446</v>
      </c>
      <c r="E21" s="117" t="s">
        <v>447</v>
      </c>
      <c r="F21" s="118" t="s">
        <v>231</v>
      </c>
      <c r="G21" s="121"/>
      <c r="H21" s="65"/>
      <c r="J21" s="8"/>
      <c r="K21" s="8"/>
      <c r="L21" s="6"/>
      <c r="M21" s="6"/>
      <c r="N21" s="8"/>
      <c r="O21" s="8"/>
      <c r="P21" s="6"/>
      <c r="Q21" s="6"/>
    </row>
    <row r="22" spans="1:17" x14ac:dyDescent="0.25">
      <c r="A22" s="117" t="n">
        <v>2800.0</v>
      </c>
      <c r="B22" s="6" t="s">
        <v>448</v>
      </c>
      <c r="C22" s="6" t="s">
        <v>449</v>
      </c>
      <c r="D22" s="60" t="s">
        <v>450</v>
      </c>
      <c r="E22" s="6" t="s">
        <v>450</v>
      </c>
      <c r="F22" s="122" t="s">
        <v>223</v>
      </c>
      <c r="G22" s="124"/>
      <c r="H22" s="65"/>
      <c r="J22" s="8"/>
      <c r="K22" s="8"/>
      <c r="L22" s="8"/>
      <c r="M22" s="8"/>
      <c r="N22" s="8"/>
      <c r="O22" s="8"/>
      <c r="P22" s="6"/>
      <c r="Q22" s="6"/>
    </row>
    <row r="23" spans="1:17" x14ac:dyDescent="0.25">
      <c r="A23" s="117" t="n">
        <v>2900.0</v>
      </c>
      <c r="B23" s="6" t="s">
        <v>451</v>
      </c>
      <c r="C23" s="6" t="n">
        <v>1730.0</v>
      </c>
      <c r="D23" s="60" t="s">
        <v>452</v>
      </c>
      <c r="E23" s="119" t="s">
        <v>453</v>
      </c>
      <c r="F23" s="96" t="s">
        <v>227</v>
      </c>
      <c r="G23" s="125"/>
      <c r="J23" s="8"/>
      <c r="K23" s="8"/>
      <c r="L23" s="6"/>
      <c r="M23" s="6"/>
      <c r="N23" s="8"/>
      <c r="O23" s="8"/>
      <c r="P23" s="6"/>
      <c r="Q23" s="6"/>
    </row>
    <row r="24" spans="1:17" x14ac:dyDescent="0.25">
      <c r="A24" s="117" t="n">
        <v>3000.0</v>
      </c>
      <c r="B24" s="6" t="s">
        <v>454</v>
      </c>
      <c r="C24" s="6" t="n">
        <v>3095.0</v>
      </c>
      <c r="D24" s="60" t="s">
        <v>455</v>
      </c>
      <c r="E24" s="6" t="s">
        <v>221</v>
      </c>
      <c r="F24" s="6" t="s">
        <v>227</v>
      </c>
      <c r="G24" s="6"/>
      <c r="H24" s="65"/>
      <c r="I24" s="65"/>
      <c r="J24" s="8"/>
      <c r="K24" s="8"/>
      <c r="L24" s="6"/>
      <c r="M24" s="6"/>
      <c r="N24" s="8"/>
      <c r="O24" s="8"/>
      <c r="P24" s="6"/>
      <c r="Q24" s="6"/>
    </row>
    <row r="25" spans="1:17" x14ac:dyDescent="0.25">
      <c r="A25" s="117" t="n">
        <v>3100.0</v>
      </c>
      <c r="B25" s="6" t="s">
        <v>456</v>
      </c>
      <c r="C25" s="6" t="s">
        <v>457</v>
      </c>
      <c r="D25" s="60" t="s">
        <v>458</v>
      </c>
      <c r="E25" s="6" t="s">
        <v>458</v>
      </c>
      <c r="F25" s="6" t="s">
        <v>255</v>
      </c>
      <c r="G25" s="6"/>
      <c r="H25" s="65"/>
      <c r="I25" s="65"/>
      <c r="J25" s="8"/>
      <c r="K25" s="8"/>
      <c r="L25" s="6"/>
      <c r="M25" s="6"/>
      <c r="N25" s="8"/>
      <c r="O25" s="8"/>
      <c r="P25" s="6"/>
      <c r="Q25" s="6"/>
    </row>
    <row r="26" spans="1:17" x14ac:dyDescent="0.25">
      <c r="A26" s="117" t="n">
        <v>3200.0</v>
      </c>
      <c r="B26" s="6" t="s">
        <v>459</v>
      </c>
      <c r="C26" s="6" t="n">
        <v>11932.0</v>
      </c>
      <c r="D26" s="60" t="s">
        <v>460</v>
      </c>
      <c r="E26" s="6" t="s">
        <v>461</v>
      </c>
      <c r="F26" s="6" t="s">
        <v>251</v>
      </c>
      <c r="G26" s="6"/>
      <c r="H26" s="65"/>
      <c r="I26" s="65"/>
      <c r="J26" s="8"/>
      <c r="K26" s="8"/>
      <c r="L26" s="6"/>
      <c r="M26" s="6"/>
      <c r="N26" s="8"/>
      <c r="O26" s="8"/>
      <c r="P26" s="6"/>
      <c r="Q26" s="6"/>
    </row>
    <row r="27" spans="1:17" x14ac:dyDescent="0.25">
      <c r="A27" s="117"/>
      <c r="B27" s="6"/>
      <c r="C27" s="6"/>
      <c r="D27" s="60"/>
      <c r="E27" s="6"/>
      <c r="F27" s="6"/>
      <c r="G27" s="6"/>
      <c r="H27" s="65"/>
      <c r="I27" s="65"/>
      <c r="J27" s="9"/>
      <c r="K27" s="9"/>
      <c r="L27" s="8"/>
      <c r="M27" s="8"/>
      <c r="N27" s="8"/>
      <c r="O27" s="8"/>
      <c r="P27" s="6"/>
      <c r="Q27" s="6"/>
    </row>
    <row r="28" spans="1:17" x14ac:dyDescent="0.25">
      <c r="A28" s="117"/>
      <c r="B28" s="6"/>
      <c r="C28" s="6"/>
      <c r="D28" s="60"/>
      <c r="I28" s="65"/>
      <c r="J28" s="8"/>
      <c r="K28" s="8"/>
      <c r="L28" s="6"/>
      <c r="M28" s="6"/>
      <c r="N28" s="8"/>
      <c r="O28" s="8"/>
      <c r="P28" s="6"/>
      <c r="Q28" s="6"/>
    </row>
    <row r="29" spans="1:17" x14ac:dyDescent="0.25">
      <c r="A29" s="117"/>
      <c r="B29" s="6"/>
      <c r="C29" s="6"/>
      <c r="D29" s="60"/>
      <c r="I29" s="65"/>
      <c r="J29" s="8"/>
      <c r="K29" s="8"/>
      <c r="L29" s="6"/>
      <c r="M29" s="6"/>
      <c r="N29" s="8"/>
      <c r="O29" s="8"/>
      <c r="P29" s="6"/>
      <c r="Q29" s="6"/>
    </row>
    <row r="30" spans="1:17" x14ac:dyDescent="0.25">
      <c r="A30" s="117"/>
      <c r="B30" s="6"/>
      <c r="C30" s="6"/>
      <c r="D30" s="60"/>
      <c r="J30" s="8"/>
      <c r="K30" s="8"/>
      <c r="L30" s="6"/>
      <c r="M30" s="6"/>
      <c r="N30" s="8"/>
      <c r="O30" s="8"/>
      <c r="P30" s="6"/>
      <c r="Q30" s="6"/>
    </row>
    <row r="31" spans="1:17" x14ac:dyDescent="0.25">
      <c r="A31" s="117"/>
      <c r="B31" s="6"/>
      <c r="C31" s="6"/>
      <c r="D31" s="60"/>
      <c r="J31" s="8"/>
      <c r="K31" s="8"/>
      <c r="L31" s="6"/>
      <c r="M31" s="6"/>
      <c r="N31" s="8"/>
      <c r="O31" s="8"/>
      <c r="P31" s="6"/>
      <c r="Q31" s="6"/>
    </row>
    <row r="32" spans="1:17" x14ac:dyDescent="0.25">
      <c r="A32" s="117"/>
      <c r="B32" s="6"/>
      <c r="C32" s="6"/>
      <c r="D32" s="60"/>
      <c r="J32" s="8"/>
      <c r="K32" s="8"/>
      <c r="L32" s="6"/>
      <c r="M32" s="6"/>
      <c r="N32" s="8"/>
      <c r="O32" s="8"/>
      <c r="P32" s="6"/>
      <c r="Q32" s="6"/>
    </row>
    <row r="33" spans="1:17" x14ac:dyDescent="0.25">
      <c r="A33" s="117"/>
      <c r="B33" s="6"/>
      <c r="C33" s="6"/>
      <c r="D33" s="60"/>
      <c r="J33" s="8"/>
      <c r="K33" s="8"/>
      <c r="L33" s="6"/>
      <c r="M33" s="6"/>
      <c r="N33" s="8"/>
      <c r="O33" s="8"/>
      <c r="P33" s="6"/>
      <c r="Q33" s="6"/>
    </row>
    <row r="34" spans="1:17" x14ac:dyDescent="0.25">
      <c r="A34" s="51" t="s">
        <v>43</v>
      </c>
      <c r="B34" s="52" t="s">
        <v>47</v>
      </c>
      <c r="C34" s="97"/>
      <c r="D34" s="97"/>
      <c r="L34" s="6"/>
      <c r="M34" s="6"/>
      <c r="N34" s="6"/>
    </row>
    <row r="35" spans="1:17" x14ac:dyDescent="0.25">
      <c r="A35" s="48"/>
      <c r="B35" s="50"/>
      <c r="C35" s="96"/>
      <c r="L35" s="6"/>
      <c r="M35" s="6"/>
      <c r="N35" s="6"/>
    </row>
    <row r="36" spans="1:17" x14ac:dyDescent="0.25">
      <c r="A36" s="48"/>
      <c r="B36" s="50"/>
      <c r="C36" s="96"/>
      <c r="L36" s="6"/>
      <c r="M36" s="6"/>
      <c r="N36" s="6"/>
    </row>
    <row r="37" spans="1:17" x14ac:dyDescent="0.25">
      <c r="A37" s="48"/>
      <c r="B37" s="50"/>
      <c r="C37" s="96"/>
      <c r="D37" s="96"/>
      <c r="L37" s="6"/>
      <c r="M37" s="6"/>
      <c r="N37" s="6"/>
    </row>
    <row r="38" spans="1:17" x14ac:dyDescent="0.25">
      <c r="A38" s="48"/>
      <c r="B38" s="50"/>
      <c r="C38" s="97"/>
      <c r="E38" s="121"/>
      <c r="F38" s="96"/>
      <c r="L38" s="6"/>
      <c r="M38" s="6"/>
      <c r="N38" s="6"/>
    </row>
    <row r="39" spans="1:17" x14ac:dyDescent="0.25">
      <c r="A39" s="48"/>
      <c r="B39" s="50"/>
      <c r="C39" s="96"/>
      <c r="D39" s="96"/>
      <c r="E39" s="120"/>
      <c r="F39" s="96"/>
      <c r="L39" s="6"/>
      <c r="M39" s="6"/>
      <c r="N39" s="6"/>
    </row>
    <row r="40" spans="1:17" x14ac:dyDescent="0.25">
      <c r="A40" s="48"/>
      <c r="B40" s="50"/>
      <c r="C40" s="96"/>
      <c r="D40" s="96"/>
      <c r="E40" s="119"/>
      <c r="F40" s="96"/>
      <c r="L40" s="6"/>
      <c r="M40" s="6"/>
      <c r="N40" s="6"/>
    </row>
    <row r="41" spans="1:17" x14ac:dyDescent="0.25">
      <c r="A41" s="48"/>
      <c r="B41" s="50"/>
      <c r="C41" s="96"/>
      <c r="D41" s="97"/>
      <c r="E41" s="119"/>
      <c r="L41" s="6"/>
      <c r="M41" s="6"/>
      <c r="N41" s="6"/>
    </row>
    <row r="42" spans="1:17" x14ac:dyDescent="0.25">
      <c r="A42" s="49"/>
      <c r="B42" s="53"/>
      <c r="C42" s="96"/>
      <c r="D42" s="96"/>
      <c r="E42" s="119"/>
      <c r="F42" s="95"/>
      <c r="L42" s="6"/>
      <c r="M42" s="6"/>
      <c r="N42" s="6"/>
    </row>
    <row r="43" spans="1:17" x14ac:dyDescent="0.25">
      <c r="C43" s="61"/>
      <c r="D43" s="96"/>
      <c r="E43" s="119"/>
      <c r="F43" s="106"/>
      <c r="L43" s="6"/>
      <c r="M43" s="6"/>
      <c r="N43" s="6"/>
    </row>
    <row r="44" spans="1:17" x14ac:dyDescent="0.25">
      <c r="C44" s="96"/>
      <c r="L44" s="6"/>
      <c r="M44" s="6"/>
      <c r="N44" s="6"/>
    </row>
    <row r="45" spans="1:17" x14ac:dyDescent="0.25">
      <c r="C45" s="98"/>
      <c r="K45" s="9"/>
      <c r="L45" s="6"/>
      <c r="M45" s="6"/>
      <c r="N45" s="6"/>
    </row>
    <row r="46" spans="1:17" x14ac:dyDescent="0.25">
      <c r="D46" s="60"/>
      <c r="E46" s="96"/>
      <c r="K46" s="9"/>
      <c r="L46" s="6"/>
      <c r="M46" s="6"/>
      <c r="N46" s="6"/>
    </row>
    <row r="47" spans="1:17" x14ac:dyDescent="0.25">
      <c r="A47" s="6"/>
      <c r="B47" s="6"/>
      <c r="C47" s="6"/>
      <c r="D47" s="60"/>
      <c r="E47" s="96"/>
      <c r="F47" s="6"/>
      <c r="G47" s="6"/>
      <c r="H47" s="65"/>
      <c r="I47" s="65"/>
      <c r="J47" s="9"/>
      <c r="K47" s="9"/>
      <c r="L47" s="6"/>
      <c r="M47" s="6"/>
      <c r="N47" s="6"/>
    </row>
    <row r="48" spans="1:17" x14ac:dyDescent="0.25">
      <c r="A48" s="6"/>
      <c r="B48" s="6"/>
      <c r="C48" s="6"/>
      <c r="D48" s="60"/>
      <c r="E48" s="98"/>
      <c r="F48" s="6"/>
      <c r="G48" s="6"/>
      <c r="H48" s="65"/>
      <c r="I48" s="65"/>
      <c r="J48" s="9"/>
      <c r="K48" s="9"/>
      <c r="L48" s="6"/>
      <c r="M48" s="6"/>
      <c r="N48" s="6"/>
    </row>
    <row r="49" spans="1:14" x14ac:dyDescent="0.25">
      <c r="C49" s="6"/>
      <c r="D49" s="60"/>
      <c r="E49" s="8"/>
      <c r="F49" s="6"/>
      <c r="G49" s="6"/>
      <c r="H49" s="65"/>
      <c r="I49" s="65"/>
      <c r="J49" s="9"/>
      <c r="K49" s="9"/>
      <c r="L49" s="6"/>
      <c r="M49" s="6"/>
      <c r="N49" s="6"/>
    </row>
    <row r="50" spans="1:14" x14ac:dyDescent="0.25">
      <c r="C50" s="6"/>
      <c r="D50" s="60"/>
      <c r="E50" s="8"/>
      <c r="F50" s="6"/>
      <c r="G50" s="6"/>
      <c r="H50" s="65"/>
      <c r="I50" s="65"/>
      <c r="J50" s="9"/>
      <c r="K50" s="9"/>
      <c r="L50" s="6"/>
      <c r="M50" s="6"/>
      <c r="N50" s="6"/>
    </row>
    <row r="51" spans="1:14" x14ac:dyDescent="0.25">
      <c r="C51" s="6"/>
      <c r="D51" s="60"/>
      <c r="E51" s="8"/>
      <c r="F51" s="6"/>
      <c r="G51" s="6"/>
      <c r="H51" s="65"/>
      <c r="I51" s="65"/>
      <c r="J51" s="9"/>
      <c r="K51" s="9"/>
      <c r="L51" s="6"/>
      <c r="M51" s="6"/>
      <c r="N51" s="6"/>
    </row>
    <row r="52" spans="1:14" x14ac:dyDescent="0.25">
      <c r="C52" s="6"/>
      <c r="D52" s="60"/>
      <c r="E52" s="8"/>
      <c r="F52" s="6"/>
      <c r="G52" s="6"/>
      <c r="H52" s="65"/>
      <c r="I52" s="65"/>
      <c r="J52" s="9"/>
      <c r="K52" s="9"/>
      <c r="L52" s="6"/>
      <c r="M52" s="6"/>
      <c r="N52" s="6"/>
    </row>
    <row r="53" spans="1:14" x14ac:dyDescent="0.25">
      <c r="C53" s="6"/>
      <c r="D53" s="60"/>
      <c r="E53" s="8"/>
      <c r="F53" s="6"/>
      <c r="G53" s="6"/>
      <c r="H53" s="65"/>
      <c r="I53" s="65"/>
      <c r="J53" s="9"/>
      <c r="K53" s="9"/>
      <c r="L53" s="6"/>
      <c r="M53" s="6"/>
      <c r="N53" s="6"/>
    </row>
    <row r="54" spans="1:14" x14ac:dyDescent="0.25">
      <c r="C54" s="6"/>
      <c r="D54" s="60"/>
      <c r="E54" s="8"/>
      <c r="F54" s="6"/>
      <c r="G54" s="6"/>
      <c r="H54" s="65"/>
      <c r="I54" s="65"/>
      <c r="J54" s="9"/>
      <c r="K54" s="9"/>
      <c r="L54" s="6"/>
      <c r="M54" s="6"/>
      <c r="N54" s="6"/>
    </row>
    <row r="55" spans="1:14" x14ac:dyDescent="0.25">
      <c r="C55" s="6"/>
      <c r="D55" s="60"/>
      <c r="E55" s="8"/>
      <c r="F55" s="6"/>
      <c r="G55" s="6"/>
      <c r="H55" s="65"/>
      <c r="I55" s="65"/>
      <c r="J55" s="9"/>
      <c r="K55" s="9"/>
      <c r="L55" s="6"/>
      <c r="M55" s="6"/>
      <c r="N55" s="6"/>
    </row>
    <row r="56" spans="1:14" x14ac:dyDescent="0.25">
      <c r="C56" s="6"/>
      <c r="E56" s="8"/>
      <c r="F56" s="6"/>
      <c r="G56" s="6"/>
      <c r="H56" s="65"/>
      <c r="I56" s="65"/>
      <c r="J56" s="9"/>
      <c r="K56" s="9"/>
      <c r="L56" s="6"/>
      <c r="M56" s="6"/>
      <c r="N56" s="6"/>
    </row>
    <row r="57" spans="1:14" x14ac:dyDescent="0.25">
      <c r="C57" s="6"/>
      <c r="E57" s="8"/>
      <c r="F57" s="6"/>
      <c r="G57" s="6"/>
      <c r="H57" s="65"/>
      <c r="I57" s="65"/>
      <c r="J57" s="9"/>
      <c r="K57" s="9"/>
      <c r="L57" s="6"/>
      <c r="M57" s="6"/>
      <c r="N57" s="6"/>
    </row>
    <row r="58" spans="1:14" x14ac:dyDescent="0.25">
      <c r="C58" s="6"/>
      <c r="E58" s="8"/>
      <c r="F58" s="6"/>
      <c r="G58" s="6"/>
      <c r="H58" s="65"/>
      <c r="I58" s="65"/>
      <c r="J58" s="9"/>
      <c r="K58" s="9"/>
      <c r="L58" s="6"/>
      <c r="M58" s="6"/>
      <c r="N58" s="6"/>
    </row>
    <row r="59" spans="1:14" x14ac:dyDescent="0.25">
      <c r="A59" s="6"/>
      <c r="B59" s="6"/>
      <c r="C59" s="6"/>
      <c r="E59" s="8"/>
      <c r="F59" s="6"/>
      <c r="G59" s="6"/>
      <c r="H59" s="65"/>
      <c r="I59" s="65"/>
      <c r="J59" s="9"/>
      <c r="K59" s="9"/>
      <c r="L59" s="6"/>
      <c r="M59" s="6"/>
      <c r="N59" s="6"/>
    </row>
    <row r="60" spans="1:14" x14ac:dyDescent="0.25">
      <c r="A60" s="6"/>
      <c r="B60" s="6"/>
      <c r="C60" s="6"/>
      <c r="E60" s="8"/>
      <c r="F60" s="6"/>
      <c r="G60" s="6"/>
      <c r="H60" s="65"/>
      <c r="I60" s="65"/>
      <c r="J60" s="9"/>
      <c r="K60" s="9"/>
      <c r="L60" s="6"/>
      <c r="M60" s="6"/>
      <c r="N60" s="6"/>
    </row>
    <row r="61" spans="1:14" x14ac:dyDescent="0.25">
      <c r="A61" s="6"/>
      <c r="B61" s="6"/>
      <c r="C61" s="6"/>
      <c r="E61" s="8"/>
      <c r="F61" s="6"/>
      <c r="G61" s="6"/>
      <c r="H61" s="65"/>
      <c r="I61" s="65"/>
      <c r="J61" s="9"/>
      <c r="K61" s="9"/>
      <c r="L61" s="6"/>
      <c r="M61" s="6"/>
      <c r="N61" s="6"/>
    </row>
    <row r="62" spans="1:14" x14ac:dyDescent="0.25">
      <c r="A62" s="6"/>
      <c r="B62" s="6"/>
      <c r="C62" s="6"/>
      <c r="E62" s="8"/>
      <c r="F62" s="6"/>
      <c r="G62" s="6"/>
      <c r="H62" s="65"/>
      <c r="I62" s="65"/>
      <c r="J62" s="9"/>
      <c r="K62" s="9"/>
      <c r="L62" s="6"/>
      <c r="M62" s="6"/>
      <c r="N62" s="6"/>
    </row>
    <row r="63" spans="1:14" x14ac:dyDescent="0.25">
      <c r="A63" s="6"/>
      <c r="B63" s="6"/>
      <c r="C63" s="6"/>
      <c r="E63" s="8"/>
      <c r="F63" s="6"/>
      <c r="G63" s="6"/>
      <c r="H63" s="65"/>
      <c r="I63" s="65"/>
      <c r="J63" s="9"/>
      <c r="K63" s="9"/>
      <c r="L63" s="6"/>
      <c r="M63" s="6"/>
      <c r="N63" s="6"/>
    </row>
    <row r="64" spans="1:14" x14ac:dyDescent="0.25">
      <c r="A64" s="6"/>
      <c r="B64" s="6"/>
      <c r="C64" s="6"/>
      <c r="E64" s="8"/>
      <c r="F64" s="6"/>
      <c r="G64" s="6"/>
      <c r="H64" s="65"/>
      <c r="I64" s="65"/>
      <c r="J64" s="9"/>
      <c r="K64" s="9"/>
      <c r="L64" s="6"/>
      <c r="M64" s="6"/>
      <c r="N64" s="6"/>
    </row>
    <row r="65" spans="1:14" x14ac:dyDescent="0.25">
      <c r="A65" s="6"/>
      <c r="B65" s="6"/>
      <c r="C65" s="6"/>
      <c r="E65" s="8"/>
      <c r="F65" s="6"/>
      <c r="G65" s="6"/>
      <c r="H65" s="65"/>
      <c r="I65" s="65"/>
      <c r="J65" s="9"/>
      <c r="K65" s="9"/>
      <c r="L65" s="6"/>
      <c r="M65" s="6"/>
      <c r="N65" s="6"/>
    </row>
    <row r="66" spans="1:14" x14ac:dyDescent="0.25">
      <c r="A66" s="6"/>
      <c r="B66" s="6"/>
      <c r="C66" s="6"/>
      <c r="D66" s="60"/>
      <c r="E66" s="8"/>
      <c r="F66" s="6"/>
      <c r="G66" s="6"/>
      <c r="H66" s="65"/>
      <c r="I66" s="65"/>
      <c r="J66" s="9"/>
      <c r="K66" s="9"/>
      <c r="L66" s="6"/>
      <c r="M66" s="6"/>
      <c r="N66" s="6"/>
    </row>
    <row r="67" spans="1:14" x14ac:dyDescent="0.25">
      <c r="A67" s="6"/>
      <c r="B67" s="6"/>
      <c r="C67" s="6"/>
      <c r="D67" s="60"/>
      <c r="E67" s="8"/>
      <c r="F67" s="6"/>
      <c r="G67" s="6"/>
      <c r="H67" s="65"/>
      <c r="I67" s="65"/>
      <c r="J67" s="9"/>
      <c r="K67" s="9"/>
      <c r="L67" s="6"/>
      <c r="M67" s="6"/>
      <c r="N67" s="6"/>
    </row>
    <row r="68" spans="1:14" x14ac:dyDescent="0.25">
      <c r="A68" s="6"/>
      <c r="B68" s="6"/>
      <c r="C68" s="6"/>
      <c r="D68" s="60"/>
      <c r="E68" s="8"/>
      <c r="F68" s="6"/>
      <c r="G68" s="6"/>
      <c r="H68" s="65"/>
      <c r="I68" s="65"/>
      <c r="J68" s="9"/>
      <c r="K68" s="9"/>
      <c r="L68" s="6"/>
      <c r="M68" s="6"/>
      <c r="N68" s="6"/>
    </row>
    <row r="69" spans="1:14" x14ac:dyDescent="0.25">
      <c r="A69" s="6"/>
      <c r="B69" s="6"/>
      <c r="C69" s="6"/>
      <c r="D69" s="60"/>
      <c r="E69" s="8"/>
      <c r="F69" s="6"/>
      <c r="G69" s="6"/>
      <c r="H69" s="65"/>
      <c r="I69" s="65"/>
      <c r="J69" s="9"/>
      <c r="K69" s="9"/>
      <c r="L69" s="6"/>
      <c r="M69" s="6"/>
      <c r="N69" s="6"/>
    </row>
    <row r="70" spans="1:14" x14ac:dyDescent="0.25">
      <c r="A70" s="6"/>
      <c r="B70" s="6"/>
      <c r="C70" s="6"/>
      <c r="D70" s="60"/>
      <c r="E70" s="8"/>
      <c r="F70" s="6"/>
      <c r="G70" s="6"/>
      <c r="H70" s="65"/>
      <c r="I70" s="65"/>
      <c r="J70" s="9"/>
      <c r="K70" s="9"/>
      <c r="L70" s="6"/>
      <c r="M70" s="6"/>
      <c r="N70" s="6"/>
    </row>
    <row r="71" spans="1:14" x14ac:dyDescent="0.25">
      <c r="A71" s="6"/>
      <c r="B71" s="6"/>
      <c r="C71" s="6"/>
      <c r="D71" s="60"/>
      <c r="E71" s="8"/>
      <c r="F71" s="6"/>
      <c r="G71" s="6"/>
      <c r="H71" s="65"/>
      <c r="I71" s="65"/>
      <c r="J71" s="9"/>
      <c r="K71" s="9"/>
      <c r="L71" s="6"/>
      <c r="M71" s="6"/>
      <c r="N71" s="6"/>
    </row>
    <row r="72" spans="1:14" x14ac:dyDescent="0.25">
      <c r="A72" s="6"/>
      <c r="B72" s="6"/>
      <c r="C72" s="6"/>
      <c r="D72" s="60"/>
      <c r="E72" s="8"/>
      <c r="F72" s="6"/>
      <c r="G72" s="6"/>
      <c r="H72" s="65"/>
      <c r="I72" s="65"/>
      <c r="J72" s="9"/>
      <c r="K72" s="9"/>
      <c r="L72" s="6"/>
      <c r="M72" s="6"/>
      <c r="N72" s="6"/>
    </row>
    <row r="73" spans="1:14" x14ac:dyDescent="0.25">
      <c r="A73" s="6"/>
      <c r="B73" s="6"/>
      <c r="C73" s="6"/>
      <c r="D73" s="60"/>
      <c r="E73" s="8"/>
      <c r="F73" s="6"/>
      <c r="G73" s="6"/>
      <c r="H73" s="65"/>
      <c r="I73" s="65"/>
      <c r="J73" s="9"/>
      <c r="K73" s="9"/>
      <c r="L73" s="6"/>
      <c r="M73" s="6"/>
      <c r="N73" s="6"/>
    </row>
    <row r="74" spans="1:14" x14ac:dyDescent="0.25">
      <c r="A74" s="6"/>
      <c r="B74" s="6"/>
      <c r="C74" s="6"/>
      <c r="D74" s="60"/>
      <c r="E74" s="8"/>
      <c r="F74" s="6"/>
      <c r="G74" s="6"/>
      <c r="H74" s="65"/>
      <c r="I74" s="65"/>
      <c r="J74" s="9"/>
      <c r="K74" s="9"/>
      <c r="L74" s="6"/>
      <c r="M74" s="6"/>
      <c r="N74" s="6"/>
    </row>
    <row r="75" spans="1:14" x14ac:dyDescent="0.25">
      <c r="A75" s="6"/>
      <c r="B75" s="6"/>
      <c r="C75" s="6"/>
      <c r="D75" s="60"/>
      <c r="E75" s="8"/>
      <c r="F75" s="6"/>
      <c r="G75" s="6"/>
      <c r="H75" s="65"/>
      <c r="I75" s="65"/>
      <c r="J75" s="9"/>
      <c r="K75" s="9"/>
      <c r="L75" s="6"/>
      <c r="M75" s="6"/>
      <c r="N75" s="6"/>
    </row>
    <row r="76" spans="1:14" x14ac:dyDescent="0.25">
      <c r="A76" s="6"/>
      <c r="B76" s="6"/>
      <c r="C76" s="6"/>
      <c r="D76" s="60"/>
      <c r="E76" s="8"/>
      <c r="F76" s="6"/>
      <c r="G76" s="6"/>
      <c r="H76" s="65"/>
      <c r="I76" s="65"/>
      <c r="J76" s="9"/>
      <c r="K76" s="9"/>
      <c r="L76" s="6"/>
      <c r="M76" s="6"/>
      <c r="N76" s="6"/>
    </row>
    <row r="77" spans="1:14" x14ac:dyDescent="0.25">
      <c r="A77" s="6"/>
      <c r="B77" s="6"/>
      <c r="C77" s="6"/>
      <c r="D77" s="60"/>
      <c r="E77" s="8"/>
      <c r="F77" s="6"/>
      <c r="G77" s="6"/>
      <c r="H77" s="65"/>
      <c r="I77" s="65"/>
      <c r="J77" s="9"/>
      <c r="K77" s="9"/>
      <c r="L77" s="6"/>
      <c r="M77" s="6"/>
      <c r="N77" s="6"/>
    </row>
    <row r="78" spans="1:14" x14ac:dyDescent="0.25">
      <c r="A78" s="6"/>
      <c r="B78" s="6"/>
      <c r="C78" s="6"/>
      <c r="D78" s="60"/>
      <c r="E78" s="8"/>
      <c r="F78" s="6"/>
      <c r="G78" s="6"/>
      <c r="H78" s="65"/>
      <c r="I78" s="65"/>
      <c r="J78" s="9"/>
      <c r="K78" s="9"/>
      <c r="L78" s="6"/>
      <c r="M78" s="6"/>
      <c r="N78" s="6"/>
    </row>
    <row r="79" spans="1:14" x14ac:dyDescent="0.25">
      <c r="A79" s="6"/>
      <c r="B79" s="6"/>
      <c r="C79" s="6"/>
      <c r="D79" s="60"/>
      <c r="E79" s="8"/>
      <c r="F79" s="6"/>
      <c r="G79" s="6"/>
      <c r="H79" s="65"/>
      <c r="I79" s="65"/>
      <c r="J79" s="9"/>
      <c r="K79" s="9"/>
      <c r="L79" s="6"/>
      <c r="M79" s="6"/>
      <c r="N79" s="6"/>
    </row>
    <row r="80" spans="1:14" x14ac:dyDescent="0.25">
      <c r="A80" s="6"/>
      <c r="B80" s="6"/>
      <c r="C80" s="6"/>
      <c r="D80" s="60"/>
      <c r="E80" s="8"/>
      <c r="F80" s="6"/>
      <c r="G80" s="6"/>
      <c r="H80" s="65"/>
      <c r="I80" s="65"/>
      <c r="J80" s="9"/>
      <c r="K80" s="9"/>
      <c r="L80" s="6"/>
      <c r="M80" s="6"/>
      <c r="N80" s="6"/>
    </row>
    <row r="81" spans="1:14" x14ac:dyDescent="0.25">
      <c r="A81" s="6"/>
      <c r="B81" s="6"/>
      <c r="C81" s="6"/>
      <c r="D81" s="60"/>
      <c r="E81" s="8"/>
      <c r="F81" s="6"/>
      <c r="G81" s="6"/>
      <c r="H81" s="65"/>
      <c r="I81" s="65"/>
      <c r="J81" s="9"/>
      <c r="K81" s="9"/>
      <c r="L81" s="6"/>
      <c r="M81" s="6"/>
      <c r="N81" s="6"/>
    </row>
    <row r="82" spans="1:14" x14ac:dyDescent="0.25">
      <c r="A82" s="6"/>
      <c r="B82" s="6"/>
      <c r="C82" s="6"/>
      <c r="D82" s="60"/>
      <c r="E82" s="8"/>
      <c r="F82" s="6"/>
      <c r="G82" s="6"/>
      <c r="H82" s="65"/>
      <c r="I82" s="65"/>
      <c r="J82" s="9"/>
      <c r="K82" s="9"/>
      <c r="L82" s="6"/>
      <c r="M82" s="6"/>
      <c r="N82" s="6"/>
    </row>
    <row r="83" spans="1:14" x14ac:dyDescent="0.25">
      <c r="A83" s="6"/>
      <c r="B83" s="6"/>
      <c r="C83" s="6"/>
      <c r="D83" s="60"/>
      <c r="E83" s="8"/>
      <c r="F83" s="6"/>
      <c r="G83" s="6"/>
      <c r="H83" s="65"/>
      <c r="I83" s="65"/>
      <c r="J83" s="9"/>
      <c r="K83" s="9"/>
      <c r="L83" s="6"/>
      <c r="M83" s="6"/>
      <c r="N83" s="6"/>
    </row>
    <row r="84" spans="1:14" x14ac:dyDescent="0.25">
      <c r="A84" s="6"/>
      <c r="B84" s="6"/>
      <c r="C84" s="6"/>
      <c r="D84" s="60"/>
      <c r="E84" s="8"/>
      <c r="F84" s="6"/>
      <c r="G84" s="6"/>
      <c r="H84" s="65"/>
      <c r="I84" s="65"/>
      <c r="J84" s="9"/>
      <c r="K84" s="9"/>
      <c r="L84" s="6"/>
      <c r="M84" s="6"/>
      <c r="N84" s="6"/>
    </row>
    <row r="85" spans="1:14" x14ac:dyDescent="0.25">
      <c r="A85" s="6"/>
      <c r="B85" s="6"/>
      <c r="C85" s="6"/>
      <c r="D85" s="60"/>
      <c r="E85" s="8"/>
      <c r="F85" s="6"/>
      <c r="G85" s="6"/>
      <c r="H85" s="65"/>
      <c r="I85" s="65"/>
      <c r="J85" s="9"/>
      <c r="K85" s="9"/>
      <c r="L85" s="6"/>
      <c r="M85" s="6"/>
      <c r="N85" s="6"/>
    </row>
    <row r="86" spans="1:14" x14ac:dyDescent="0.25">
      <c r="A86" s="6"/>
      <c r="B86" s="6"/>
      <c r="C86" s="6"/>
      <c r="D86" s="60"/>
      <c r="E86" s="8"/>
      <c r="F86" s="6"/>
      <c r="G86" s="6"/>
      <c r="H86" s="65"/>
      <c r="I86" s="65"/>
      <c r="J86" s="9"/>
      <c r="K86" s="9"/>
      <c r="L86" s="6"/>
      <c r="M86" s="6"/>
      <c r="N86" s="6"/>
    </row>
    <row r="87" spans="1:14" x14ac:dyDescent="0.25">
      <c r="A87" s="6"/>
      <c r="B87" s="6"/>
      <c r="C87" s="6"/>
      <c r="D87" s="60"/>
      <c r="E87" s="8"/>
      <c r="F87" s="6"/>
      <c r="G87" s="6"/>
      <c r="H87" s="65"/>
      <c r="I87" s="65"/>
      <c r="J87" s="9"/>
      <c r="K87" s="9"/>
      <c r="L87" s="6"/>
      <c r="M87" s="6"/>
      <c r="N87" s="6"/>
    </row>
    <row r="88" spans="1:14" x14ac:dyDescent="0.25">
      <c r="A88" s="6"/>
      <c r="B88" s="6"/>
      <c r="C88" s="6"/>
      <c r="D88" s="60"/>
      <c r="E88" s="8"/>
      <c r="F88" s="6"/>
      <c r="G88" s="6"/>
      <c r="H88" s="65"/>
      <c r="I88" s="65"/>
      <c r="J88" s="9"/>
      <c r="K88" s="9"/>
      <c r="L88" s="6"/>
      <c r="M88" s="6"/>
      <c r="N88" s="6"/>
    </row>
    <row r="89" spans="1:14" x14ac:dyDescent="0.25">
      <c r="A89" s="6"/>
      <c r="B89" s="6"/>
      <c r="C89" s="6"/>
      <c r="D89" s="60"/>
      <c r="E89" s="8"/>
      <c r="F89" s="6"/>
      <c r="G89" s="6"/>
      <c r="H89" s="65"/>
      <c r="I89" s="65"/>
      <c r="J89" s="9"/>
      <c r="K89" s="9"/>
      <c r="L89" s="6"/>
      <c r="M89" s="6"/>
      <c r="N89" s="6"/>
    </row>
    <row r="90" spans="1:14" x14ac:dyDescent="0.25">
      <c r="A90" s="6"/>
      <c r="B90" s="6"/>
      <c r="C90" s="6"/>
      <c r="D90" s="60"/>
      <c r="E90" s="8"/>
      <c r="F90" s="6"/>
      <c r="G90" s="6"/>
      <c r="H90" s="65"/>
      <c r="I90" s="65"/>
      <c r="J90" s="9"/>
      <c r="K90" s="9"/>
      <c r="L90" s="6"/>
      <c r="M90" s="6"/>
      <c r="N90" s="6"/>
    </row>
    <row r="91" spans="1:14" x14ac:dyDescent="0.25">
      <c r="A91" s="6"/>
      <c r="B91" s="6"/>
      <c r="C91" s="6"/>
      <c r="D91" s="60"/>
      <c r="E91" s="8"/>
      <c r="F91" s="6"/>
      <c r="G91" s="6"/>
      <c r="H91" s="65"/>
      <c r="I91" s="65"/>
      <c r="J91" s="9"/>
      <c r="K91" s="9"/>
      <c r="L91" s="6"/>
      <c r="M91" s="6"/>
      <c r="N91" s="6"/>
    </row>
    <row r="92" spans="1:14" x14ac:dyDescent="0.25">
      <c r="A92" s="6"/>
      <c r="B92" s="6"/>
      <c r="C92" s="6"/>
      <c r="D92" s="60"/>
      <c r="E92" s="8"/>
      <c r="F92" s="6"/>
      <c r="G92" s="6"/>
      <c r="H92" s="65"/>
      <c r="I92" s="65"/>
      <c r="J92" s="9"/>
      <c r="K92" s="9"/>
      <c r="L92" s="6"/>
      <c r="M92" s="6"/>
      <c r="N92" s="6"/>
    </row>
    <row r="93" spans="1:14" x14ac:dyDescent="0.25">
      <c r="A93" s="6"/>
      <c r="B93" s="6"/>
      <c r="C93" s="6"/>
      <c r="D93" s="60"/>
      <c r="E93" s="8"/>
      <c r="F93" s="6"/>
      <c r="G93" s="6"/>
      <c r="H93" s="65"/>
      <c r="I93" s="65"/>
      <c r="J93" s="9"/>
      <c r="K93" s="9"/>
      <c r="L93" s="6"/>
      <c r="M93" s="6"/>
      <c r="N93" s="6"/>
    </row>
    <row r="94" spans="1:14" x14ac:dyDescent="0.25">
      <c r="A94" s="6"/>
      <c r="B94" s="6"/>
      <c r="C94" s="6"/>
      <c r="D94" s="60"/>
      <c r="E94" s="8"/>
      <c r="F94" s="6"/>
      <c r="G94" s="6"/>
      <c r="H94" s="65"/>
      <c r="I94" s="65"/>
      <c r="J94" s="9"/>
      <c r="K94" s="9"/>
      <c r="L94" s="6"/>
      <c r="M94" s="6"/>
      <c r="N94" s="6"/>
    </row>
    <row r="95" spans="1:14" x14ac:dyDescent="0.25">
      <c r="A95" s="6"/>
      <c r="B95" s="6"/>
      <c r="C95" s="6"/>
      <c r="D95" s="60"/>
      <c r="E95" s="8"/>
      <c r="F95" s="6"/>
      <c r="G95" s="6"/>
      <c r="H95" s="65"/>
      <c r="I95" s="65"/>
      <c r="J95" s="9"/>
      <c r="K95" s="9"/>
      <c r="L95" s="6"/>
      <c r="M95" s="6"/>
      <c r="N95" s="6"/>
    </row>
    <row r="96" spans="1:14" x14ac:dyDescent="0.25">
      <c r="A96" s="6"/>
      <c r="B96" s="6"/>
      <c r="C96" s="6"/>
      <c r="D96" s="60"/>
      <c r="E96" s="8"/>
      <c r="F96" s="6"/>
      <c r="G96" s="6"/>
      <c r="H96" s="65"/>
      <c r="I96" s="65"/>
      <c r="J96" s="9"/>
      <c r="K96" s="9"/>
      <c r="L96" s="6"/>
      <c r="M96" s="6"/>
      <c r="N96" s="6"/>
    </row>
    <row r="97" spans="1:14" x14ac:dyDescent="0.25">
      <c r="A97" s="6"/>
      <c r="B97" s="6"/>
      <c r="C97" s="6"/>
      <c r="D97" s="60"/>
      <c r="E97" s="8"/>
      <c r="F97" s="6"/>
      <c r="G97" s="6"/>
      <c r="H97" s="65"/>
      <c r="I97" s="65"/>
      <c r="J97" s="9"/>
      <c r="K97" s="9"/>
      <c r="L97" s="6"/>
      <c r="M97" s="6"/>
      <c r="N97" s="6"/>
    </row>
    <row r="98" spans="1:14" x14ac:dyDescent="0.25">
      <c r="A98" s="6"/>
      <c r="B98" s="6"/>
      <c r="C98" s="6"/>
      <c r="D98" s="60"/>
      <c r="E98" s="8"/>
      <c r="F98" s="6"/>
      <c r="G98" s="6"/>
      <c r="H98" s="65"/>
      <c r="I98" s="65"/>
      <c r="J98" s="9"/>
      <c r="K98" s="9"/>
      <c r="L98" s="6"/>
      <c r="M98" s="6"/>
      <c r="N98" s="6"/>
    </row>
    <row r="99" spans="1:14" x14ac:dyDescent="0.25">
      <c r="A99" s="6"/>
      <c r="B99" s="6"/>
      <c r="C99" s="6"/>
      <c r="D99" s="60"/>
      <c r="E99" s="8"/>
      <c r="F99" s="6"/>
      <c r="G99" s="6"/>
      <c r="H99" s="65"/>
      <c r="I99" s="65"/>
      <c r="J99" s="9"/>
      <c r="K99" s="9"/>
      <c r="L99" s="6"/>
      <c r="M99" s="6"/>
      <c r="N99" s="6"/>
    </row>
    <row r="100" spans="1:14" x14ac:dyDescent="0.25">
      <c r="A100" s="6"/>
      <c r="B100" s="6"/>
      <c r="C100" s="6"/>
      <c r="D100" s="60"/>
      <c r="E100" s="8"/>
      <c r="F100" s="6"/>
      <c r="G100" s="6"/>
      <c r="H100" s="65"/>
      <c r="I100" s="65"/>
      <c r="J100" s="9"/>
      <c r="K100" s="9"/>
      <c r="L100" s="6"/>
      <c r="M100" s="6"/>
      <c r="N100" s="6"/>
    </row>
    <row r="101" spans="1:14" x14ac:dyDescent="0.25">
      <c r="A101" s="6"/>
      <c r="B101" s="6"/>
      <c r="C101" s="6"/>
      <c r="D101" s="60"/>
      <c r="E101" s="8"/>
      <c r="F101" s="6"/>
      <c r="G101" s="6"/>
      <c r="H101" s="65"/>
      <c r="I101" s="65"/>
      <c r="J101" s="9"/>
      <c r="K101" s="9"/>
      <c r="L101" s="6"/>
      <c r="M101" s="6"/>
      <c r="N101" s="6"/>
    </row>
    <row r="102" spans="1:14" x14ac:dyDescent="0.25">
      <c r="A102" s="6"/>
      <c r="B102" s="6"/>
      <c r="C102" s="6"/>
      <c r="D102" s="60"/>
      <c r="E102" s="8"/>
      <c r="F102" s="6"/>
      <c r="G102" s="6"/>
      <c r="H102" s="65"/>
      <c r="I102" s="65"/>
      <c r="J102" s="9"/>
      <c r="K102" s="9"/>
      <c r="L102" s="6"/>
      <c r="M102" s="6"/>
      <c r="N102" s="6"/>
    </row>
    <row r="103" spans="1:14" x14ac:dyDescent="0.25">
      <c r="A103" s="6"/>
      <c r="B103" s="6"/>
      <c r="C103" s="6"/>
      <c r="D103" s="60"/>
      <c r="E103" s="8"/>
      <c r="F103" s="6"/>
      <c r="G103" s="6"/>
      <c r="H103" s="65"/>
      <c r="I103" s="65"/>
      <c r="J103" s="9"/>
      <c r="K103" s="9"/>
      <c r="L103" s="6"/>
      <c r="M103" s="6"/>
      <c r="N103" s="6"/>
    </row>
    <row r="104" spans="1:14" x14ac:dyDescent="0.25">
      <c r="A104" s="6"/>
      <c r="B104" s="6"/>
      <c r="C104" s="6"/>
      <c r="D104" s="60"/>
      <c r="E104" s="8"/>
      <c r="F104" s="6"/>
      <c r="G104" s="6"/>
      <c r="H104" s="65"/>
      <c r="I104" s="65"/>
      <c r="J104" s="9"/>
      <c r="K104" s="9"/>
      <c r="L104" s="6"/>
      <c r="M104" s="6"/>
      <c r="N104" s="6"/>
    </row>
    <row r="105" spans="1:14" x14ac:dyDescent="0.25">
      <c r="A105" s="6"/>
      <c r="B105" s="6"/>
      <c r="C105" s="6"/>
      <c r="D105" s="60"/>
      <c r="E105" s="8"/>
      <c r="F105" s="6"/>
      <c r="G105" s="6"/>
      <c r="H105" s="65"/>
      <c r="I105" s="65"/>
      <c r="J105" s="9"/>
      <c r="K105" s="9"/>
      <c r="L105" s="6"/>
      <c r="M105" s="6"/>
      <c r="N105" s="6"/>
    </row>
    <row r="106" spans="1:14" x14ac:dyDescent="0.25">
      <c r="A106" s="6"/>
      <c r="B106" s="6"/>
      <c r="C106" s="6"/>
      <c r="D106" s="60"/>
      <c r="E106" s="8"/>
      <c r="F106" s="6"/>
      <c r="G106" s="6"/>
      <c r="H106" s="65"/>
      <c r="I106" s="65"/>
      <c r="J106" s="9"/>
      <c r="K106" s="6"/>
      <c r="L106" s="6"/>
      <c r="M106" s="6"/>
      <c r="N106" s="6"/>
    </row>
    <row r="107" spans="1:14" x14ac:dyDescent="0.25">
      <c r="A107" s="6"/>
      <c r="B107" s="6"/>
      <c r="C107" s="6"/>
      <c r="D107" s="60"/>
      <c r="E107" s="8"/>
      <c r="F107" s="6"/>
      <c r="G107" s="6"/>
      <c r="H107" s="65"/>
      <c r="I107" s="65"/>
      <c r="J107" s="9"/>
      <c r="K107" s="6"/>
      <c r="L107" s="6"/>
      <c r="M107" s="6"/>
      <c r="N107" s="6"/>
    </row>
    <row r="108" spans="1:14" x14ac:dyDescent="0.25">
      <c r="A108" s="6"/>
      <c r="B108" s="6"/>
      <c r="C108" s="6"/>
      <c r="D108" s="60"/>
      <c r="E108" s="8"/>
      <c r="F108" s="6"/>
      <c r="G108" s="6"/>
      <c r="H108" s="65"/>
      <c r="I108" s="65"/>
      <c r="J108" s="9"/>
      <c r="K108" s="6"/>
      <c r="L108" s="6"/>
      <c r="M108" s="6"/>
      <c r="N108" s="6"/>
    </row>
    <row r="109" spans="1:14" x14ac:dyDescent="0.25">
      <c r="C109" s="6"/>
      <c r="D109" s="60"/>
      <c r="E109" s="8"/>
      <c r="F109" s="6"/>
      <c r="G109" s="6"/>
      <c r="H109" s="65"/>
      <c r="I109" s="65"/>
      <c r="J109" s="9"/>
      <c r="K109" s="6"/>
      <c r="L109" s="6"/>
      <c r="M109" s="6"/>
      <c r="N109" s="6"/>
    </row>
    <row r="110" spans="1:14" x14ac:dyDescent="0.25">
      <c r="C110" s="6"/>
      <c r="D110" s="60"/>
      <c r="E110" s="8"/>
      <c r="F110" s="6"/>
      <c r="G110" s="6"/>
      <c r="H110" s="65"/>
      <c r="I110" s="65"/>
      <c r="J110" s="9"/>
      <c r="K110" s="6"/>
      <c r="L110" s="6"/>
      <c r="M110" s="6"/>
      <c r="N110" s="6"/>
    </row>
    <row r="111" spans="1:14" x14ac:dyDescent="0.25">
      <c r="C111" s="6"/>
      <c r="D111" s="60"/>
      <c r="E111" s="8"/>
      <c r="F111" s="6"/>
      <c r="G111" s="6"/>
      <c r="H111" s="65"/>
      <c r="I111" s="65"/>
      <c r="J111" s="9"/>
      <c r="K111" s="6"/>
      <c r="L111" s="6"/>
      <c r="M111" s="6"/>
      <c r="N111" s="6"/>
    </row>
    <row r="112" spans="1:14" x14ac:dyDescent="0.25">
      <c r="C112" s="6"/>
      <c r="D112" s="60"/>
      <c r="E112" s="8"/>
      <c r="F112" s="6"/>
      <c r="G112" s="6"/>
      <c r="H112" s="65"/>
      <c r="I112" s="65"/>
      <c r="J112" s="9"/>
      <c r="K112" s="6"/>
      <c r="L112" s="6"/>
      <c r="M112" s="6"/>
      <c r="N112" s="6"/>
    </row>
    <row r="113" spans="1:14" x14ac:dyDescent="0.25">
      <c r="C113" s="6"/>
      <c r="D113" s="60"/>
      <c r="E113" s="8"/>
      <c r="F113" s="6"/>
      <c r="G113" s="6"/>
      <c r="H113" s="65"/>
      <c r="I113" s="65"/>
      <c r="J113" s="9"/>
      <c r="K113" s="6"/>
      <c r="L113" s="6"/>
      <c r="M113" s="6"/>
      <c r="N113" s="6"/>
    </row>
    <row r="114" spans="1:14" x14ac:dyDescent="0.25">
      <c r="C114" s="6"/>
      <c r="D114" s="60"/>
      <c r="E114" s="8"/>
      <c r="F114" s="6"/>
      <c r="G114" s="6"/>
      <c r="H114" s="65"/>
      <c r="I114" s="65"/>
      <c r="J114" s="9"/>
      <c r="K114" s="6"/>
      <c r="L114" s="6"/>
      <c r="M114" s="6"/>
      <c r="N114" s="6"/>
    </row>
    <row r="115" spans="1:14" x14ac:dyDescent="0.25">
      <c r="C115" s="6"/>
      <c r="D115" s="60"/>
      <c r="E115" s="8"/>
      <c r="F115" s="6"/>
      <c r="G115" s="6"/>
      <c r="H115" s="65"/>
      <c r="I115" s="65"/>
      <c r="J115" s="9"/>
      <c r="K115" s="6"/>
      <c r="L115" s="6"/>
      <c r="M115" s="6"/>
      <c r="N115" s="6"/>
    </row>
    <row r="116" spans="1:14" x14ac:dyDescent="0.25">
      <c r="C116" s="6"/>
      <c r="D116" s="60"/>
      <c r="E116" s="8"/>
      <c r="F116" s="6"/>
      <c r="G116" s="6"/>
      <c r="H116" s="65"/>
      <c r="I116" s="65"/>
      <c r="J116" s="9"/>
      <c r="K116" s="6"/>
      <c r="L116" s="6"/>
      <c r="M116" s="6"/>
      <c r="N116" s="6"/>
    </row>
    <row r="117" spans="1:14" x14ac:dyDescent="0.25">
      <c r="C117" s="6"/>
      <c r="D117" s="60"/>
      <c r="E117" s="8"/>
      <c r="F117" s="6"/>
      <c r="G117" s="6"/>
      <c r="H117" s="65"/>
      <c r="I117" s="65"/>
      <c r="J117" s="9"/>
      <c r="K117" s="6"/>
      <c r="L117" s="6"/>
      <c r="M117" s="6"/>
      <c r="N117" s="6"/>
    </row>
    <row r="118" spans="1:14" x14ac:dyDescent="0.25">
      <c r="C118" s="6"/>
      <c r="D118" s="60"/>
      <c r="E118" s="8"/>
      <c r="F118" s="6"/>
      <c r="G118" s="6"/>
      <c r="H118" s="65"/>
      <c r="I118" s="65"/>
      <c r="J118" s="9"/>
      <c r="K118" s="6"/>
      <c r="L118" s="6"/>
      <c r="M118" s="6"/>
      <c r="N118" s="6"/>
    </row>
    <row r="119" spans="1:14" x14ac:dyDescent="0.25">
      <c r="A119" s="6"/>
      <c r="B119" s="6"/>
      <c r="C119" s="6"/>
      <c r="D119" s="60"/>
      <c r="E119" s="8"/>
      <c r="F119" s="6"/>
      <c r="G119" s="6"/>
      <c r="H119" s="65"/>
      <c r="I119" s="65"/>
      <c r="J119" s="9"/>
      <c r="K119" s="6"/>
      <c r="L119" s="6"/>
      <c r="M119" s="6"/>
      <c r="N119" s="6"/>
    </row>
    <row r="120" spans="1:14" x14ac:dyDescent="0.25">
      <c r="A120" s="6"/>
      <c r="B120" s="6"/>
      <c r="C120" s="6"/>
      <c r="D120" s="60"/>
      <c r="E120" s="8"/>
      <c r="F120" s="6"/>
      <c r="G120" s="6"/>
      <c r="H120" s="65"/>
      <c r="I120" s="65"/>
      <c r="J120" s="9"/>
      <c r="K120" s="6"/>
      <c r="L120" s="6"/>
      <c r="M120" s="6"/>
      <c r="N120" s="6"/>
    </row>
    <row r="121" spans="1:14" x14ac:dyDescent="0.25">
      <c r="A121" s="6"/>
      <c r="B121" s="6"/>
      <c r="C121" s="6"/>
      <c r="D121" s="60"/>
      <c r="E121" s="8"/>
      <c r="F121" s="6"/>
      <c r="G121" s="6"/>
      <c r="H121" s="65"/>
      <c r="I121" s="65"/>
      <c r="J121" s="9"/>
      <c r="K121" s="6"/>
      <c r="L121" s="6"/>
      <c r="M121" s="6"/>
      <c r="N121" s="6"/>
    </row>
    <row r="122" spans="1:14" x14ac:dyDescent="0.25">
      <c r="A122" s="6"/>
      <c r="B122" s="6"/>
      <c r="C122" s="6"/>
      <c r="D122" s="60"/>
      <c r="E122" s="8"/>
      <c r="F122" s="6"/>
      <c r="G122" s="6"/>
      <c r="H122" s="65"/>
      <c r="I122" s="65"/>
      <c r="J122" s="9"/>
      <c r="K122" s="6"/>
      <c r="L122" s="6"/>
      <c r="M122" s="6"/>
      <c r="N122" s="6"/>
    </row>
    <row r="123" spans="1:14" x14ac:dyDescent="0.25">
      <c r="A123" s="6"/>
      <c r="B123" s="6"/>
      <c r="C123" s="6"/>
      <c r="D123" s="60"/>
      <c r="E123" s="8"/>
      <c r="F123" s="6"/>
      <c r="G123" s="6"/>
      <c r="H123" s="65"/>
      <c r="I123" s="65"/>
      <c r="J123" s="9"/>
      <c r="K123" s="6"/>
      <c r="L123" s="6"/>
      <c r="M123" s="6"/>
      <c r="N123" s="6"/>
    </row>
    <row r="124" spans="1:14" x14ac:dyDescent="0.25">
      <c r="A124" s="6"/>
      <c r="B124" s="6"/>
      <c r="C124" s="6"/>
      <c r="D124" s="60"/>
      <c r="E124" s="8"/>
      <c r="F124" s="6"/>
      <c r="G124" s="6"/>
      <c r="H124" s="65"/>
      <c r="I124" s="65"/>
      <c r="J124" s="9"/>
      <c r="K124" s="6"/>
      <c r="L124" s="6"/>
      <c r="M124" s="6"/>
      <c r="N124" s="6"/>
    </row>
    <row r="125" spans="1:14" x14ac:dyDescent="0.25">
      <c r="A125" s="6"/>
      <c r="B125" s="6"/>
      <c r="C125" s="6"/>
      <c r="D125" s="60"/>
      <c r="E125" s="8"/>
      <c r="F125" s="6"/>
      <c r="G125" s="6"/>
      <c r="H125" s="65"/>
      <c r="I125" s="65"/>
      <c r="J125" s="9"/>
      <c r="K125" s="6"/>
      <c r="L125" s="6"/>
      <c r="M125" s="6"/>
      <c r="N125" s="6"/>
    </row>
    <row r="126" spans="1:14" x14ac:dyDescent="0.25">
      <c r="A126" s="6"/>
      <c r="B126" s="6"/>
      <c r="C126" s="6"/>
      <c r="D126" s="60"/>
      <c r="E126" s="8"/>
      <c r="F126" s="6"/>
      <c r="G126" s="6"/>
      <c r="H126" s="65"/>
      <c r="I126" s="65"/>
      <c r="J126" s="9"/>
      <c r="K126" s="6"/>
      <c r="L126" s="6"/>
      <c r="M126" s="6"/>
      <c r="N126" s="6"/>
    </row>
    <row r="127" spans="1:14" x14ac:dyDescent="0.25">
      <c r="A127" s="6"/>
      <c r="B127" s="6"/>
      <c r="C127" s="6"/>
      <c r="D127" s="60"/>
      <c r="E127" s="8"/>
      <c r="F127" s="6"/>
      <c r="G127" s="6"/>
      <c r="H127" s="65"/>
      <c r="I127" s="65"/>
      <c r="J127" s="9"/>
      <c r="K127" s="6"/>
      <c r="L127" s="6"/>
      <c r="M127" s="6"/>
      <c r="N127" s="6"/>
    </row>
    <row r="128" spans="1:14" x14ac:dyDescent="0.25">
      <c r="A128" s="6"/>
      <c r="B128" s="6"/>
      <c r="C128" s="6"/>
      <c r="D128" s="60"/>
      <c r="E128" s="8"/>
      <c r="F128" s="6"/>
      <c r="G128" s="6"/>
      <c r="H128" s="65"/>
      <c r="I128" s="65"/>
      <c r="J128" s="9"/>
      <c r="K128" s="6"/>
      <c r="L128" s="6"/>
      <c r="M128" s="6"/>
      <c r="N128" s="6"/>
    </row>
    <row r="129" spans="1:14" x14ac:dyDescent="0.25">
      <c r="A129" s="6"/>
      <c r="B129" s="6"/>
      <c r="C129" s="6"/>
      <c r="D129" s="60"/>
      <c r="E129" s="8"/>
      <c r="F129" s="6"/>
      <c r="G129" s="6"/>
      <c r="H129" s="65"/>
      <c r="I129" s="65"/>
      <c r="J129" s="9"/>
      <c r="K129" s="6"/>
      <c r="L129" s="6"/>
      <c r="M129" s="6"/>
      <c r="N129" s="6"/>
    </row>
    <row r="130" spans="1:14" x14ac:dyDescent="0.25">
      <c r="A130" s="6"/>
      <c r="B130" s="6"/>
      <c r="C130" s="6"/>
      <c r="D130" s="60"/>
      <c r="E130" s="8"/>
      <c r="F130" s="6"/>
      <c r="G130" s="6"/>
      <c r="H130" s="65"/>
      <c r="I130" s="65"/>
      <c r="J130" s="9"/>
      <c r="K130" s="6"/>
      <c r="L130" s="6"/>
      <c r="M130" s="6"/>
      <c r="N130" s="6"/>
    </row>
    <row r="131" spans="1:14" x14ac:dyDescent="0.25">
      <c r="A131" s="6"/>
      <c r="B131" s="6"/>
      <c r="C131" s="6"/>
      <c r="D131" s="60"/>
      <c r="E131" s="8"/>
      <c r="F131" s="6"/>
      <c r="G131" s="6"/>
      <c r="H131" s="65"/>
      <c r="I131" s="65"/>
      <c r="J131" s="9"/>
      <c r="K131" s="6"/>
      <c r="L131" s="6"/>
      <c r="M131" s="6"/>
      <c r="N131" s="6"/>
    </row>
    <row r="132" spans="1:14" x14ac:dyDescent="0.25">
      <c r="A132" s="6"/>
      <c r="B132" s="6"/>
      <c r="C132" s="6"/>
      <c r="D132" s="60"/>
      <c r="E132" s="8"/>
      <c r="F132" s="6"/>
      <c r="G132" s="6"/>
      <c r="H132" s="65"/>
      <c r="I132" s="65"/>
      <c r="J132" s="9"/>
      <c r="K132" s="6"/>
      <c r="L132" s="6"/>
      <c r="M132" s="6"/>
      <c r="N132" s="6"/>
    </row>
    <row r="133" spans="1:14" x14ac:dyDescent="0.25">
      <c r="A133" s="6"/>
      <c r="B133" s="6"/>
      <c r="C133" s="6"/>
      <c r="D133" s="60"/>
      <c r="E133" s="8"/>
      <c r="F133" s="6"/>
      <c r="G133" s="6"/>
      <c r="H133" s="65"/>
      <c r="I133" s="65"/>
      <c r="J133" s="9"/>
      <c r="K133" s="6"/>
      <c r="L133" s="6"/>
      <c r="M133" s="6"/>
      <c r="N133" s="6"/>
    </row>
    <row r="134" spans="1:14" x14ac:dyDescent="0.25">
      <c r="A134" s="6"/>
      <c r="B134" s="6"/>
      <c r="C134" s="6"/>
      <c r="D134" s="60"/>
      <c r="E134" s="8"/>
      <c r="F134" s="6"/>
      <c r="G134" s="6"/>
      <c r="H134" s="65"/>
      <c r="I134" s="65"/>
      <c r="J134" s="9"/>
    </row>
    <row r="135" spans="1:14" x14ac:dyDescent="0.25">
      <c r="A135" s="6"/>
      <c r="B135" s="6"/>
      <c r="C135" s="6"/>
      <c r="E135" s="8"/>
      <c r="F135" s="6"/>
      <c r="G135" s="6"/>
      <c r="H135" s="65"/>
      <c r="I135" s="65"/>
      <c r="J135" s="9"/>
    </row>
  </sheetData>
  <sortState ref="H16:H20">
    <sortCondition ref="H16"/>
  </sortState>
  <mergeCells count="1">
    <mergeCell ref="A1:I1"/>
  </mergeCells>
  <pageMargins bottom="0.75" footer="0.3" header="0.3" left="0.7" right="0.7" top="0.75"/>
  <pageSetup orientation="portrait" paperSize="9" r:id="rId1"/>
  <tableParts count="1">
    <tablePart r:id="rId2"/>
  </tableParts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7AFE0-F823-418D-AE8F-CCFFCF24BDAF}">
  <sheetPr codeName="Folha9"/>
  <dimension ref="A1:N25"/>
  <sheetViews>
    <sheetView topLeftCell="D1" workbookViewId="0">
      <selection activeCell="F4" sqref="F4:O109"/>
    </sheetView>
  </sheetViews>
  <sheetFormatPr defaultRowHeight="15" x14ac:dyDescent="0.25"/>
  <cols>
    <col min="1" max="1" customWidth="true" width="15.7109375" collapsed="true"/>
    <col min="2" max="2" customWidth="true" width="21.85546875" collapsed="true"/>
    <col min="3" max="3" bestFit="true" customWidth="true" width="12.85546875" collapsed="true"/>
    <col min="4" max="4" bestFit="true" customWidth="true" width="12.42578125" collapsed="true"/>
    <col min="5" max="5" bestFit="true" customWidth="true" width="19.85546875" collapsed="true"/>
    <col min="6" max="6" bestFit="true" customWidth="true" width="16.85546875" collapsed="true"/>
    <col min="7" max="7" bestFit="true" customWidth="true" width="15.140625" collapsed="true"/>
    <col min="8" max="8" bestFit="true" customWidth="true" width="16.85546875" collapsed="true"/>
    <col min="9" max="9" bestFit="true" customWidth="true" width="10.5703125" collapsed="true"/>
    <col min="10" max="10" bestFit="true" customWidth="true" width="19.85546875" collapsed="true"/>
    <col min="11" max="11" bestFit="true" customWidth="true" width="11.85546875" collapsed="true"/>
    <col min="12" max="12" bestFit="true" customWidth="true" width="18.5703125" collapsed="true"/>
    <col min="13" max="13" bestFit="true" customWidth="true" width="9.5703125" collapsed="true"/>
  </cols>
  <sheetData>
    <row ht="17.25" r="1" spans="1:13" x14ac:dyDescent="0.3">
      <c r="A1" s="136" t="s">
        <v>92</v>
      </c>
      <c r="B1" s="137"/>
      <c r="C1" s="137"/>
      <c r="D1" s="137"/>
      <c r="E1" s="137"/>
      <c r="F1" s="137"/>
      <c r="G1" s="137"/>
      <c r="H1" s="137"/>
      <c r="I1" s="137"/>
      <c r="J1" s="138"/>
      <c r="K1" s="9"/>
      <c r="L1" s="30" t="s">
        <v>25</v>
      </c>
      <c r="M1" s="29" t="str">
        <f>IF(ISBLANK(Table15[GEO_VAL]),"OK","NOK")</f>
        <v>OK</v>
      </c>
    </row>
    <row ht="17.25" r="2" spans="1:13" x14ac:dyDescent="0.3">
      <c r="A2" s="17"/>
      <c r="B2" s="17"/>
      <c r="C2" s="17"/>
      <c r="D2" s="17"/>
      <c r="E2" s="17"/>
      <c r="F2" s="17"/>
      <c r="G2" s="17"/>
      <c r="H2" s="17"/>
      <c r="I2" s="17"/>
      <c r="J2" s="17"/>
      <c r="K2" s="9"/>
      <c r="L2" s="9"/>
    </row>
    <row r="3" spans="1:13" x14ac:dyDescent="0.25">
      <c r="A3" s="6" t="s">
        <v>16</v>
      </c>
      <c r="B3" s="6" t="s">
        <v>17</v>
      </c>
      <c r="C3" s="60" t="s">
        <v>18</v>
      </c>
      <c r="D3" s="6" t="s">
        <v>19</v>
      </c>
      <c r="E3" s="66" t="s">
        <v>7</v>
      </c>
      <c r="F3" s="8" t="s">
        <v>280</v>
      </c>
      <c r="G3" s="8" t="s">
        <v>270</v>
      </c>
      <c r="H3" s="60" t="s">
        <v>271</v>
      </c>
      <c r="I3" s="60" t="s">
        <v>272</v>
      </c>
      <c r="J3" s="65" t="s">
        <v>273</v>
      </c>
      <c r="K3" s="9" t="s">
        <v>274</v>
      </c>
      <c r="L3" s="60" t="s">
        <v>275</v>
      </c>
      <c r="M3">
        <v>24000</v>
      </c>
    </row>
    <row r="4" spans="1:13" x14ac:dyDescent="0.25">
      <c r="A4" s="95" t="s">
        <v>275</v>
      </c>
      <c r="B4" s="6" t="s">
        <v>462</v>
      </c>
      <c r="C4" s="60" t="n">
        <v>20080.0</v>
      </c>
      <c r="D4" s="6" t="n">
        <v>40000.0</v>
      </c>
      <c r="E4" s="66"/>
      <c r="F4" s="8"/>
      <c r="G4" s="8"/>
      <c r="H4" s="60"/>
      <c r="I4" s="60"/>
      <c r="J4" s="65"/>
      <c r="K4" s="9"/>
      <c r="L4" s="60"/>
    </row>
    <row r="5" spans="1:13" x14ac:dyDescent="0.25">
      <c r="A5" t="s">
        <v>463</v>
      </c>
      <c r="B5" s="6" t="s">
        <v>464</v>
      </c>
      <c r="C5" s="60" t="n">
        <v>15000.0</v>
      </c>
      <c r="D5" s="6" t="n">
        <v>30000.0</v>
      </c>
      <c r="E5" s="66"/>
      <c r="F5" s="8"/>
      <c r="G5" s="8"/>
      <c r="H5" s="60"/>
      <c r="I5" s="60"/>
      <c r="J5" s="65"/>
      <c r="K5" s="9"/>
      <c r="L5" s="60"/>
    </row>
    <row r="6" spans="1:13" x14ac:dyDescent="0.25">
      <c r="A6" t="s">
        <v>465</v>
      </c>
      <c r="B6" s="6" t="s">
        <v>466</v>
      </c>
      <c r="C6" s="60" t="n">
        <v>3000.0</v>
      </c>
      <c r="D6" s="6" t="n">
        <v>6000.0</v>
      </c>
      <c r="E6" s="66"/>
      <c r="F6" s="8"/>
      <c r="G6" s="8"/>
      <c r="H6" s="60"/>
      <c r="I6" s="60"/>
      <c r="J6" s="65"/>
      <c r="K6" s="9"/>
      <c r="L6" s="60"/>
    </row>
    <row r="7" spans="1:13" x14ac:dyDescent="0.25">
      <c r="A7" t="s">
        <v>467</v>
      </c>
      <c r="B7" s="6" t="s">
        <v>468</v>
      </c>
      <c r="C7" s="60" t="n">
        <v>8200.0</v>
      </c>
      <c r="D7" s="6" t="n">
        <v>16000.0</v>
      </c>
      <c r="E7" s="66"/>
      <c r="F7" s="8"/>
      <c r="G7" s="8"/>
      <c r="H7" s="60"/>
      <c r="I7" s="60"/>
      <c r="J7" s="65"/>
      <c r="K7" s="9"/>
      <c r="L7" s="60"/>
    </row>
    <row r="8" spans="1:13" x14ac:dyDescent="0.25">
      <c r="A8" t="s">
        <v>469</v>
      </c>
      <c r="B8" s="6" t="s">
        <v>470</v>
      </c>
      <c r="C8" s="60" t="n">
        <v>4200.0</v>
      </c>
      <c r="D8" s="6" t="n">
        <v>9000.0</v>
      </c>
      <c r="E8" s="66"/>
      <c r="F8" s="8"/>
      <c r="G8" s="8"/>
      <c r="H8" s="60"/>
      <c r="I8" s="60"/>
      <c r="J8" s="65"/>
      <c r="K8" s="9"/>
      <c r="L8" s="60"/>
    </row>
    <row r="9" spans="1:13" x14ac:dyDescent="0.25">
      <c r="A9" t="s">
        <v>471</v>
      </c>
      <c r="B9" s="6" t="s">
        <v>472</v>
      </c>
      <c r="C9" s="60" t="n">
        <v>8200.0</v>
      </c>
      <c r="D9" s="6" t="n">
        <v>16000.0</v>
      </c>
      <c r="E9" s="66"/>
      <c r="F9" s="8"/>
      <c r="G9" s="8"/>
      <c r="H9" s="60"/>
      <c r="I9" s="60"/>
      <c r="J9" s="65"/>
      <c r="K9" s="9"/>
      <c r="L9" s="60"/>
    </row>
    <row r="10" spans="1:13" x14ac:dyDescent="0.25">
      <c r="A10" t="s">
        <v>473</v>
      </c>
      <c r="B10" s="6" t="s">
        <v>474</v>
      </c>
      <c r="C10" s="60" t="n">
        <v>4200.0</v>
      </c>
      <c r="D10" s="6" t="n">
        <v>9000.0</v>
      </c>
      <c r="E10" s="66"/>
      <c r="F10" s="8"/>
      <c r="G10" s="8"/>
      <c r="H10" s="60"/>
      <c r="I10" s="60"/>
      <c r="J10" s="65"/>
      <c r="K10" s="9"/>
      <c r="L10" s="60"/>
    </row>
    <row r="11" spans="1:13" x14ac:dyDescent="0.25">
      <c r="A11" t="s">
        <v>475</v>
      </c>
      <c r="B11" s="6" t="s">
        <v>476</v>
      </c>
      <c r="C11" s="60" t="n">
        <v>10000.0</v>
      </c>
      <c r="D11" s="6" t="n">
        <v>20080.0</v>
      </c>
      <c r="E11" s="66"/>
      <c r="F11" s="8"/>
      <c r="G11" s="8"/>
      <c r="H11" s="60"/>
      <c r="I11" s="60"/>
      <c r="J11" s="65"/>
      <c r="K11" s="9"/>
      <c r="L11" s="60"/>
    </row>
    <row r="12" spans="1:13" x14ac:dyDescent="0.25">
      <c r="A12" t="s">
        <v>477</v>
      </c>
      <c r="B12" s="6" t="s">
        <v>478</v>
      </c>
      <c r="C12" s="60" t="n">
        <v>6000.0</v>
      </c>
      <c r="D12" s="6" t="n">
        <v>12008.0</v>
      </c>
      <c r="E12" s="66"/>
      <c r="F12" s="8"/>
      <c r="G12" s="8"/>
      <c r="H12" s="60"/>
      <c r="I12" s="60"/>
      <c r="J12" s="65"/>
      <c r="K12" s="9"/>
      <c r="L12" s="60"/>
    </row>
    <row r="13" spans="1:13" x14ac:dyDescent="0.25">
      <c r="A13" t="s">
        <v>479</v>
      </c>
      <c r="B13" s="6" t="s">
        <v>480</v>
      </c>
      <c r="C13" s="60" t="n">
        <v>8000.0</v>
      </c>
      <c r="D13" s="6" t="n">
        <v>15000.0</v>
      </c>
      <c r="E13" s="66"/>
      <c r="F13" s="8"/>
      <c r="G13" s="8"/>
      <c r="H13" s="60"/>
      <c r="I13" s="60"/>
      <c r="J13" s="65"/>
      <c r="K13" s="9"/>
      <c r="L13" s="60"/>
    </row>
    <row r="14" spans="1:13" x14ac:dyDescent="0.25">
      <c r="A14" t="s">
        <v>481</v>
      </c>
      <c r="B14" s="6" t="s">
        <v>482</v>
      </c>
      <c r="C14" s="128" t="n">
        <v>2500.0</v>
      </c>
      <c r="D14" s="14" t="n">
        <v>5500.0</v>
      </c>
      <c r="E14" s="66"/>
      <c r="F14" s="8"/>
      <c r="G14" s="8"/>
      <c r="H14" s="60"/>
      <c r="I14" s="60"/>
      <c r="J14" s="65"/>
      <c r="K14" s="9"/>
      <c r="L14" s="60"/>
    </row>
    <row r="15" spans="1:13" x14ac:dyDescent="0.25">
      <c r="A15" t="s">
        <v>483</v>
      </c>
      <c r="B15" s="6" t="s">
        <v>484</v>
      </c>
      <c r="C15" s="128" t="n">
        <v>5500.0</v>
      </c>
      <c r="D15" s="14" t="n">
        <v>8500.0</v>
      </c>
      <c r="E15" s="66"/>
      <c r="F15" s="8"/>
      <c r="G15" s="8"/>
      <c r="H15" s="60"/>
      <c r="I15" s="60"/>
      <c r="J15" s="65"/>
      <c r="K15" s="9"/>
      <c r="L15" s="60"/>
    </row>
    <row r="16" spans="1:13" x14ac:dyDescent="0.25">
      <c r="A16" t="s">
        <v>485</v>
      </c>
      <c r="B16" s="6" t="s">
        <v>486</v>
      </c>
      <c r="C16" s="128" t="n">
        <v>2008.0</v>
      </c>
      <c r="D16" s="14" t="n">
        <v>5000.0</v>
      </c>
      <c r="E16" s="66"/>
      <c r="F16" s="8"/>
      <c r="G16" s="8"/>
      <c r="H16" s="60"/>
      <c r="I16" s="60"/>
      <c r="J16" s="65"/>
      <c r="K16" s="9"/>
      <c r="L16" s="60"/>
    </row>
    <row r="17" spans="2:12" x14ac:dyDescent="0.25">
      <c r="A17" t="s">
        <v>487</v>
      </c>
      <c r="B17" s="6" t="s">
        <v>488</v>
      </c>
      <c r="C17" s="128" t="n">
        <v>2500.0</v>
      </c>
      <c r="D17" s="14" t="n">
        <v>5500.0</v>
      </c>
      <c r="E17" s="66"/>
      <c r="F17" s="8"/>
      <c r="G17" s="8"/>
      <c r="H17" s="60"/>
      <c r="I17" s="60"/>
      <c r="J17" s="65"/>
      <c r="K17" s="9"/>
      <c r="L17" s="60"/>
    </row>
    <row r="18" spans="2:12" x14ac:dyDescent="0.25">
      <c r="A18" t="s">
        <v>489</v>
      </c>
      <c r="B18" s="6" t="s">
        <v>490</v>
      </c>
      <c r="C18" s="128" t="n">
        <v>4000.0</v>
      </c>
      <c r="D18" s="127" t="n">
        <v>10000.0</v>
      </c>
      <c r="E18" s="66"/>
      <c r="F18" s="8"/>
      <c r="G18" s="8"/>
      <c r="H18" s="60"/>
      <c r="I18" s="60"/>
      <c r="J18" s="65"/>
      <c r="K18" s="9"/>
      <c r="L18" s="60"/>
    </row>
    <row r="19" spans="2:12" x14ac:dyDescent="0.25">
      <c r="A19" t="s">
        <v>491</v>
      </c>
      <c r="B19" s="6" t="s">
        <v>492</v>
      </c>
      <c r="C19" s="128" t="n">
        <v>9000.0</v>
      </c>
      <c r="D19" s="6" t="n">
        <v>15000.0</v>
      </c>
      <c r="E19" s="66"/>
      <c r="F19" s="8"/>
      <c r="G19" s="8"/>
      <c r="H19" s="60"/>
      <c r="I19" s="60"/>
      <c r="J19" s="65"/>
      <c r="K19" s="9"/>
      <c r="L19" s="60"/>
    </row>
    <row r="20" spans="2:12" x14ac:dyDescent="0.25">
      <c r="A20" t="s">
        <v>493</v>
      </c>
      <c r="B20" s="6" t="s">
        <v>494</v>
      </c>
      <c r="C20" s="128" t="n">
        <v>4000.0</v>
      </c>
      <c r="D20" s="6" t="n">
        <v>9000.0</v>
      </c>
      <c r="E20" s="66"/>
      <c r="F20" s="8"/>
      <c r="G20" s="8"/>
      <c r="H20" s="60"/>
      <c r="I20" s="60"/>
      <c r="J20" s="65"/>
      <c r="K20" s="9"/>
      <c r="L20" s="60"/>
    </row>
    <row r="21" spans="2:12" x14ac:dyDescent="0.25">
      <c r="A21" t="s">
        <v>495</v>
      </c>
      <c r="B21" s="6" t="s">
        <v>496</v>
      </c>
      <c r="C21" s="129" t="n">
        <v>4000.0</v>
      </c>
      <c r="D21" s="6" t="n">
        <v>9000.0</v>
      </c>
      <c r="E21" s="66"/>
      <c r="F21" s="8"/>
      <c r="G21" s="8"/>
      <c r="H21" s="60"/>
      <c r="I21" s="60"/>
      <c r="J21" s="65"/>
      <c r="K21" s="9"/>
      <c r="L21" s="60"/>
    </row>
    <row r="22" spans="2:12" x14ac:dyDescent="0.25">
      <c r="A22" t="s">
        <v>497</v>
      </c>
      <c r="B22" s="6" t="s">
        <v>498</v>
      </c>
      <c r="C22" s="60" t="n">
        <v>4500.0</v>
      </c>
      <c r="D22" s="6" t="n">
        <v>10500.0</v>
      </c>
      <c r="E22" s="66"/>
      <c r="F22" s="8"/>
      <c r="G22" s="8"/>
      <c r="H22" s="60"/>
      <c r="I22" s="60"/>
      <c r="J22" s="65"/>
      <c r="K22" s="9"/>
      <c r="L22" s="60"/>
    </row>
    <row r="23" spans="2:12" x14ac:dyDescent="0.25">
      <c r="B23" s="6"/>
      <c r="C23" s="60"/>
      <c r="D23" s="6"/>
      <c r="E23" s="66"/>
      <c r="F23" s="8"/>
      <c r="G23" s="8"/>
      <c r="H23" s="60"/>
      <c r="I23" s="60"/>
      <c r="J23" s="65"/>
      <c r="K23" s="9"/>
      <c r="L23" s="60"/>
    </row>
    <row r="24" spans="2:12" x14ac:dyDescent="0.25">
      <c r="B24" s="6"/>
      <c r="C24" s="60"/>
      <c r="D24" s="6"/>
      <c r="E24" s="66"/>
      <c r="F24" s="8"/>
      <c r="G24" s="8"/>
      <c r="H24" s="60"/>
      <c r="I24" s="60"/>
      <c r="J24" s="65"/>
      <c r="K24" s="9"/>
      <c r="L24" s="60"/>
    </row>
    <row r="25" spans="2:12" x14ac:dyDescent="0.25">
      <c r="B25" s="6"/>
      <c r="C25" s="60"/>
      <c r="D25" s="6"/>
      <c r="E25" s="66"/>
      <c r="F25" s="8"/>
      <c r="G25" s="8"/>
      <c r="H25" s="60"/>
      <c r="I25" s="60"/>
      <c r="J25" s="65"/>
      <c r="K25" s="9"/>
      <c r="L25" s="60"/>
    </row>
  </sheetData>
  <sortState ref="D15:D18">
    <sortCondition ref="D14"/>
  </sortState>
  <mergeCells count="1">
    <mergeCell ref="A1:J1"/>
  </mergeCells>
  <pageMargins bottom="0.75" footer="0.3" header="0.3" left="0.7" right="0.7" top="0.75"/>
  <pageSetup orientation="portrait" paperSize="9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Folhas de Cálculo</vt:lpstr>
      </vt:variant>
      <vt:variant>
        <vt:i4>17</vt:i4>
      </vt:variant>
    </vt:vector>
  </HeadingPairs>
  <TitlesOfParts>
    <vt:vector baseType="lpstr" size="17">
      <vt:lpstr>Overview</vt:lpstr>
      <vt:lpstr>MSG DUMMY</vt:lpstr>
      <vt:lpstr>Timeline</vt:lpstr>
      <vt:lpstr>Legenda</vt:lpstr>
      <vt:lpstr>VAL1</vt:lpstr>
      <vt:lpstr>VAL2</vt:lpstr>
      <vt:lpstr>VAL3</vt:lpstr>
      <vt:lpstr>VAL4</vt:lpstr>
      <vt:lpstr>VAL5</vt:lpstr>
      <vt:lpstr>VAL6</vt:lpstr>
      <vt:lpstr>VAL7</vt:lpstr>
      <vt:lpstr>VAL8</vt:lpstr>
      <vt:lpstr>VAl9</vt:lpstr>
      <vt:lpstr>VAL10</vt:lpstr>
      <vt:lpstr>VAL11</vt:lpstr>
      <vt:lpstr>VAL12</vt:lpstr>
      <vt:lpstr>VAL4_OLD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2018-07-03T14:03:53Z</dcterms:created>
  <dc:creator>Guedes, B.</dc:creator>
  <cp:lastModifiedBy>Ricardo</cp:lastModifiedBy>
  <cp:lastPrinted>2018-12-13T09:22:14Z</cp:lastPrinted>
  <dcterms:modified xsi:type="dcterms:W3CDTF">2019-04-17T20:44:18Z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MSIP_Label_1bc0f418-96a4-4caf-9d7c-ccc5ec7f9d91_Enabled" pid="2">
    <vt:lpwstr>True</vt:lpwstr>
  </property>
  <property fmtid="{D5CDD505-2E9C-101B-9397-08002B2CF9AE}" name="MSIP_Label_1bc0f418-96a4-4caf-9d7c-ccc5ec7f9d91_SiteId" pid="3">
    <vt:lpwstr>e0793d39-0939-496d-b129-198edd916feb</vt:lpwstr>
  </property>
  <property fmtid="{D5CDD505-2E9C-101B-9397-08002B2CF9AE}" name="MSIP_Label_1bc0f418-96a4-4caf-9d7c-ccc5ec7f9d91_Owner" pid="4">
    <vt:lpwstr>ricardo.russo@accenture.com</vt:lpwstr>
  </property>
  <property fmtid="{D5CDD505-2E9C-101B-9397-08002B2CF9AE}" name="MSIP_Label_1bc0f418-96a4-4caf-9d7c-ccc5ec7f9d91_SetDate" pid="5">
    <vt:lpwstr>2019-01-29T13:35:01.7566246Z</vt:lpwstr>
  </property>
  <property fmtid="{D5CDD505-2E9C-101B-9397-08002B2CF9AE}" name="MSIP_Label_1bc0f418-96a4-4caf-9d7c-ccc5ec7f9d91_Name" pid="6">
    <vt:lpwstr>Unrestricted</vt:lpwstr>
  </property>
  <property fmtid="{D5CDD505-2E9C-101B-9397-08002B2CF9AE}" name="MSIP_Label_1bc0f418-96a4-4caf-9d7c-ccc5ec7f9d91_Application" pid="7">
    <vt:lpwstr>Microsoft Azure Information Protection</vt:lpwstr>
  </property>
  <property fmtid="{D5CDD505-2E9C-101B-9397-08002B2CF9AE}" name="MSIP_Label_1bc0f418-96a4-4caf-9d7c-ccc5ec7f9d91_Extended_MSFT_Method" pid="8">
    <vt:lpwstr>Manual</vt:lpwstr>
  </property>
  <property fmtid="{D5CDD505-2E9C-101B-9397-08002B2CF9AE}" name="Sensitivity" pid="9">
    <vt:lpwstr>Unrestricted</vt:lpwstr>
  </property>
</Properties>
</file>