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hidden" name="ORÇAMENTO NOVO" sheetId="1" r:id="rId3"/>
    <sheet state="hidden" name="PARÂMETROS NOVO" sheetId="2" r:id="rId4"/>
    <sheet state="hidden" name="KIT BILO" sheetId="3" r:id="rId5"/>
    <sheet state="visible" name="GASTOS" sheetId="4" r:id="rId6"/>
    <sheet state="hidden" name="ATIVAÇÕES PLANO" sheetId="5" r:id="rId7"/>
    <sheet state="hidden" name="TRANSAÇÕES FRAUDE" sheetId="6" r:id="rId8"/>
    <sheet state="hidden" name="FABRICA " sheetId="7" r:id="rId9"/>
    <sheet state="hidden" name="GASTOS PARA PELLICANO" sheetId="8" r:id="rId10"/>
    <sheet state="hidden" name="3 - LISTA BRAINSTORM" sheetId="9" r:id="rId11"/>
    <sheet state="hidden" name="3 - INVESTIMENTO" sheetId="10" r:id="rId12"/>
  </sheets>
  <definedNames>
    <definedName hidden="1" localSheetId="5" name="_xlnm._FilterDatabase">'TRANSAÇÕES FRAUDE'!$A$1:$T$77</definedName>
    <definedName hidden="1" localSheetId="7" name="_xlnm._FilterDatabase">'GASTOS PARA PELLICANO'!$B$2:$F$2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3">
      <text>
        <t xml:space="preserve">Antonio Henrique Galdino Lunguinho:
Pró-labore + passagens + estadias + translados</t>
      </text>
    </comment>
  </commentList>
</comments>
</file>

<file path=xl/sharedStrings.xml><?xml version="1.0" encoding="utf-8"?>
<sst xmlns="http://schemas.openxmlformats.org/spreadsheetml/2006/main" count="2159" uniqueCount="634">
  <si>
    <t>FESTIVAIS/SHOWS/ARENAS/TEATROS - MÓDULOS DE FUNCIONALIDADES</t>
  </si>
  <si>
    <t>1. INGRESSO</t>
  </si>
  <si>
    <t>INVESTIMENTOS PLATAFORMA BILO</t>
  </si>
  <si>
    <t>2. LOJAS FASTFOOD</t>
  </si>
  <si>
    <t>VARIÁVEL</t>
  </si>
  <si>
    <t>CUSTO UNITÁRIO</t>
  </si>
  <si>
    <t>EVENTO</t>
  </si>
  <si>
    <t xml:space="preserve">RESTAURANTE </t>
  </si>
  <si>
    <t>FAST FOOD</t>
  </si>
  <si>
    <t>3. BAR</t>
  </si>
  <si>
    <t>ACRÉSCIMO/EVENTO</t>
  </si>
  <si>
    <t>FIXO/EVENTO</t>
  </si>
  <si>
    <t>Estimativa de Uso</t>
  </si>
  <si>
    <t>A</t>
  </si>
  <si>
    <t>FIXO</t>
  </si>
  <si>
    <t>CUSTO</t>
  </si>
  <si>
    <t>PARCEIROS</t>
  </si>
  <si>
    <t>Parceiros</t>
  </si>
  <si>
    <t>TOTEN</t>
  </si>
  <si>
    <t>MOVIMENTADO</t>
  </si>
  <si>
    <t>RECEITA BRUTA
(TX BILO + GATEWAY)</t>
  </si>
  <si>
    <t>RECEITA LÍQUIDA
(TX BILO)</t>
  </si>
  <si>
    <t xml:space="preserve">LUCRO LÍQUIDO </t>
  </si>
  <si>
    <t>ACUMULADO</t>
  </si>
  <si>
    <t>Casas Ativas</t>
  </si>
  <si>
    <t>PEDIDOS REALIZADOS</t>
  </si>
  <si>
    <t>Frequência</t>
  </si>
  <si>
    <t>Periodicidade de funcionamento no mês</t>
  </si>
  <si>
    <t>Nº de Clientes na Casa</t>
  </si>
  <si>
    <t>% de Uso do Aplicativo</t>
  </si>
  <si>
    <t>Crescimento mensal de uso do app</t>
  </si>
  <si>
    <t>TAXA PAYU</t>
  </si>
  <si>
    <t>Ticket Médio</t>
  </si>
  <si>
    <t>Número de Pedidos</t>
  </si>
  <si>
    <t>BANNER</t>
  </si>
  <si>
    <t>IMPOSTOS</t>
  </si>
  <si>
    <t>Custos do Uso</t>
  </si>
  <si>
    <t>TAXA TED</t>
  </si>
  <si>
    <t>Taxa por transação financeira</t>
  </si>
  <si>
    <t>PLACA</t>
  </si>
  <si>
    <t>STICKER WC</t>
  </si>
  <si>
    <t>TAXA CONSULTOR</t>
  </si>
  <si>
    <t>POSTER</t>
  </si>
  <si>
    <t>STICKER</t>
  </si>
  <si>
    <t>Taxa da operadora (1º ano)</t>
  </si>
  <si>
    <t>MARKETING</t>
  </si>
  <si>
    <t>PANFLETO</t>
  </si>
  <si>
    <t>STICKER CARDÁPIO</t>
  </si>
  <si>
    <t>Taxa da operadora (2º ano)</t>
  </si>
  <si>
    <t>DISPLAY DE MESA</t>
  </si>
  <si>
    <t>Taxa da operadora (3º ano)</t>
  </si>
  <si>
    <t>TABLET</t>
  </si>
  <si>
    <t>COLABORADORES</t>
  </si>
  <si>
    <t>WIFI</t>
  </si>
  <si>
    <t>Taxa de administração (1º ano)</t>
  </si>
  <si>
    <t>CAMISA</t>
  </si>
  <si>
    <t>MANUTENÇÃO</t>
  </si>
  <si>
    <t>CALÇA</t>
  </si>
  <si>
    <t>MODELO</t>
  </si>
  <si>
    <t>Taxa de administração (2º ano)</t>
  </si>
  <si>
    <t>Taxa de administração (3º ano)</t>
  </si>
  <si>
    <t>Custo mensal para o Estabelecimento</t>
  </si>
  <si>
    <t>TOTAL (A)</t>
  </si>
  <si>
    <t>Custo mensal para implantação</t>
  </si>
  <si>
    <t>Movimentação BILO</t>
  </si>
  <si>
    <t>OFFLINE</t>
  </si>
  <si>
    <t>ONLINE</t>
  </si>
  <si>
    <t>ADMINISTRATIVO-FINANCEIRO</t>
  </si>
  <si>
    <t xml:space="preserve">COMUNICAÇÃO E MARKETING </t>
  </si>
  <si>
    <t>TI E PROGRAMAÇÃO</t>
  </si>
  <si>
    <t>SÓCIOS   E VIAGENS</t>
  </si>
  <si>
    <t>ASSESSORIA DE IMPRENSA</t>
  </si>
  <si>
    <t>CONTADOR</t>
  </si>
  <si>
    <t>ASSESSORIA JURÍDICA</t>
  </si>
  <si>
    <t>SERVIDOR</t>
  </si>
  <si>
    <t>CERTIFICADO DIGITAL</t>
  </si>
  <si>
    <t>MANUTENÇÃO WEBSITE</t>
  </si>
  <si>
    <t>MATERIAL ESCRITÓRIO / LIMPEZA</t>
  </si>
  <si>
    <t>ÁGUA/ ENERGIA/ TELEFONE</t>
  </si>
  <si>
    <t>ALUGUEL/ CONDOMÍNIO/ IPTU</t>
  </si>
  <si>
    <t>SHOW/ FESTIVAL/ ARENAS/ TEATROS/CINEMAS 
(X 1000 PESSOAS)</t>
  </si>
  <si>
    <t>Faturamento Total do Estabelecimento</t>
  </si>
  <si>
    <t>ALIMENTAÇÃO 
(LOJAS)</t>
  </si>
  <si>
    <t>OUTROS</t>
  </si>
  <si>
    <t>TOTAL</t>
  </si>
  <si>
    <t>vpl</t>
  </si>
  <si>
    <t>Receita Bilo</t>
  </si>
  <si>
    <t>MAIO</t>
  </si>
  <si>
    <t>4. ALIMENTAÇÃO</t>
  </si>
  <si>
    <t>5. ÁREA VIP</t>
  </si>
  <si>
    <t>JUNHO</t>
  </si>
  <si>
    <t>JULHO</t>
  </si>
  <si>
    <t>TOTAL MOVIMENTADO</t>
  </si>
  <si>
    <t>TOTAL TX BILO + GATEWAY</t>
  </si>
  <si>
    <t>TOTAL TX BILO</t>
  </si>
  <si>
    <t>AGOSTO</t>
  </si>
  <si>
    <t>ALIMENTAÇÃO</t>
  </si>
  <si>
    <t>SETEMBRO</t>
  </si>
  <si>
    <t>OUTUBRO</t>
  </si>
  <si>
    <t>CINEMAS</t>
  </si>
  <si>
    <t>BAR</t>
  </si>
  <si>
    <t>ÁREA VIP</t>
  </si>
  <si>
    <t>NOVEMBRO</t>
  </si>
  <si>
    <t>DEZEMBRO</t>
  </si>
  <si>
    <t>JANEIRO</t>
  </si>
  <si>
    <t>FEVEREIRO</t>
  </si>
  <si>
    <t>MARÇO</t>
  </si>
  <si>
    <t>ABRIL</t>
  </si>
  <si>
    <t>RESPONSÁVEL</t>
  </si>
  <si>
    <t>STATUS</t>
  </si>
  <si>
    <t>MOTIVO</t>
  </si>
  <si>
    <t>DATA</t>
  </si>
  <si>
    <t>VALOR</t>
  </si>
  <si>
    <t>RG</t>
  </si>
  <si>
    <t>PAGO</t>
  </si>
  <si>
    <t>LOGO</t>
  </si>
  <si>
    <t>DOMAIN</t>
  </si>
  <si>
    <t>AL</t>
  </si>
  <si>
    <t xml:space="preserve">PAGO </t>
  </si>
  <si>
    <t>FIZZY</t>
  </si>
  <si>
    <t>IOASYS</t>
  </si>
  <si>
    <t>Pago</t>
  </si>
  <si>
    <t>Ioasys</t>
  </si>
  <si>
    <t>Fizzy</t>
  </si>
  <si>
    <t>BEMATECH</t>
  </si>
  <si>
    <t>RODRIGO</t>
  </si>
  <si>
    <t>ANTONIO</t>
  </si>
  <si>
    <t>PASSAGEM</t>
  </si>
  <si>
    <t>ALMOÇO MICHAEL</t>
  </si>
  <si>
    <t>INPI</t>
  </si>
  <si>
    <t>CARTÃO DE VISITA</t>
  </si>
  <si>
    <t>GOOGLE PLAY</t>
  </si>
  <si>
    <t>MATERIAL OFFLINE</t>
  </si>
  <si>
    <t>BOLO E SALGADOS</t>
  </si>
  <si>
    <t>CARTÕES</t>
  </si>
  <si>
    <t>CAMISAS</t>
  </si>
  <si>
    <t>QRCODE</t>
  </si>
  <si>
    <t>ADVOGADO</t>
  </si>
  <si>
    <t>ESTRUTURA BACKDROP</t>
  </si>
  <si>
    <t>BACKDROP/TOTEM</t>
  </si>
  <si>
    <t>IMPREVISTOS</t>
  </si>
  <si>
    <t>CHAMPAGNE + TAÇAS</t>
  </si>
  <si>
    <t>HOSTESS</t>
  </si>
  <si>
    <t>CAMISA HERING</t>
  </si>
  <si>
    <t>DISPLAY</t>
  </si>
  <si>
    <t>INAUGURAÇÃO SEU VIDAL</t>
  </si>
  <si>
    <t>VIDEO</t>
  </si>
  <si>
    <t>COLORBOX</t>
  </si>
  <si>
    <t>LIVRETO</t>
  </si>
  <si>
    <t>ESCRITÓRIO</t>
  </si>
  <si>
    <t>PRINTI</t>
  </si>
  <si>
    <t>BILO</t>
  </si>
  <si>
    <t>IOASYS - IOS - 1ª PARCELA</t>
  </si>
  <si>
    <t>LAZANHA -  PRÓ-LABORE</t>
  </si>
  <si>
    <t>COLORBOX - K8/ESPETTO</t>
  </si>
  <si>
    <t>PRINTI - K8/ESPETTO</t>
  </si>
  <si>
    <t>TROCA PASSAGEM - FUNN</t>
  </si>
  <si>
    <t>PRÓ-LABORE - FEVEREIRO</t>
  </si>
  <si>
    <t>MATERIAL IMPRESSÃO - ESPETTO</t>
  </si>
  <si>
    <t>GASOLINA LAZANHA</t>
  </si>
  <si>
    <t>CONTA TESTE ESPETTO</t>
  </si>
  <si>
    <t>PROMOTERS ESPETTO</t>
  </si>
  <si>
    <t>GOOGLE</t>
  </si>
  <si>
    <t>PASSAGENS</t>
  </si>
  <si>
    <t>LAZANHA - PRÓ LABORE</t>
  </si>
  <si>
    <t>TI - PATIFARIA FREGUESIA</t>
  </si>
  <si>
    <t>MATERIAL</t>
  </si>
  <si>
    <t>PASSAGEM SP</t>
  </si>
  <si>
    <t/>
  </si>
  <si>
    <t>PRÓ-LABORE - MARÇO (1/2)</t>
  </si>
  <si>
    <t>PRÓ-LABORE - ABRIL (1/2)</t>
  </si>
  <si>
    <t>IMPRESSÃO</t>
  </si>
  <si>
    <t>MARK. - ENGENHÃO</t>
  </si>
  <si>
    <t>4 RÁDIOS HT</t>
  </si>
  <si>
    <t>1ª PARCELA ADITIVO IOASYS</t>
  </si>
  <si>
    <t>BEACON</t>
  </si>
  <si>
    <t>TOTEM</t>
  </si>
  <si>
    <t>PASSAGEM BSB</t>
  </si>
  <si>
    <t>MATERIAL ESCRITÓRIO</t>
  </si>
  <si>
    <t>OPERAÇÃO ESPETTO</t>
  </si>
  <si>
    <t>PROMOTERS ENGENHÃO</t>
  </si>
  <si>
    <t>PROMOTER</t>
  </si>
  <si>
    <t>PASSAGEM BH</t>
  </si>
  <si>
    <t>CARTÓRIO</t>
  </si>
  <si>
    <t>TRANSPORTE BH</t>
  </si>
  <si>
    <t>LAZANHA - SALÁRIO</t>
  </si>
  <si>
    <t>2ª PARCELA ADITIVO IOASYS</t>
  </si>
  <si>
    <t>WRISTBAND 1ª PARCELA</t>
  </si>
  <si>
    <t>TOTEM/NUMERAÇÃO CADEIRAS/ ADESIVOS</t>
  </si>
  <si>
    <t>APPLE STORE</t>
  </si>
  <si>
    <t>ADITIVO IOASYS</t>
  </si>
  <si>
    <t>PASSSAGEM VOLTA RIO</t>
  </si>
  <si>
    <t>3º PARCELA IOS</t>
  </si>
  <si>
    <t>PROJETO LOUNGE 3D</t>
  </si>
  <si>
    <t>IOASYS - BOTÃO DO IOS</t>
  </si>
  <si>
    <t>LOGO LASER</t>
  </si>
  <si>
    <t>PALLETS</t>
  </si>
  <si>
    <t>ALMOFADAS ESTOFADO</t>
  </si>
  <si>
    <t>MATERIAL (PRESILHA E FITA)</t>
  </si>
  <si>
    <t>PROMOTERS - GAMEI</t>
  </si>
  <si>
    <t>2 PLACAS, 1 BACK E 1 TESTEIRA - JAMMIL</t>
  </si>
  <si>
    <t>OUTFIT PROMOTER (1/2)</t>
  </si>
  <si>
    <t>ALMOFADAS CAPA</t>
  </si>
  <si>
    <t>REFLETOR</t>
  </si>
  <si>
    <t>GRAMA SINTÉTICA</t>
  </si>
  <si>
    <t>PROMOTERS - JAMMIL</t>
  </si>
  <si>
    <t>INTERNET JAMMIL</t>
  </si>
  <si>
    <t>DUNS NUMBER</t>
  </si>
  <si>
    <t>MARIO 1/2</t>
  </si>
  <si>
    <t xml:space="preserve">55 CRACHÁS </t>
  </si>
  <si>
    <t>PROMOTERS - CHEFS</t>
  </si>
  <si>
    <t>PROMOTERS PRÉ JAMMIL</t>
  </si>
  <si>
    <t>BRUNO PAGOU</t>
  </si>
  <si>
    <t>2 PLACAS + 1 BACKDROP</t>
  </si>
  <si>
    <t>23 PULSEIRAS</t>
  </si>
  <si>
    <t>PROMOTERS - ERREJOTA</t>
  </si>
  <si>
    <t>PRÓ-LABORE - MAIO (1/2)</t>
  </si>
  <si>
    <t>BALCÃO E BACKDROP - ANDRÉ</t>
  </si>
  <si>
    <t>ALUGUEL DE CARRO</t>
  </si>
  <si>
    <t>PROMOTERS - BONDINHO</t>
  </si>
  <si>
    <t>WIFI ERREJOTA</t>
  </si>
  <si>
    <t>PRÓ-LABORE - JUNHO (1/2)</t>
  </si>
  <si>
    <t>FALTA 2K DE 3K</t>
  </si>
  <si>
    <t>PROMOTERS VAMBORA</t>
  </si>
  <si>
    <t>ALUGUEL DE CARRO VAMBORAA</t>
  </si>
  <si>
    <t>PRESILHAS E FITAS</t>
  </si>
  <si>
    <t>ALMOFADAS + PALLETS</t>
  </si>
  <si>
    <t>PROMOTERS - FEIJUCA</t>
  </si>
  <si>
    <t>GASOLINA TRANSPORTE DO LAZANHA</t>
  </si>
  <si>
    <t>MÍDIA PAGA - ABRIL</t>
  </si>
  <si>
    <t>MÍDIA PAGA - MAIO</t>
  </si>
  <si>
    <t>MÍDIA PAGA - JUNHO</t>
  </si>
  <si>
    <t>ESTRUTURA BACKDROP / LOUNGE</t>
  </si>
  <si>
    <t>TRANSPORTE</t>
  </si>
  <si>
    <t>REFLETORES</t>
  </si>
  <si>
    <t>1  BACKDROP / 2 PLACA</t>
  </si>
  <si>
    <t>PROMOTERS</t>
  </si>
  <si>
    <t>MARIO 2/2</t>
  </si>
  <si>
    <t>PALESTRA CHOR</t>
  </si>
  <si>
    <t>PROMOTERS IATE</t>
  </si>
  <si>
    <t>BNZ (1/10)</t>
  </si>
  <si>
    <t>BNZ (2/10)</t>
  </si>
  <si>
    <t>CIRCUITO STARTUP</t>
  </si>
  <si>
    <t>PROMOTERS BAILA</t>
  </si>
  <si>
    <t>LAZANHA - MATERIAL</t>
  </si>
  <si>
    <t>COWORKING</t>
  </si>
  <si>
    <t>DRONE</t>
  </si>
  <si>
    <t>PLACAS GRÁFICA</t>
  </si>
  <si>
    <t>AMAZON</t>
  </si>
  <si>
    <t>CONSERTO BACKDROP/BALCÃO</t>
  </si>
  <si>
    <t>MARIO DESIGNER</t>
  </si>
  <si>
    <t>PROMOTER - TARDEZINHA/FEIJUCA</t>
  </si>
  <si>
    <t>ROSA</t>
  </si>
  <si>
    <t>Pré Ativação</t>
  </si>
  <si>
    <t>Durante o Evento</t>
  </si>
  <si>
    <t>CUSTO ATUAL</t>
  </si>
  <si>
    <t>Mundo Ideal!</t>
  </si>
  <si>
    <t>Dura realidade de hoje!</t>
  </si>
  <si>
    <t>Promoção com desconto nos itens</t>
  </si>
  <si>
    <t>Budget para desconto caso o evento não disponibilize desconto e faça sentido para a Bilo ativar o público do evento.</t>
  </si>
  <si>
    <t>Negociar com a Produtora.
Conversar com Fornecedores.</t>
  </si>
  <si>
    <t>Negociar com a Produtora.
Conversar com Fornecedores.
Caso não feche parceria vale arcar com o custo de uma promoção  (5%)?</t>
  </si>
  <si>
    <t>R$300.00 / Evento ?</t>
  </si>
  <si>
    <t>Parceria paga com blogueiras/sites relacionados</t>
  </si>
  <si>
    <t>Parceria Paga semanal em função dos eventos fechados.</t>
  </si>
  <si>
    <t>Conversar com blogueiras próximas e tentar parceria (oferecer entrada/consumo no evento)</t>
  </si>
  <si>
    <t>-</t>
  </si>
  <si>
    <t>Locais públicos</t>
  </si>
  <si>
    <t>Ativação com assessoria, promoters, brindes, dj e estrutura.</t>
  </si>
  <si>
    <t>Avaliar Custo.</t>
  </si>
  <si>
    <t>Assessoria de marketing</t>
  </si>
  <si>
    <t>Estratégia para pré ativação pela assessoria.</t>
  </si>
  <si>
    <t>Estratégia de pre ativação pela Bilo.</t>
  </si>
  <si>
    <t>Estratégia de Ativação pela assessoria.</t>
  </si>
  <si>
    <t>Estratégia de ativação pela Bilo.</t>
  </si>
  <si>
    <t>Estrutura Lounge</t>
  </si>
  <si>
    <t>Acrescentar Painéis para 'brincadeiras' e ativações.
Acrescentar TV's, carregadores.
Melhorar estrutura para se sentar.</t>
  </si>
  <si>
    <t>Utilizar lounge atual em locais com pouca infra.</t>
  </si>
  <si>
    <t>Promoters</t>
  </si>
  <si>
    <t>Aumentar o número de promoters para 3 a cada 1000 pessoas.
Melhorar camisas</t>
  </si>
  <si>
    <t>Utilizar no máximo 3 promoters/evento.</t>
  </si>
  <si>
    <t>R$ 300.00 / Evento</t>
  </si>
  <si>
    <t>Material Gráfico</t>
  </si>
  <si>
    <t>Aumentar o número de placas/backdrop dentro do evento.
Criar material gráfico para mesas de garçom/camarote?
Melhorar marketing de guerrilha: Criar material gráfico para ativação no Bar (durante entrega do produto)?</t>
  </si>
  <si>
    <t>Criar mais placas/backdrop?
Criar msg nos panfletos para Bar/Camarote e Garçom.</t>
  </si>
  <si>
    <t>R$ 800.00 ?</t>
  </si>
  <si>
    <t>Chargeback Feito</t>
  </si>
  <si>
    <t>Id transação</t>
  </si>
  <si>
    <t>Id ordem</t>
  </si>
  <si>
    <t>Referência</t>
  </si>
  <si>
    <t>Código de  autorização</t>
  </si>
  <si>
    <t>Conta  id</t>
  </si>
  <si>
    <t>Status do ordem</t>
  </si>
  <si>
    <t>Status do disputa</t>
  </si>
  <si>
    <t>Valor</t>
  </si>
  <si>
    <t>Moeda</t>
  </si>
  <si>
    <t>Data</t>
  </si>
  <si>
    <t>Número do cartão visível</t>
  </si>
  <si>
    <t>Banco emissor</t>
  </si>
  <si>
    <t>Franquia</t>
  </si>
  <si>
    <t>Data de notificação</t>
  </si>
  <si>
    <t>Responder antes</t>
  </si>
  <si>
    <t>Fecha de respuesta</t>
  </si>
  <si>
    <t>Data de resposta</t>
  </si>
  <si>
    <t>Tarifa de chargeback</t>
  </si>
  <si>
    <t>Email do pagador</t>
  </si>
  <si>
    <t>o</t>
  </si>
  <si>
    <t>6391bc94-183c-4513-acb7-47f11645de5d</t>
  </si>
  <si>
    <t>9472cdc9c4a523857905e99640b897c0</t>
  </si>
  <si>
    <t>CAPTURED</t>
  </si>
  <si>
    <t>NOTIFIED</t>
  </si>
  <si>
    <t>BRL</t>
  </si>
  <si>
    <t>548293******9983</t>
  </si>
  <si>
    <t>BRADESCO</t>
  </si>
  <si>
    <t>MASTERCARD</t>
  </si>
  <si>
    <t>0.00</t>
  </si>
  <si>
    <t>e84636c0-a30b-4de3-b4a4-b5c8c57456e5</t>
  </si>
  <si>
    <t>5430c384f6f0f33b0380378c5e0e90e8</t>
  </si>
  <si>
    <t>d5dc3f2b-2e04-4b63-8f20-d9d2e59ad6b1</t>
  </si>
  <si>
    <t>84e27bb6b2ac24ff6ae5ae3c79a55e52</t>
  </si>
  <si>
    <t>498401******5241</t>
  </si>
  <si>
    <t>BANCO DO BRASIL S.A.</t>
  </si>
  <si>
    <t>VISA</t>
  </si>
  <si>
    <t>d2cdbbd4-4c11-4566-9682-ec91b4cc0392</t>
  </si>
  <si>
    <t>2a53a5b797b017209c53b3995d5dd219</t>
  </si>
  <si>
    <t>498401******4066</t>
  </si>
  <si>
    <t>5e036d52-bc21-4c06-b1ee-7522070b4fc2</t>
  </si>
  <si>
    <t>fd6280c1a205c7019034be3294764c20</t>
  </si>
  <si>
    <t>41ad700e-07f8-4344-ae4c-56c0121ec1f8</t>
  </si>
  <si>
    <t>dec4ab332c92ae9204f1cece4569e178</t>
  </si>
  <si>
    <t>e6779d16-0669-4932-a352-20cfff724198</t>
  </si>
  <si>
    <t>be4833bfb6cb41066d2fd08b67f312f3</t>
  </si>
  <si>
    <t>32c39d20-048c-456a-932f-8d530755cfc5</t>
  </si>
  <si>
    <t>3fef1e4736294a8ff74398f501821e2d</t>
  </si>
  <si>
    <t>e84e27ba-3db5-4986-a272-8557ac266f49</t>
  </si>
  <si>
    <t>c85ad4ee72ed1a08d8ec6a17af829b91</t>
  </si>
  <si>
    <t>ada717ec-7ce3-4834-a849-3488dce8e4ce</t>
  </si>
  <si>
    <t>a627d68a4644e4dd0046be1abb779c72</t>
  </si>
  <si>
    <t>759b866e-3fca-49f9-bee4-8ee51ed7d61c</t>
  </si>
  <si>
    <t>84e2e5341dced7cf5c68cfa1e8262fe9</t>
  </si>
  <si>
    <t>0a3077ce-9d11-49ee-aed2-da6b13bf594c</t>
  </si>
  <si>
    <t>368561799fce9a7f97c336975eed1973</t>
  </si>
  <si>
    <t>a0194f11-d9b1-4f44-a3e8-cff3fe71de2b</t>
  </si>
  <si>
    <t>cfc7ab753db29f24ccefd3ab6e97ad71</t>
  </si>
  <si>
    <t>d12839b9-89fa-4129-8c75-314b3e5cdc97</t>
  </si>
  <si>
    <t>8c82a889eed8ef511a570a17d02f06e7</t>
  </si>
  <si>
    <t>a0f5998e-dd38-4f56-a3bc-55e2190cf1c5</t>
  </si>
  <si>
    <t>50f67b67a95e77b70829762bf0dc344e</t>
  </si>
  <si>
    <t>d5fbd60d-1a18-4c3d-b361-2bc6c08ce8bb</t>
  </si>
  <si>
    <t>b2f169a8fdb2b5beacf8f048aed1bab0</t>
  </si>
  <si>
    <t>1cdd1c57-9b7b-4672-bd36-a637022d9928</t>
  </si>
  <si>
    <t>b79b90ae943eb6a8f406aabc6832118e</t>
  </si>
  <si>
    <t>fe40bfd2-0fad-4e70-a6bc-41568d810917</t>
  </si>
  <si>
    <t>d09d082cc6a70ea83c2532fcf0bd4b2b</t>
  </si>
  <si>
    <t>353d2a5a-f29b-41c8-a7f0-b98b2974c5eb</t>
  </si>
  <si>
    <t>b5818ab69a5a34c409798cf5fec02cbe</t>
  </si>
  <si>
    <t>57f6f7ad-534a-41fb-9fbd-473c11e00ee0</t>
  </si>
  <si>
    <t>13ecf346aeab61030119687db34f1da1</t>
  </si>
  <si>
    <t>1172cae3-340d-44b4-aac7-5e6d6ace52a8</t>
  </si>
  <si>
    <t>be8f8f8abac5841a63b4e54aaa0115cf</t>
  </si>
  <si>
    <t>c611d2ae-7c62-49db-8314-1f14ce97cb6f</t>
  </si>
  <si>
    <t>d7e49904b5c3dddf797c08dd9047e4cc</t>
  </si>
  <si>
    <t>498423******6209</t>
  </si>
  <si>
    <t>ecb5390c-7316-458c-a2ee-fbfe0dd9c329</t>
  </si>
  <si>
    <t>cf52e4dbaae3417b8e24d762f091d845</t>
  </si>
  <si>
    <t>0a25588d-a8af-4607-8695-6c3dc30ec00d</t>
  </si>
  <si>
    <t>449d93522c2a14b28d0ebefaa6ad4f84</t>
  </si>
  <si>
    <t>3a1d6fc9-7f79-4458-8ac1-881528a379c7</t>
  </si>
  <si>
    <t>75cf7967df335daa496cf95cbe6f4f6a</t>
  </si>
  <si>
    <t>b90c54e8-abdf-4e46-bd72-be68de04ed34</t>
  </si>
  <si>
    <t>41b143ad44a35bf1e55292c817f9a59e</t>
  </si>
  <si>
    <t>JQPIE3</t>
  </si>
  <si>
    <t>516220******8416</t>
  </si>
  <si>
    <t>NUBANK</t>
  </si>
  <si>
    <t>3db9eb3a-5015-4b7e-af75-b07f08b30d21</t>
  </si>
  <si>
    <t>f78442b775c5c359393924177d8f59e9</t>
  </si>
  <si>
    <t>5HQKNF</t>
  </si>
  <si>
    <t>13dd402f-288d-46e3-9c83-06f2e5c92bc8</t>
  </si>
  <si>
    <t>66d9567596d9b0d32fb6d02d1bdf2b90</t>
  </si>
  <si>
    <t>WI7U1Q</t>
  </si>
  <si>
    <t>b5b3d0db-04ce-42d7-9b7d-351d1c84f1b0</t>
  </si>
  <si>
    <t>9d5d783bf7a81ef5f3d85f4134bc8d99</t>
  </si>
  <si>
    <t>455181******0586</t>
  </si>
  <si>
    <t>a77c5358-7fe5-4e2f-844d-d5c86c1a4244</t>
  </si>
  <si>
    <t>d627f0ff07cd489690a4f2dbf44aa7c7</t>
  </si>
  <si>
    <t>9342c1c2-1174-4a38-b2c9-db8decaa6334</t>
  </si>
  <si>
    <t>d171bc9f22d283f571fcf80be8614268</t>
  </si>
  <si>
    <t>514868******8353</t>
  </si>
  <si>
    <t>ITAU</t>
  </si>
  <si>
    <t>67d036fb-407b-48ab-9eca-b43f6b8519ea</t>
  </si>
  <si>
    <t>2c47d52cf50ceaa026cc8f8f9d54e403</t>
  </si>
  <si>
    <t>453211******7579</t>
  </si>
  <si>
    <t>ca3c6521-a5cb-4896-a05d-16721c946107</t>
  </si>
  <si>
    <t>67fbecc96f9dba733fde7a7ab1932a32</t>
  </si>
  <si>
    <t>530780******9470</t>
  </si>
  <si>
    <t>96a3f253-198e-4cdb-86b8-85026f46f904</t>
  </si>
  <si>
    <t>a4a01f84de8ce97e3b448a6487371309</t>
  </si>
  <si>
    <t>58fa9b17-5c81-441a-8a55-c2fe6e012bcb</t>
  </si>
  <si>
    <t>b130b9ebbd077d934d167af2f874c3f0</t>
  </si>
  <si>
    <t>554906******7682</t>
  </si>
  <si>
    <t>BANCO DO BRASIL</t>
  </si>
  <si>
    <t>56a43f1f-a16b-4067-91ab-65ff3bc43348</t>
  </si>
  <si>
    <t>086d75c544958b75c222e3ace8fdb1a4</t>
  </si>
  <si>
    <t>554906******3602</t>
  </si>
  <si>
    <t>fc3afc52-f0cc-4652-931a-2add76dad51a</t>
  </si>
  <si>
    <t>a76b61fda8bcb832ddbf93c856d13006</t>
  </si>
  <si>
    <t>410863******4769</t>
  </si>
  <si>
    <t>SANTANDER</t>
  </si>
  <si>
    <t>0eaf74fe-a462-42a7-be4b-afaa26dbbc5b</t>
  </si>
  <si>
    <t>04ab7437f0cb56bd9aaffd919f7bdc11</t>
  </si>
  <si>
    <t>22398255-638a-4399-9eab-cf0b608535d3</t>
  </si>
  <si>
    <t>4302e812a08b91d22da547f7d93bb19c</t>
  </si>
  <si>
    <t>549167******1503</t>
  </si>
  <si>
    <t>6da1bfdd-3220-411b-a380-2666acf47d9f</t>
  </si>
  <si>
    <t>cc1e519d6eb5326a4cc2f25fb8c6b500</t>
  </si>
  <si>
    <t>544731******7486</t>
  </si>
  <si>
    <t>1035ddda-2b7d-4f41-a5f7-9d75174bf1dc</t>
  </si>
  <si>
    <t>dc8a13edbaa9b43a879435424aabf004</t>
  </si>
  <si>
    <t>dde02296-a225-4825-9a39-1e602f854342</t>
  </si>
  <si>
    <t>1a95b60b1106ae371ceff0a6fe39e0f8</t>
  </si>
  <si>
    <t>df03fa17-93bb-4a35-9982-43249bdd8818</t>
  </si>
  <si>
    <t>415c8226b8eb20a1646f9b39c1af9438</t>
  </si>
  <si>
    <t>9f241bfb-e3fa-4d21-a7c7-b85a73f8a4a0</t>
  </si>
  <si>
    <t>51c3ab620e2525b947126f9e1ce5b739</t>
  </si>
  <si>
    <t>d02acde5-1786-4851-8ada-17728e0d2f5d</t>
  </si>
  <si>
    <t>34fe0c56338441a30875cd358e749bea</t>
  </si>
  <si>
    <t>a7cef8d1-4487-4ba2-aafc-36d4f6cda6dd</t>
  </si>
  <si>
    <t>74bc83f4eb674d7e73967c35bfeb67ec</t>
  </si>
  <si>
    <t>6ed4e81b-f9f4-4750-ae1f-7ce8104c6769</t>
  </si>
  <si>
    <t>c4885c9b9c63c577737a6a66a30cfbba</t>
  </si>
  <si>
    <t>faec5917-5315-417e-9cca-44de35dd129e</t>
  </si>
  <si>
    <t>8d9969edb0bb16ac23f10a4c7fef737f</t>
  </si>
  <si>
    <t>e8e49886-15da-4d17-a3f0-bb54bfc69e7f</t>
  </si>
  <si>
    <t>5d373ec444f63fa2e2efcfd1d7d82dd4</t>
  </si>
  <si>
    <t>498406******7404</t>
  </si>
  <si>
    <t>44447891-da2a-44c6-a6ae-65e4a163262d</t>
  </si>
  <si>
    <t>5ae21ef7a17a2c1e51a22cb49c701fb5</t>
  </si>
  <si>
    <t>422061******1472</t>
  </si>
  <si>
    <t>SANTANDER BANESPA</t>
  </si>
  <si>
    <t>501cc7f2-5fe2-4eb1-b2bd-38fba676da5f</t>
  </si>
  <si>
    <t>1c3bc4b8f6147217d56eabd605875bbf</t>
  </si>
  <si>
    <t>422061******1094</t>
  </si>
  <si>
    <t>74edc0ab-d3f5-4dba-914a-1ab77e010136</t>
  </si>
  <si>
    <t>8d4826eace7f943ec0fe978743620574</t>
  </si>
  <si>
    <t>378a9dc7-8087-48d8-b3c0-12609b7158ad</t>
  </si>
  <si>
    <t>9ccc9e412499cefe00dc0ef05c9f9257</t>
  </si>
  <si>
    <t>441524******0094</t>
  </si>
  <si>
    <t>50247133-090a-4721-8c5b-26178066954b</t>
  </si>
  <si>
    <t>57a55c94fc6ba8c41547a38f3a5dda33</t>
  </si>
  <si>
    <t>2bf62ed4-6bd5-4428-bfaf-34a655f9dfd4</t>
  </si>
  <si>
    <t>6b470cf8c6bb6edf1aca21afcb498d03</t>
  </si>
  <si>
    <t>422061******3016</t>
  </si>
  <si>
    <t>0fabb8f6-320f-4407-ba93-02d88d4aec77</t>
  </si>
  <si>
    <t>e1153741a8713f97bc9a9b4d4135f54c</t>
  </si>
  <si>
    <t>ec38b9e2-dc32-4949-ae27-9d80d1a6cdb3</t>
  </si>
  <si>
    <t>81417c953163f69764fea8e413798a15</t>
  </si>
  <si>
    <t>50704a85-0243-4254-9705-5f5fe3e0d620</t>
  </si>
  <si>
    <t>a7a01a91e4a108eacb52e4543e2c2661</t>
  </si>
  <si>
    <t>06bc6ab1-9375-4117-b8eb-c787fab2b552</t>
  </si>
  <si>
    <t>f34ddce16e4cf50d472ae46e63a753f3</t>
  </si>
  <si>
    <t>56873833-a3d8-440b-859d-32360ae86c1b</t>
  </si>
  <si>
    <t>f7c50fdf4433974e5fa87423a589e17a</t>
  </si>
  <si>
    <t>09919df3-7933-4d3e-a225-e3fa9a0de298</t>
  </si>
  <si>
    <t>abbdb67d7d398d5d2da854aaf8ecb816</t>
  </si>
  <si>
    <t>419590******0361</t>
  </si>
  <si>
    <t>82dbfb5f-d777-4106-8734-aa6c66742137</t>
  </si>
  <si>
    <t>dfafd1e5f122a8ecd02935614569fa8c</t>
  </si>
  <si>
    <t>441524******1574</t>
  </si>
  <si>
    <t>b2a0db51-8fdf-4f78-ad21-d35c1e3c7ac4</t>
  </si>
  <si>
    <t>d174eef96d126013d89ff71733db9989</t>
  </si>
  <si>
    <t>512682******6209</t>
  </si>
  <si>
    <t>CAIXA</t>
  </si>
  <si>
    <t>38f9771f-0456-4ba6-b82a-79b4ecff91e3</t>
  </si>
  <si>
    <t>5945566c32e6d60f5f76517500ade1f0</t>
  </si>
  <si>
    <t>441524******7172</t>
  </si>
  <si>
    <t>200a4e03-c4cc-4b20-8bd1-c600e3b6f8c3</t>
  </si>
  <si>
    <t>40ad25e3bfbe89f0301c191af6ccce96</t>
  </si>
  <si>
    <t>9f1823d4-d26e-497c-8391-dc85ca688d59</t>
  </si>
  <si>
    <t>61f486df41d353ec7d6ac2d3991ff6c1</t>
  </si>
  <si>
    <t>7c4bf26f-6ba7-4735-a7c6-75427777a776</t>
  </si>
  <si>
    <t>a53a80dc0c95e2d3fee0b59fde8b3d92</t>
  </si>
  <si>
    <t>c9c8c506-e5d3-47ac-8380-cea0dbda8c0c</t>
  </si>
  <si>
    <t>1bedaa1cc567898ddf8739d2a6ae507e</t>
  </si>
  <si>
    <t>444456******4938</t>
  </si>
  <si>
    <t>7313ad5d-4967-49a4-89b4-306aee17f0b9</t>
  </si>
  <si>
    <t>a73ac3ee234ed7c69694758847886c59</t>
  </si>
  <si>
    <t>3fbe1469-b2fb-426a-94d3-e4d7930cd9e7</t>
  </si>
  <si>
    <t>a850ba39d5b1e845abe2a6af107bce6f</t>
  </si>
  <si>
    <t>514945******5129</t>
  </si>
  <si>
    <t>c9c0718f-e6a8-4fb0-a3ad-b581381a8cd4</t>
  </si>
  <si>
    <t>1ed44657c6fe87886dd42ad680f3b9e3</t>
  </si>
  <si>
    <t>412177******8130</t>
  </si>
  <si>
    <t>PORTO SEGURO</t>
  </si>
  <si>
    <t>e7bf624b-31b9-4914-93ae-2cd864247c3a</t>
  </si>
  <si>
    <t>1c833d3ff3b63a3810b0c3bb99c82a42</t>
  </si>
  <si>
    <t>9eae8244-a698-4443-a132-b4b59256d0e1</t>
  </si>
  <si>
    <t>3cf87fd906d9323e045553237ae370ff</t>
  </si>
  <si>
    <t>d01664c9-34a7-4b0c-8eb0-766cf61d490c</t>
  </si>
  <si>
    <t>ca754f61b7239e1dca828958705310bf</t>
  </si>
  <si>
    <t>410863******9663</t>
  </si>
  <si>
    <t>2c6d71d2-2fda-42dd-8da6-9e8466981971</t>
  </si>
  <si>
    <t>2d1a6ab83e7e70c18b747184dc5b595b</t>
  </si>
  <si>
    <t>a110d18f-2916-4304-b0c9-fae2b35d00da</t>
  </si>
  <si>
    <t>63fb5d3808bac3fe28b6673b16f9b093</t>
  </si>
  <si>
    <t>VALOR VENDIDO</t>
  </si>
  <si>
    <t>DESCONTOS</t>
  </si>
  <si>
    <t>REPASSES REALIZADOS</t>
  </si>
  <si>
    <t>SALDO</t>
  </si>
  <si>
    <t>PREVISÃO P/ REPASSE</t>
  </si>
  <si>
    <t>Errejota</t>
  </si>
  <si>
    <t>RJ</t>
  </si>
  <si>
    <t>RAPHAEL SUMAR
MAURO ESTEVES
MARINA ARRUDA</t>
  </si>
  <si>
    <t>R$ 6155.62
R$ 10358.89
R$ 2000.00</t>
  </si>
  <si>
    <t>03/jul
10/jul
10/jul</t>
  </si>
  <si>
    <t>DISPONÍVEL</t>
  </si>
  <si>
    <t>PENDENTE</t>
  </si>
  <si>
    <t>OK</t>
  </si>
  <si>
    <t>ANTONIO LUNGUINHO</t>
  </si>
  <si>
    <t>Tardezinha</t>
  </si>
  <si>
    <t>AGENCIA AVERA EVENTOS
PAZ &amp; BEM EDIÇÕES MUSICAIS</t>
  </si>
  <si>
    <t>R$ 2827.52
R$ 8646.97</t>
  </si>
  <si>
    <t>19/07
19/07</t>
  </si>
  <si>
    <t>Baila Comigo</t>
  </si>
  <si>
    <t>GASTOS PÓS INVESTIMENTO DO PELLICANO</t>
  </si>
  <si>
    <t>Responsável pelo Pagamento</t>
  </si>
  <si>
    <t>Status</t>
  </si>
  <si>
    <t>Descrição</t>
  </si>
  <si>
    <t>Data de Pagamento</t>
  </si>
  <si>
    <t>PELLICANO</t>
  </si>
  <si>
    <t>GASTO TOTAL</t>
  </si>
  <si>
    <t>Participação</t>
  </si>
  <si>
    <t>Aporte Realizado</t>
  </si>
  <si>
    <t>Aporte Societário Necessário</t>
  </si>
  <si>
    <t>Débito</t>
  </si>
  <si>
    <t>UTILIZAÇÃO DO INVESTIMENTO REALIZADO PELO PELLICANO</t>
  </si>
  <si>
    <t>RIO DE JANEIRO</t>
  </si>
  <si>
    <t>BRASEIRO DA GAVEA</t>
  </si>
  <si>
    <t>DIAGONAL GRILL</t>
  </si>
  <si>
    <t>JOBI</t>
  </si>
  <si>
    <t>PIZZARIA GUANABARA</t>
  </si>
  <si>
    <t>CELEIRO</t>
  </si>
  <si>
    <t>BARZIN-LAJE</t>
  </si>
  <si>
    <t>*</t>
  </si>
  <si>
    <t>BELMONTE</t>
  </si>
  <si>
    <t>BAR URCA</t>
  </si>
  <si>
    <t>BAR DO LADO</t>
  </si>
  <si>
    <t>PAVÃO AZUL</t>
  </si>
  <si>
    <t>BALADA MIX</t>
  </si>
  <si>
    <t>MANOEL E JOAQUIM BAR E BOTEQUIM</t>
  </si>
  <si>
    <t>ESPETTO CARIOCA</t>
  </si>
  <si>
    <t>BREWTECO</t>
  </si>
  <si>
    <t>?</t>
  </si>
  <si>
    <t>Manaus</t>
  </si>
  <si>
    <t>Nilo</t>
  </si>
  <si>
    <t>Woods</t>
  </si>
  <si>
    <t>Boate</t>
  </si>
  <si>
    <t>Foz do Iguaçu</t>
  </si>
  <si>
    <t>Ajax</t>
  </si>
  <si>
    <t>Brasília</t>
  </si>
  <si>
    <t>Patrício Carvalho</t>
  </si>
  <si>
    <t>021 / All in</t>
  </si>
  <si>
    <t>Rio de Janeiro</t>
  </si>
  <si>
    <t>Garcia</t>
  </si>
  <si>
    <t>CEARÁ</t>
  </si>
  <si>
    <t>CEBOLINHA</t>
  </si>
  <si>
    <t>Esbórnia</t>
  </si>
  <si>
    <t>Evento</t>
  </si>
  <si>
    <t>Rai</t>
  </si>
  <si>
    <t>MOES</t>
  </si>
  <si>
    <t>Renata Defelice</t>
  </si>
  <si>
    <t>ASSIS</t>
  </si>
  <si>
    <t>Ingressocerto</t>
  </si>
  <si>
    <t>Michael</t>
  </si>
  <si>
    <t>Carioca Entretenimento</t>
  </si>
  <si>
    <t>CS Eventos</t>
  </si>
  <si>
    <t>Palonvitas Eventos</t>
  </si>
  <si>
    <t>Orion Branding</t>
  </si>
  <si>
    <t>boomerangue Eventos</t>
  </si>
  <si>
    <t>Mto mais entretenimento</t>
  </si>
  <si>
    <t>Sarmento Eventos</t>
  </si>
  <si>
    <t>Privilege, Silk Club e Pacha</t>
  </si>
  <si>
    <t>Marcus Rezende (Rezende Roriz)</t>
  </si>
  <si>
    <t>Minas Gerais</t>
  </si>
  <si>
    <t>COLÉGIO SANTO AGOSTINHO</t>
  </si>
  <si>
    <t>COLÉGIO ANDREWS</t>
  </si>
  <si>
    <t>COLÉGIO IPIRANGA</t>
  </si>
  <si>
    <t>COLÉGIO DE A A Z</t>
  </si>
  <si>
    <t>COLÉGIO ANCHIETA</t>
  </si>
  <si>
    <t>COLÉGIO SÃO VICENTE DE PAULO</t>
  </si>
  <si>
    <t>COLÉGIO MARISTA SÃO JOSÉ</t>
  </si>
  <si>
    <t>COLÉGIO SANTA MARCELINA</t>
  </si>
  <si>
    <t>COLÉGIO PIEDADE</t>
  </si>
  <si>
    <t>COLÉGIO ANGLO-AMERICANO</t>
  </si>
  <si>
    <t>COLÉGIO LIESSIN</t>
  </si>
  <si>
    <t>DADOS SOBRE O INVESTIMENTO</t>
  </si>
  <si>
    <t>PERÍODO DO INVESTIMENTO</t>
  </si>
  <si>
    <t>11 MESES (OUT/2016 À AGO/2017)</t>
  </si>
  <si>
    <t>CARACTERÍTICAS DO INVESTIMENTO</t>
  </si>
  <si>
    <t>EQUILÍBRIO: SET/2017 (12 MESES)</t>
  </si>
  <si>
    <t>RETORNO DO INVESTIMENTO: SET/2019 (36 MESES)</t>
  </si>
  <si>
    <t>INDICADORES DA EMPRESA (EM ABR/2018)</t>
  </si>
  <si>
    <t>175 EMPRESAS</t>
  </si>
  <si>
    <t>2,3 MILHÕES - TOTAL DE PEDIDOS</t>
  </si>
  <si>
    <t>R$ 9,46M - TOTAL MOVIMENTADO</t>
  </si>
  <si>
    <t>130.000 PEDIDOS/MÊS</t>
  </si>
  <si>
    <t>PARCELAS DO APORTE</t>
  </si>
  <si>
    <t>DESEMBOLSO</t>
  </si>
  <si>
    <t>% DO TOTAL</t>
  </si>
  <si>
    <t>PROPOSTA PARA SOCIEDADE</t>
  </si>
  <si>
    <t>1.1</t>
  </si>
  <si>
    <t>VALOR INVESTIDO</t>
  </si>
  <si>
    <t>1.2</t>
  </si>
  <si>
    <t>VALUATION DA BILO - VENDA</t>
  </si>
  <si>
    <t>1.3</t>
  </si>
  <si>
    <t>% DO SÓCIO-INVESTIDOR</t>
  </si>
  <si>
    <t>2.1</t>
  </si>
  <si>
    <t>VALOR INVESTIDO CORRIGIDO</t>
  </si>
  <si>
    <t>2.2</t>
  </si>
  <si>
    <t>VALUATION DA BILO - COMPRA</t>
  </si>
  <si>
    <t>3.1</t>
  </si>
  <si>
    <t>CORREÇÃO MENSAL DO VALOR INVESTIDO</t>
  </si>
  <si>
    <t>3.2</t>
  </si>
  <si>
    <t>CORREÇÃO ANUAL DO VALOR INVESTIDO</t>
  </si>
  <si>
    <t>4.1</t>
  </si>
  <si>
    <t>OPÇÃO 1</t>
  </si>
  <si>
    <t>MANTER</t>
  </si>
  <si>
    <t>VALENDO</t>
  </si>
  <si>
    <t>4.2</t>
  </si>
  <si>
    <t xml:space="preserve">OPÇÃO 2 </t>
  </si>
  <si>
    <t xml:space="preserve">VENDER </t>
  </si>
  <si>
    <t>A venda deverá ser aceita pela Bilo. Se o valuation for maior no período de venda, será usado o valuation estimado no item 2.2. Se o valuation for menor, utilizaremos o valuation do período.</t>
  </si>
  <si>
    <t>4.3</t>
  </si>
  <si>
    <t>OPÇÃO 3</t>
  </si>
  <si>
    <t>VENDER EM 12X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</si>
</sst>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&quot;R$&quot;\ #,##0.00"/>
    <numFmt numFmtId="165" formatCode="0.0%"/>
    <numFmt numFmtId="166" formatCode="&quot;R$&quot;#,##0.00;[Red]\-&quot;R$&quot;#,##0.00"/>
    <numFmt numFmtId="167" formatCode="&quot;R$&quot;#,##0.00"/>
    <numFmt numFmtId="168" formatCode="&quot;R$&quot;\ #,##0"/>
  </numFmts>
  <fonts count="17">
    <font>
      <sz val="11.0"/>
      <color rgb="FF000000"/>
      <name val="Calibri"/>
    </font>
    <font>
      <b/>
      <sz val="20.0"/>
      <color rgb="FF000000"/>
      <name val="Calibri"/>
    </font>
    <font>
      <b/>
      <sz val="11.0"/>
      <color rgb="FF000000"/>
      <name val="Calibri"/>
    </font>
    <font/>
    <font>
      <b/>
      <sz val="11.0"/>
      <color rgb="FF00B0F0"/>
      <name val="Calibri"/>
    </font>
    <font>
      <b/>
      <sz val="11.0"/>
      <name val="Calibri"/>
    </font>
    <font>
      <sz val="8.0"/>
      <color rgb="FF000000"/>
      <name val="Calibri"/>
    </font>
    <font>
      <sz val="11.0"/>
      <color rgb="FFFF0000"/>
      <name val="Calibri"/>
    </font>
    <font>
      <sz val="11.0"/>
      <name val="Calibri"/>
    </font>
    <font>
      <sz val="16.0"/>
      <color rgb="FF000000"/>
      <name val="Calibri"/>
    </font>
    <font>
      <sz val="12.0"/>
      <name val="Calibri"/>
    </font>
    <font>
      <b/>
      <sz val="14.0"/>
      <color rgb="FF000000"/>
      <name val="Calibri"/>
    </font>
    <font>
      <b/>
      <sz val="14.0"/>
      <name val="Calibri"/>
    </font>
    <font>
      <b/>
      <sz val="18.0"/>
      <color rgb="FF000000"/>
      <name val="Calibri"/>
    </font>
    <font>
      <b/>
      <sz val="11.0"/>
      <color rgb="FFFF0000"/>
      <name val="Calibri"/>
    </font>
    <font>
      <b/>
      <sz val="12.0"/>
      <color rgb="FF000000"/>
      <name val="Calibri"/>
    </font>
    <font>
      <b/>
      <i/>
      <sz val="11.0"/>
      <color rgb="FF000000"/>
      <name val="Calibri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D8D8D8"/>
        <bgColor rgb="FFD8D8D8"/>
      </patternFill>
    </fill>
    <fill>
      <patternFill patternType="solid">
        <fgColor rgb="FFDAEEF3"/>
        <bgColor rgb="FFDAEEF3"/>
      </patternFill>
    </fill>
    <fill>
      <patternFill patternType="solid">
        <fgColor rgb="FFF2DBDB"/>
        <bgColor rgb="FFF2DBDB"/>
      </patternFill>
    </fill>
    <fill>
      <patternFill patternType="solid">
        <fgColor rgb="FFDDD9C3"/>
        <bgColor rgb="FFDDD9C3"/>
      </patternFill>
    </fill>
    <fill>
      <patternFill patternType="solid">
        <fgColor rgb="FFB8CCE4"/>
        <bgColor rgb="FFB8CCE4"/>
      </patternFill>
    </fill>
    <fill>
      <patternFill patternType="solid">
        <fgColor rgb="FFFDE9D9"/>
        <bgColor rgb="FFFDE9D9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DBE5F1"/>
        <bgColor rgb="FFDBE5F1"/>
      </patternFill>
    </fill>
    <fill>
      <patternFill patternType="solid">
        <fgColor rgb="FFEAF1DD"/>
        <bgColor rgb="FFEAF1DD"/>
      </patternFill>
    </fill>
    <fill>
      <patternFill patternType="solid">
        <fgColor rgb="FFD6E3BC"/>
        <bgColor rgb="FFD6E3BC"/>
      </patternFill>
    </fill>
    <fill>
      <patternFill patternType="solid">
        <fgColor rgb="FFEEECE1"/>
        <bgColor rgb="FFEEECE1"/>
      </patternFill>
    </fill>
    <fill>
      <patternFill patternType="solid">
        <fgColor rgb="FF92D050"/>
        <bgColor rgb="FF92D050"/>
      </patternFill>
    </fill>
    <fill>
      <patternFill patternType="solid">
        <fgColor rgb="FFFBD4B4"/>
        <bgColor rgb="FFFBD4B4"/>
      </patternFill>
    </fill>
  </fills>
  <borders count="131">
    <border/>
    <border>
      <left/>
      <right/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/>
      <bottom style="thin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thin">
        <color rgb="FF000000"/>
      </right>
      <top/>
      <bottom style="thin">
        <color rgb="FF000000"/>
      </bottom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/>
      <bottom/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top/>
      <bottom/>
    </border>
    <border>
      <left style="thin">
        <color rgb="FF000000"/>
      </left>
      <top style="medium">
        <color rgb="FF000000"/>
      </top>
    </border>
    <border>
      <right style="medium">
        <color rgb="FF000000"/>
      </right>
      <top/>
      <bottom/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</border>
    <border>
      <left/>
      <right/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/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/>
      <bottom style="medium">
        <color rgb="FF000000"/>
      </bottom>
    </border>
    <border>
      <left/>
      <right/>
      <bottom style="medium">
        <color rgb="FF000000"/>
      </bottom>
    </border>
    <border>
      <left/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/>
      <bottom/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/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</border>
    <border>
      <left style="thin">
        <color rgb="FF000000"/>
      </left>
      <right/>
    </border>
    <border>
      <left style="thin">
        <color rgb="FF000000"/>
      </left>
      <right/>
      <bottom/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top style="dotted">
        <color rgb="FF000000"/>
      </top>
      <bottom style="dotted">
        <color rgb="FF000000"/>
      </bottom>
    </border>
    <border>
      <top style="dotted">
        <color rgb="FF000000"/>
      </top>
      <bottom style="dotted">
        <color rgb="FF000000"/>
      </bottom>
    </border>
    <border>
      <right style="dotted">
        <color rgb="FF000000"/>
      </right>
      <top style="dotted">
        <color rgb="FF000000"/>
      </top>
      <bottom style="dotted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/>
      <top/>
      <bottom style="dotted">
        <color rgb="FF000000"/>
      </bottom>
    </border>
    <border>
      <top/>
      <bottom style="dotted">
        <color rgb="FF000000"/>
      </bottom>
    </border>
    <border>
      <right/>
      <top/>
      <bottom style="dotted">
        <color rgb="FF000000"/>
      </bottom>
    </border>
    <border>
      <left style="dotted">
        <color rgb="FF000000"/>
      </left>
      <right style="dotted">
        <color rgb="FF000000"/>
      </right>
      <top/>
      <bottom/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top style="medium">
        <color rgb="FF000000"/>
      </top>
      <bottom/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medium">
        <color rgb="FF000000"/>
      </right>
      <top style="medium">
        <color rgb="FF000000"/>
      </top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/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346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center" vertical="center"/>
    </xf>
    <xf borderId="1" fillId="2" fontId="0" numFmtId="0" xfId="0" applyBorder="1" applyFill="1" applyFont="1"/>
    <xf borderId="0" fillId="0" fontId="1" numFmtId="0" xfId="0" applyAlignment="1" applyFont="1">
      <alignment horizontal="center" vertical="center"/>
    </xf>
    <xf borderId="1" fillId="2" fontId="0" numFmtId="0" xfId="0" applyAlignment="1" applyBorder="1" applyFont="1">
      <alignment horizontal="center" vertical="center"/>
    </xf>
    <xf borderId="2" fillId="3" fontId="0" numFmtId="0" xfId="0" applyAlignment="1" applyBorder="1" applyFill="1" applyFont="1">
      <alignment horizontal="center" vertical="center"/>
    </xf>
    <xf borderId="3" fillId="0" fontId="2" numFmtId="0" xfId="0" applyAlignment="1" applyBorder="1" applyFont="1">
      <alignment horizontal="center" vertical="center"/>
    </xf>
    <xf borderId="4" fillId="3" fontId="0" numFmtId="0" xfId="0" applyAlignment="1" applyBorder="1" applyFont="1">
      <alignment horizontal="center" vertical="center"/>
    </xf>
    <xf borderId="3" fillId="0" fontId="3" numFmtId="0" xfId="0" applyBorder="1" applyFont="1"/>
    <xf borderId="5" fillId="4" fontId="2" numFmtId="0" xfId="0" applyAlignment="1" applyBorder="1" applyFill="1" applyFont="1">
      <alignment horizontal="center" shrinkToFit="0" vertical="center" wrapText="1"/>
    </xf>
    <xf borderId="6" fillId="3" fontId="4" numFmtId="0" xfId="0" applyAlignment="1" applyBorder="1" applyFont="1">
      <alignment horizontal="center" vertical="center"/>
    </xf>
    <xf borderId="7" fillId="4" fontId="2" numFmtId="0" xfId="0" applyAlignment="1" applyBorder="1" applyFont="1">
      <alignment horizontal="center" vertical="center"/>
    </xf>
    <xf borderId="8" fillId="5" fontId="2" numFmtId="0" xfId="0" applyAlignment="1" applyBorder="1" applyFill="1" applyFont="1">
      <alignment horizontal="center" vertical="center"/>
    </xf>
    <xf borderId="1" fillId="2" fontId="2" numFmtId="0" xfId="0" applyAlignment="1" applyBorder="1" applyFont="1">
      <alignment horizontal="center" vertical="center"/>
    </xf>
    <xf borderId="9" fillId="5" fontId="2" numFmtId="0" xfId="0" applyAlignment="1" applyBorder="1" applyFont="1">
      <alignment horizontal="center" vertical="center"/>
    </xf>
    <xf borderId="10" fillId="0" fontId="3" numFmtId="0" xfId="0" applyBorder="1" applyFont="1"/>
    <xf borderId="11" fillId="4" fontId="2" numFmtId="0" xfId="0" applyAlignment="1" applyBorder="1" applyFont="1">
      <alignment horizontal="center" vertical="center"/>
    </xf>
    <xf borderId="12" fillId="0" fontId="3" numFmtId="0" xfId="0" applyBorder="1" applyFont="1"/>
    <xf borderId="13" fillId="0" fontId="3" numFmtId="0" xfId="0" applyBorder="1" applyFont="1"/>
    <xf borderId="14" fillId="6" fontId="5" numFmtId="0" xfId="0" applyAlignment="1" applyBorder="1" applyFill="1" applyFont="1">
      <alignment horizontal="center" vertical="center"/>
    </xf>
    <xf borderId="1" fillId="2" fontId="2" numFmtId="3" xfId="0" applyAlignment="1" applyBorder="1" applyFont="1" applyNumberFormat="1">
      <alignment horizontal="center" vertical="center"/>
    </xf>
    <xf borderId="15" fillId="4" fontId="2" numFmtId="0" xfId="0" applyAlignment="1" applyBorder="1" applyFont="1">
      <alignment horizontal="center" vertical="center"/>
    </xf>
    <xf borderId="16" fillId="0" fontId="3" numFmtId="0" xfId="0" applyBorder="1" applyFont="1"/>
    <xf borderId="17" fillId="7" fontId="2" numFmtId="0" xfId="0" applyAlignment="1" applyBorder="1" applyFill="1" applyFont="1">
      <alignment horizontal="center" vertical="center"/>
    </xf>
    <xf borderId="18" fillId="0" fontId="3" numFmtId="0" xfId="0" applyBorder="1" applyFont="1"/>
    <xf borderId="19" fillId="0" fontId="3" numFmtId="0" xfId="0" applyBorder="1" applyFont="1"/>
    <xf borderId="1" fillId="2" fontId="4" numFmtId="0" xfId="0" applyAlignment="1" applyBorder="1" applyFont="1">
      <alignment horizontal="center" vertical="center"/>
    </xf>
    <xf borderId="20" fillId="0" fontId="3" numFmtId="0" xfId="0" applyBorder="1" applyFont="1"/>
    <xf borderId="2" fillId="5" fontId="5" numFmtId="0" xfId="0" applyAlignment="1" applyBorder="1" applyFont="1">
      <alignment horizontal="center" vertical="center"/>
    </xf>
    <xf borderId="21" fillId="7" fontId="2" numFmtId="0" xfId="0" applyAlignment="1" applyBorder="1" applyFont="1">
      <alignment horizontal="center" vertical="center"/>
    </xf>
    <xf borderId="2" fillId="2" fontId="2" numFmtId="0" xfId="0" applyAlignment="1" applyBorder="1" applyFont="1">
      <alignment horizontal="center" vertical="center"/>
    </xf>
    <xf borderId="15" fillId="7" fontId="2" numFmtId="0" xfId="0" applyAlignment="1" applyBorder="1" applyFont="1">
      <alignment horizontal="center" shrinkToFit="0" vertical="center" wrapText="1"/>
    </xf>
    <xf borderId="4" fillId="0" fontId="0" numFmtId="164" xfId="0" applyAlignment="1" applyBorder="1" applyFont="1" applyNumberFormat="1">
      <alignment horizontal="center" vertical="center"/>
    </xf>
    <xf borderId="22" fillId="2" fontId="0" numFmtId="0" xfId="0" applyAlignment="1" applyBorder="1" applyFont="1">
      <alignment horizontal="center" vertical="center"/>
    </xf>
    <xf borderId="15" fillId="7" fontId="5" numFmtId="0" xfId="0" applyAlignment="1" applyBorder="1" applyFont="1">
      <alignment horizontal="center" shrinkToFit="0" vertical="center" wrapText="1"/>
    </xf>
    <xf borderId="1" fillId="2" fontId="0" numFmtId="3" xfId="0" applyAlignment="1" applyBorder="1" applyFont="1" applyNumberFormat="1">
      <alignment horizontal="center" vertical="center"/>
    </xf>
    <xf borderId="15" fillId="7" fontId="2" numFmtId="1" xfId="0" applyAlignment="1" applyBorder="1" applyFont="1" applyNumberFormat="1">
      <alignment horizontal="center" shrinkToFit="0" vertical="center" wrapText="1"/>
    </xf>
    <xf borderId="23" fillId="2" fontId="2" numFmtId="0" xfId="0" applyAlignment="1" applyBorder="1" applyFont="1">
      <alignment horizontal="center" vertical="center"/>
    </xf>
    <xf borderId="24" fillId="2" fontId="0" numFmtId="0" xfId="0" applyAlignment="1" applyBorder="1" applyFont="1">
      <alignment horizontal="center" vertical="center"/>
    </xf>
    <xf borderId="25" fillId="2" fontId="0" numFmtId="0" xfId="0" applyAlignment="1" applyBorder="1" applyFont="1">
      <alignment horizontal="center" vertical="center"/>
    </xf>
    <xf borderId="26" fillId="3" fontId="0" numFmtId="0" xfId="0" applyAlignment="1" applyBorder="1" applyFont="1">
      <alignment horizontal="center" vertical="center"/>
    </xf>
    <xf borderId="26" fillId="2" fontId="2" numFmtId="0" xfId="0" applyAlignment="1" applyBorder="1" applyFont="1">
      <alignment horizontal="center" vertical="center"/>
    </xf>
    <xf borderId="4" fillId="0" fontId="0" numFmtId="0" xfId="0" applyAlignment="1" applyBorder="1" applyFont="1">
      <alignment horizontal="center" vertical="center"/>
    </xf>
    <xf borderId="27" fillId="2" fontId="0" numFmtId="0" xfId="0" applyAlignment="1" applyBorder="1" applyFont="1">
      <alignment horizontal="center" vertical="center"/>
    </xf>
    <xf borderId="28" fillId="3" fontId="0" numFmtId="0" xfId="0" applyAlignment="1" applyBorder="1" applyFont="1">
      <alignment horizontal="center" vertical="center"/>
    </xf>
    <xf borderId="22" fillId="0" fontId="0" numFmtId="0" xfId="0" applyAlignment="1" applyBorder="1" applyFont="1">
      <alignment horizontal="center" vertical="center"/>
    </xf>
    <xf borderId="27" fillId="2" fontId="0" numFmtId="9" xfId="0" applyAlignment="1" applyBorder="1" applyFont="1" applyNumberFormat="1">
      <alignment horizontal="center" vertical="center"/>
    </xf>
    <xf borderId="29" fillId="0" fontId="3" numFmtId="0" xfId="0" applyBorder="1" applyFont="1"/>
    <xf borderId="1" fillId="2" fontId="0" numFmtId="164" xfId="0" applyAlignment="1" applyBorder="1" applyFont="1" applyNumberFormat="1">
      <alignment horizontal="center" vertical="center"/>
    </xf>
    <xf borderId="30" fillId="2" fontId="2" numFmtId="0" xfId="0" applyAlignment="1" applyBorder="1" applyFont="1">
      <alignment horizontal="center" vertical="center"/>
    </xf>
    <xf borderId="26" fillId="5" fontId="5" numFmtId="0" xfId="0" applyAlignment="1" applyBorder="1" applyFont="1">
      <alignment horizontal="center" vertical="center"/>
    </xf>
    <xf borderId="31" fillId="2" fontId="0" numFmtId="3" xfId="0" applyAlignment="1" applyBorder="1" applyFont="1" applyNumberFormat="1">
      <alignment horizontal="center" vertical="center"/>
    </xf>
    <xf borderId="32" fillId="4" fontId="6" numFmtId="0" xfId="0" applyAlignment="1" applyBorder="1" applyFont="1">
      <alignment horizontal="center" shrinkToFit="0" vertical="center" wrapText="1"/>
    </xf>
    <xf borderId="28" fillId="0" fontId="0" numFmtId="164" xfId="0" applyAlignment="1" applyBorder="1" applyFont="1" applyNumberFormat="1">
      <alignment horizontal="center" vertical="center"/>
    </xf>
    <xf borderId="28" fillId="0" fontId="0" numFmtId="0" xfId="0" applyAlignment="1" applyBorder="1" applyFont="1">
      <alignment horizontal="center" vertical="center"/>
    </xf>
    <xf borderId="33" fillId="4" fontId="6" numFmtId="0" xfId="0" applyAlignment="1" applyBorder="1" applyFont="1">
      <alignment horizontal="center" shrinkToFit="0" vertical="center" wrapText="1"/>
    </xf>
    <xf borderId="27" fillId="0" fontId="0" numFmtId="0" xfId="0" applyAlignment="1" applyBorder="1" applyFont="1">
      <alignment horizontal="center" vertical="center"/>
    </xf>
    <xf borderId="6" fillId="2" fontId="2" numFmtId="0" xfId="0" applyAlignment="1" applyBorder="1" applyFont="1">
      <alignment horizontal="center" vertical="center"/>
    </xf>
    <xf borderId="0" fillId="0" fontId="0" numFmtId="0" xfId="0" applyFont="1"/>
    <xf borderId="34" fillId="4" fontId="6" numFmtId="0" xfId="0" applyAlignment="1" applyBorder="1" applyFont="1">
      <alignment horizontal="center" shrinkToFit="0" vertical="center" wrapText="1"/>
    </xf>
    <xf borderId="9" fillId="2" fontId="0" numFmtId="165" xfId="0" applyAlignment="1" applyBorder="1" applyFont="1" applyNumberFormat="1">
      <alignment horizontal="center" vertical="center"/>
    </xf>
    <xf borderId="35" fillId="4" fontId="6" numFmtId="0" xfId="0" applyAlignment="1" applyBorder="1" applyFont="1">
      <alignment horizontal="center" shrinkToFit="0" vertical="center" wrapText="1"/>
    </xf>
    <xf borderId="36" fillId="2" fontId="2" numFmtId="0" xfId="0" applyAlignment="1" applyBorder="1" applyFont="1">
      <alignment horizontal="center" vertical="center"/>
    </xf>
    <xf borderId="37" fillId="2" fontId="0" numFmtId="165" xfId="0" applyAlignment="1" applyBorder="1" applyFont="1" applyNumberFormat="1">
      <alignment horizontal="center" vertical="center"/>
    </xf>
    <xf borderId="38" fillId="4" fontId="2" numFmtId="0" xfId="0" applyAlignment="1" applyBorder="1" applyFont="1">
      <alignment horizontal="center" vertical="center"/>
    </xf>
    <xf borderId="39" fillId="0" fontId="3" numFmtId="0" xfId="0" applyBorder="1" applyFont="1"/>
    <xf borderId="40" fillId="0" fontId="3" numFmtId="0" xfId="0" applyBorder="1" applyFont="1"/>
    <xf borderId="27" fillId="2" fontId="0" numFmtId="165" xfId="0" applyAlignment="1" applyBorder="1" applyFont="1" applyNumberFormat="1">
      <alignment horizontal="center" vertical="center"/>
    </xf>
    <xf borderId="41" fillId="0" fontId="3" numFmtId="0" xfId="0" applyBorder="1" applyFont="1"/>
    <xf borderId="1" fillId="2" fontId="7" numFmtId="0" xfId="0" applyBorder="1" applyFont="1"/>
    <xf borderId="42" fillId="0" fontId="3" numFmtId="0" xfId="0" applyBorder="1" applyFont="1"/>
    <xf borderId="30" fillId="5" fontId="5" numFmtId="0" xfId="0" applyAlignment="1" applyBorder="1" applyFont="1">
      <alignment horizontal="center" vertical="center"/>
    </xf>
    <xf borderId="43" fillId="0" fontId="3" numFmtId="0" xfId="0" applyBorder="1" applyFont="1"/>
    <xf borderId="44" fillId="0" fontId="0" numFmtId="164" xfId="0" applyAlignment="1" applyBorder="1" applyFont="1" applyNumberFormat="1">
      <alignment horizontal="center" vertical="center"/>
    </xf>
    <xf borderId="45" fillId="0" fontId="3" numFmtId="0" xfId="0" applyBorder="1" applyFont="1"/>
    <xf borderId="44" fillId="0" fontId="0" numFmtId="0" xfId="0" applyAlignment="1" applyBorder="1" applyFont="1">
      <alignment horizontal="center" vertical="center"/>
    </xf>
    <xf borderId="46" fillId="0" fontId="3" numFmtId="0" xfId="0" applyBorder="1" applyFont="1"/>
    <xf borderId="31" fillId="0" fontId="0" numFmtId="0" xfId="0" applyAlignment="1" applyBorder="1" applyFont="1">
      <alignment horizontal="center" vertical="center"/>
    </xf>
    <xf borderId="30" fillId="3" fontId="0" numFmtId="0" xfId="0" applyAlignment="1" applyBorder="1" applyFont="1">
      <alignment horizontal="center" vertical="center"/>
    </xf>
    <xf borderId="44" fillId="3" fontId="0" numFmtId="0" xfId="0" applyAlignment="1" applyBorder="1" applyFont="1">
      <alignment horizontal="center" vertical="center"/>
    </xf>
    <xf borderId="27" fillId="2" fontId="0" numFmtId="164" xfId="0" applyAlignment="1" applyBorder="1" applyFont="1" applyNumberFormat="1">
      <alignment horizontal="center" vertical="center"/>
    </xf>
    <xf borderId="47" fillId="8" fontId="2" numFmtId="0" xfId="0" applyAlignment="1" applyBorder="1" applyFill="1" applyFont="1">
      <alignment horizontal="center" vertical="center"/>
    </xf>
    <xf borderId="47" fillId="3" fontId="0" numFmtId="164" xfId="0" applyAlignment="1" applyBorder="1" applyFont="1" applyNumberFormat="1">
      <alignment horizontal="center" vertical="center"/>
    </xf>
    <xf borderId="48" fillId="0" fontId="3" numFmtId="0" xfId="0" applyBorder="1" applyFont="1"/>
    <xf borderId="1" fillId="2" fontId="0" numFmtId="165" xfId="0" applyAlignment="1" applyBorder="1" applyFont="1" applyNumberFormat="1">
      <alignment horizontal="center" vertical="center"/>
    </xf>
    <xf borderId="49" fillId="0" fontId="3" numFmtId="0" xfId="0" applyBorder="1" applyFont="1"/>
    <xf borderId="50" fillId="0" fontId="3" numFmtId="0" xfId="0" applyBorder="1" applyFont="1"/>
    <xf borderId="51" fillId="8" fontId="0" numFmtId="164" xfId="0" applyAlignment="1" applyBorder="1" applyFont="1" applyNumberFormat="1">
      <alignment horizontal="center" vertical="center"/>
    </xf>
    <xf borderId="52" fillId="0" fontId="3" numFmtId="0" xfId="0" applyBorder="1" applyFont="1"/>
    <xf borderId="44" fillId="4" fontId="6" numFmtId="0" xfId="0" applyAlignment="1" applyBorder="1" applyFont="1">
      <alignment horizontal="center" shrinkToFit="0" vertical="center" wrapText="1"/>
    </xf>
    <xf borderId="53" fillId="8" fontId="0" numFmtId="164" xfId="0" applyAlignment="1" applyBorder="1" applyFont="1" applyNumberFormat="1">
      <alignment horizontal="center" vertical="center"/>
    </xf>
    <xf borderId="44" fillId="7" fontId="0" numFmtId="0" xfId="0" applyAlignment="1" applyBorder="1" applyFont="1">
      <alignment horizontal="center" shrinkToFit="0" vertical="center" wrapText="1"/>
    </xf>
    <xf borderId="44" fillId="7" fontId="0" numFmtId="0" xfId="0" applyAlignment="1" applyBorder="1" applyFont="1">
      <alignment horizontal="center" vertical="center"/>
    </xf>
    <xf borderId="25" fillId="2" fontId="0" numFmtId="164" xfId="0" applyAlignment="1" applyBorder="1" applyFont="1" applyNumberFormat="1">
      <alignment horizontal="center" vertical="center"/>
    </xf>
    <xf borderId="54" fillId="8" fontId="0" numFmtId="164" xfId="0" applyAlignment="1" applyBorder="1" applyFont="1" applyNumberFormat="1">
      <alignment horizontal="center" vertical="center"/>
    </xf>
    <xf borderId="1" fillId="2" fontId="0" numFmtId="166" xfId="0" applyAlignment="1" applyBorder="1" applyFont="1" applyNumberFormat="1">
      <alignment horizontal="center" vertical="center"/>
    </xf>
    <xf borderId="31" fillId="2" fontId="0" numFmtId="164" xfId="0" applyAlignment="1" applyBorder="1" applyFont="1" applyNumberFormat="1">
      <alignment horizontal="center" vertical="center"/>
    </xf>
    <xf borderId="55" fillId="4" fontId="0" numFmtId="0" xfId="0" applyAlignment="1" applyBorder="1" applyFont="1">
      <alignment horizontal="center" vertical="center"/>
    </xf>
    <xf borderId="1" fillId="2" fontId="8" numFmtId="164" xfId="0" applyAlignment="1" applyBorder="1" applyFont="1" applyNumberFormat="1">
      <alignment horizontal="center" vertical="center"/>
    </xf>
    <xf borderId="28" fillId="4" fontId="0" numFmtId="0" xfId="0" applyAlignment="1" applyBorder="1" applyFont="1">
      <alignment horizontal="center" vertical="center"/>
    </xf>
    <xf borderId="0" fillId="0" fontId="0" numFmtId="3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28" fillId="2" fontId="0" numFmtId="164" xfId="0" applyAlignment="1" applyBorder="1" applyFont="1" applyNumberFormat="1">
      <alignment horizontal="center" vertical="center"/>
    </xf>
    <xf borderId="39" fillId="0" fontId="0" numFmtId="1" xfId="0" applyAlignment="1" applyBorder="1" applyFont="1" applyNumberFormat="1">
      <alignment horizontal="center" vertical="center"/>
    </xf>
    <xf borderId="28" fillId="0" fontId="0" numFmtId="1" xfId="0" applyAlignment="1" applyBorder="1" applyFont="1" applyNumberFormat="1">
      <alignment horizontal="center" vertical="center"/>
    </xf>
    <xf borderId="28" fillId="2" fontId="0" numFmtId="3" xfId="0" applyAlignment="1" applyBorder="1" applyFont="1" applyNumberFormat="1">
      <alignment horizontal="center" vertical="center"/>
    </xf>
    <xf borderId="56" fillId="2" fontId="0" numFmtId="166" xfId="0" applyAlignment="1" applyBorder="1" applyFont="1" applyNumberFormat="1">
      <alignment horizontal="center" vertical="center"/>
    </xf>
    <xf borderId="57" fillId="0" fontId="3" numFmtId="0" xfId="0" applyBorder="1" applyFont="1"/>
    <xf borderId="28" fillId="2" fontId="0" numFmtId="1" xfId="0" applyAlignment="1" applyBorder="1" applyFont="1" applyNumberFormat="1">
      <alignment horizontal="center" vertical="center"/>
    </xf>
    <xf borderId="58" fillId="0" fontId="9" numFmtId="0" xfId="0" applyAlignment="1" applyBorder="1" applyFont="1">
      <alignment horizontal="center" vertical="center"/>
    </xf>
    <xf borderId="59" fillId="0" fontId="9" numFmtId="164" xfId="0" applyAlignment="1" applyBorder="1" applyFont="1" applyNumberFormat="1">
      <alignment horizontal="center" vertical="center"/>
    </xf>
    <xf borderId="1" fillId="2" fontId="0" numFmtId="2" xfId="0" applyAlignment="1" applyBorder="1" applyFont="1" applyNumberFormat="1">
      <alignment horizontal="center" vertical="center"/>
    </xf>
    <xf borderId="0" fillId="0" fontId="0" numFmtId="167" xfId="0" applyAlignment="1" applyFont="1" applyNumberFormat="1">
      <alignment horizontal="center" vertical="center"/>
    </xf>
    <xf borderId="6" fillId="2" fontId="9" numFmtId="0" xfId="0" applyAlignment="1" applyBorder="1" applyFont="1">
      <alignment horizontal="center" vertical="center"/>
    </xf>
    <xf borderId="9" fillId="2" fontId="9" numFmtId="164" xfId="0" applyAlignment="1" applyBorder="1" applyFont="1" applyNumberFormat="1">
      <alignment horizontal="center" vertical="center"/>
    </xf>
    <xf borderId="60" fillId="0" fontId="3" numFmtId="0" xfId="0" applyBorder="1" applyFont="1"/>
    <xf borderId="61" fillId="4" fontId="0" numFmtId="0" xfId="0" applyAlignment="1" applyBorder="1" applyFont="1">
      <alignment horizontal="center" vertical="center"/>
    </xf>
    <xf borderId="61" fillId="2" fontId="0" numFmtId="164" xfId="0" applyAlignment="1" applyBorder="1" applyFont="1" applyNumberFormat="1">
      <alignment horizontal="center" vertical="center"/>
    </xf>
    <xf borderId="62" fillId="3" fontId="0" numFmtId="1" xfId="0" applyAlignment="1" applyBorder="1" applyFont="1" applyNumberFormat="1">
      <alignment vertical="center"/>
    </xf>
    <xf borderId="28" fillId="3" fontId="0" numFmtId="1" xfId="0" applyAlignment="1" applyBorder="1" applyFont="1" applyNumberFormat="1">
      <alignment horizontal="center" vertical="center"/>
    </xf>
    <xf borderId="28" fillId="9" fontId="0" numFmtId="164" xfId="0" applyAlignment="1" applyBorder="1" applyFill="1" applyFont="1" applyNumberFormat="1">
      <alignment horizontal="center" vertical="center"/>
    </xf>
    <xf borderId="28" fillId="3" fontId="0" numFmtId="1" xfId="0" applyAlignment="1" applyBorder="1" applyFont="1" applyNumberFormat="1">
      <alignment vertical="center"/>
    </xf>
    <xf borderId="28" fillId="9" fontId="0" numFmtId="3" xfId="0" applyAlignment="1" applyBorder="1" applyFont="1" applyNumberFormat="1">
      <alignment horizontal="center" vertical="center"/>
    </xf>
    <xf borderId="56" fillId="2" fontId="0" numFmtId="164" xfId="0" applyAlignment="1" applyBorder="1" applyFont="1" applyNumberFormat="1">
      <alignment horizontal="center" vertical="center"/>
    </xf>
    <xf borderId="63" fillId="4" fontId="0" numFmtId="0" xfId="0" applyAlignment="1" applyBorder="1" applyFont="1">
      <alignment horizontal="center" vertical="center"/>
    </xf>
    <xf borderId="4" fillId="4" fontId="0" numFmtId="0" xfId="0" applyAlignment="1" applyBorder="1" applyFont="1">
      <alignment horizontal="center" vertical="center"/>
    </xf>
    <xf borderId="4" fillId="2" fontId="0" numFmtId="164" xfId="0" applyAlignment="1" applyBorder="1" applyFont="1" applyNumberFormat="1">
      <alignment horizontal="center" vertical="center"/>
    </xf>
    <xf borderId="22" fillId="2" fontId="0" numFmtId="164" xfId="0" applyAlignment="1" applyBorder="1" applyFont="1" applyNumberFormat="1">
      <alignment horizontal="center" vertical="center"/>
    </xf>
    <xf borderId="64" fillId="0" fontId="3" numFmtId="0" xfId="0" applyBorder="1" applyFont="1"/>
    <xf borderId="44" fillId="4" fontId="0" numFmtId="0" xfId="0" applyAlignment="1" applyBorder="1" applyFont="1">
      <alignment horizontal="center" vertical="center"/>
    </xf>
    <xf borderId="44" fillId="2" fontId="0" numFmtId="164" xfId="0" applyAlignment="1" applyBorder="1" applyFont="1" applyNumberFormat="1">
      <alignment horizontal="center" vertical="center"/>
    </xf>
    <xf borderId="65" fillId="4" fontId="0" numFmtId="0" xfId="0" applyAlignment="1" applyBorder="1" applyFont="1">
      <alignment horizontal="center" vertical="center"/>
    </xf>
    <xf borderId="66" fillId="4" fontId="0" numFmtId="0" xfId="0" applyAlignment="1" applyBorder="1" applyFont="1">
      <alignment horizontal="center" vertical="center"/>
    </xf>
    <xf borderId="67" fillId="2" fontId="0" numFmtId="164" xfId="0" applyAlignment="1" applyBorder="1" applyFont="1" applyNumberFormat="1">
      <alignment horizontal="center" vertical="center"/>
    </xf>
    <xf borderId="37" fillId="2" fontId="0" numFmtId="164" xfId="0" applyAlignment="1" applyBorder="1" applyFont="1" applyNumberFormat="1">
      <alignment horizontal="center" vertical="center"/>
    </xf>
    <xf borderId="68" fillId="4" fontId="0" numFmtId="0" xfId="0" applyAlignment="1" applyBorder="1" applyFont="1">
      <alignment horizontal="center" vertical="center"/>
    </xf>
    <xf borderId="28" fillId="10" fontId="0" numFmtId="164" xfId="0" applyAlignment="1" applyBorder="1" applyFill="1" applyFont="1" applyNumberFormat="1">
      <alignment horizontal="center" vertical="center"/>
    </xf>
    <xf borderId="28" fillId="2" fontId="5" numFmtId="0" xfId="0" applyAlignment="1" applyBorder="1" applyFont="1">
      <alignment horizontal="center" shrinkToFit="0" vertical="center" wrapText="1"/>
    </xf>
    <xf borderId="28" fillId="2" fontId="5" numFmtId="164" xfId="0" applyAlignment="1" applyBorder="1" applyFont="1" applyNumberFormat="1">
      <alignment horizontal="center" shrinkToFit="0" vertical="center" wrapText="1"/>
    </xf>
    <xf borderId="28" fillId="2" fontId="8" numFmtId="0" xfId="0" applyAlignment="1" applyBorder="1" applyFont="1">
      <alignment horizontal="center" shrinkToFit="0" vertical="center" wrapText="1"/>
    </xf>
    <xf borderId="28" fillId="2" fontId="8" numFmtId="16" xfId="0" applyAlignment="1" applyBorder="1" applyFont="1" applyNumberFormat="1">
      <alignment horizontal="center" shrinkToFit="0" vertical="center" wrapText="1"/>
    </xf>
    <xf borderId="28" fillId="2" fontId="8" numFmtId="164" xfId="0" applyAlignment="1" applyBorder="1" applyFont="1" applyNumberFormat="1">
      <alignment horizontal="center" shrinkToFit="0" vertical="center" wrapText="1"/>
    </xf>
    <xf borderId="28" fillId="2" fontId="8" numFmtId="0" xfId="0" applyAlignment="1" applyBorder="1" applyFont="1">
      <alignment horizontal="center" vertical="center"/>
    </xf>
    <xf borderId="0" fillId="0" fontId="0" numFmtId="164" xfId="0" applyAlignment="1" applyFont="1" applyNumberFormat="1">
      <alignment horizontal="center" vertical="center"/>
    </xf>
    <xf borderId="28" fillId="2" fontId="10" numFmtId="0" xfId="0" applyAlignment="1" applyBorder="1" applyFont="1">
      <alignment horizontal="center" vertical="center"/>
    </xf>
    <xf borderId="28" fillId="2" fontId="8" numFmtId="164" xfId="0" applyAlignment="1" applyBorder="1" applyFont="1" applyNumberFormat="1">
      <alignment horizontal="center" vertical="center"/>
    </xf>
    <xf borderId="28" fillId="2" fontId="8" numFmtId="16" xfId="0" applyAlignment="1" applyBorder="1" applyFont="1" applyNumberFormat="1">
      <alignment horizontal="center" vertical="center"/>
    </xf>
    <xf borderId="69" fillId="4" fontId="0" numFmtId="0" xfId="0" applyAlignment="1" applyBorder="1" applyFont="1">
      <alignment horizontal="center" vertical="center"/>
    </xf>
    <xf borderId="70" fillId="4" fontId="0" numFmtId="0" xfId="0" applyAlignment="1" applyBorder="1" applyFont="1">
      <alignment horizontal="center" vertical="center"/>
    </xf>
    <xf quotePrefix="1" borderId="1" fillId="2" fontId="0" numFmtId="0" xfId="0" applyAlignment="1" applyBorder="1" applyFont="1">
      <alignment horizontal="center" vertical="center"/>
    </xf>
    <xf borderId="71" fillId="2" fontId="2" numFmtId="0" xfId="0" applyAlignment="1" applyBorder="1" applyFont="1">
      <alignment horizontal="center" shrinkToFit="0" vertical="center" wrapText="1"/>
    </xf>
    <xf borderId="72" fillId="0" fontId="3" numFmtId="0" xfId="0" applyBorder="1" applyFont="1"/>
    <xf borderId="73" fillId="0" fontId="3" numFmtId="0" xfId="0" applyBorder="1" applyFont="1"/>
    <xf quotePrefix="1" borderId="28" fillId="2" fontId="8" numFmtId="0" xfId="0" applyAlignment="1" applyBorder="1" applyFont="1">
      <alignment horizontal="center" vertical="center"/>
    </xf>
    <xf borderId="56" fillId="2" fontId="0" numFmtId="0" xfId="0" applyAlignment="1" applyBorder="1" applyFont="1">
      <alignment horizontal="center" vertical="center"/>
    </xf>
    <xf borderId="28" fillId="0" fontId="0" numFmtId="16" xfId="0" applyAlignment="1" applyBorder="1" applyFont="1" applyNumberFormat="1">
      <alignment horizontal="center" vertical="center"/>
    </xf>
    <xf borderId="1" fillId="11" fontId="0" numFmtId="0" xfId="0" applyAlignment="1" applyBorder="1" applyFill="1" applyFont="1">
      <alignment horizontal="center" vertical="center"/>
    </xf>
    <xf borderId="28" fillId="11" fontId="0" numFmtId="0" xfId="0" applyAlignment="1" applyBorder="1" applyFont="1">
      <alignment horizontal="center" vertical="center"/>
    </xf>
    <xf borderId="28" fillId="11" fontId="0" numFmtId="16" xfId="0" applyAlignment="1" applyBorder="1" applyFont="1" applyNumberFormat="1">
      <alignment horizontal="center" vertical="center"/>
    </xf>
    <xf borderId="28" fillId="11" fontId="0" numFmtId="164" xfId="0" applyAlignment="1" applyBorder="1" applyFont="1" applyNumberFormat="1">
      <alignment horizontal="center" vertical="center"/>
    </xf>
    <xf borderId="62" fillId="3" fontId="0" numFmtId="168" xfId="0" applyAlignment="1" applyBorder="1" applyFont="1" applyNumberFormat="1">
      <alignment vertical="center"/>
    </xf>
    <xf borderId="28" fillId="3" fontId="0" numFmtId="168" xfId="0" applyAlignment="1" applyBorder="1" applyFont="1" applyNumberFormat="1">
      <alignment vertical="center"/>
    </xf>
    <xf borderId="0" fillId="0" fontId="0" numFmtId="1" xfId="0" applyAlignment="1" applyFont="1" applyNumberFormat="1">
      <alignment horizontal="center" vertical="center"/>
    </xf>
    <xf borderId="0" fillId="0" fontId="0" numFmtId="17" xfId="0" applyAlignment="1" applyFont="1" applyNumberFormat="1">
      <alignment horizontal="center" vertical="center"/>
    </xf>
    <xf borderId="0" fillId="0" fontId="0" numFmtId="0" xfId="0" applyAlignment="1" applyFont="1">
      <alignment horizontal="center" shrinkToFit="0" vertical="center" wrapText="1"/>
    </xf>
    <xf borderId="0" fillId="0" fontId="11" numFmtId="0" xfId="0" applyAlignment="1" applyFont="1">
      <alignment horizontal="center" shrinkToFit="0" vertical="center" wrapText="1"/>
    </xf>
    <xf borderId="74" fillId="3" fontId="12" numFmtId="0" xfId="0" applyAlignment="1" applyBorder="1" applyFont="1">
      <alignment horizontal="center" shrinkToFit="0" vertical="center" wrapText="1"/>
    </xf>
    <xf borderId="75" fillId="4" fontId="13" numFmtId="0" xfId="0" applyAlignment="1" applyBorder="1" applyFont="1">
      <alignment horizontal="center" shrinkToFit="0" vertical="center" wrapText="1"/>
    </xf>
    <xf borderId="76" fillId="0" fontId="3" numFmtId="0" xfId="0" applyBorder="1" applyFont="1"/>
    <xf borderId="77" fillId="4" fontId="13" numFmtId="0" xfId="0" applyAlignment="1" applyBorder="1" applyFont="1">
      <alignment horizontal="center" shrinkToFit="0" vertical="center" wrapText="1"/>
    </xf>
    <xf borderId="78" fillId="0" fontId="3" numFmtId="0" xfId="0" applyBorder="1" applyFont="1"/>
    <xf borderId="74" fillId="4" fontId="13" numFmtId="0" xfId="0" applyAlignment="1" applyBorder="1" applyFont="1">
      <alignment horizontal="center" shrinkToFit="0" vertical="center" wrapText="1"/>
    </xf>
    <xf borderId="79" fillId="0" fontId="3" numFmtId="0" xfId="0" applyBorder="1" applyFont="1"/>
    <xf borderId="80" fillId="4" fontId="13" numFmtId="0" xfId="0" applyAlignment="1" applyBorder="1" applyFont="1">
      <alignment horizontal="center" shrinkToFit="0" vertical="center" wrapText="1"/>
    </xf>
    <xf borderId="69" fillId="4" fontId="13" numFmtId="0" xfId="0" applyAlignment="1" applyBorder="1" applyFont="1">
      <alignment horizontal="center" shrinkToFit="0" vertical="center" wrapText="1"/>
    </xf>
    <xf borderId="30" fillId="4" fontId="13" numFmtId="0" xfId="0" applyAlignment="1" applyBorder="1" applyFont="1">
      <alignment horizontal="center" shrinkToFit="0" vertical="center" wrapText="1"/>
    </xf>
    <xf borderId="31" fillId="4" fontId="13" numFmtId="0" xfId="0" applyAlignment="1" applyBorder="1" applyFont="1">
      <alignment horizontal="center" shrinkToFit="0" vertical="center" wrapText="1"/>
    </xf>
    <xf borderId="81" fillId="0" fontId="3" numFmtId="0" xfId="0" applyBorder="1" applyFont="1"/>
    <xf borderId="82" fillId="12" fontId="13" numFmtId="0" xfId="0" applyAlignment="1" applyBorder="1" applyFill="1" applyFont="1">
      <alignment horizontal="center" shrinkToFit="0" vertical="center" wrapText="1"/>
    </xf>
    <xf borderId="83" fillId="12" fontId="0" numFmtId="0" xfId="0" applyAlignment="1" applyBorder="1" applyFont="1">
      <alignment horizontal="center" shrinkToFit="0" vertical="center" wrapText="1"/>
    </xf>
    <xf borderId="70" fillId="12" fontId="7" numFmtId="0" xfId="0" applyAlignment="1" applyBorder="1" applyFont="1">
      <alignment horizontal="center" shrinkToFit="0" vertical="center" wrapText="1"/>
    </xf>
    <xf borderId="2" fillId="12" fontId="0" numFmtId="0" xfId="0" applyAlignment="1" applyBorder="1" applyFont="1">
      <alignment horizontal="center" shrinkToFit="0" vertical="center" wrapText="1"/>
    </xf>
    <xf borderId="70" fillId="12" fontId="14" numFmtId="0" xfId="0" applyAlignment="1" applyBorder="1" applyFont="1">
      <alignment horizontal="center" shrinkToFit="0" vertical="center" wrapText="1"/>
    </xf>
    <xf borderId="82" fillId="12" fontId="2" numFmtId="164" xfId="0" applyAlignment="1" applyBorder="1" applyFont="1" applyNumberFormat="1">
      <alignment horizontal="center" shrinkToFit="0" vertical="center" wrapText="1"/>
    </xf>
    <xf borderId="84" fillId="12" fontId="13" numFmtId="0" xfId="0" applyAlignment="1" applyBorder="1" applyFont="1">
      <alignment horizontal="center" shrinkToFit="0" vertical="center" wrapText="1"/>
    </xf>
    <xf borderId="62" fillId="12" fontId="0" numFmtId="0" xfId="0" applyAlignment="1" applyBorder="1" applyFont="1">
      <alignment horizontal="center" shrinkToFit="0" vertical="center" wrapText="1"/>
    </xf>
    <xf borderId="68" fillId="12" fontId="7" numFmtId="0" xfId="0" applyAlignment="1" applyBorder="1" applyFont="1">
      <alignment horizontal="center" shrinkToFit="0" vertical="center" wrapText="1"/>
    </xf>
    <xf borderId="26" fillId="12" fontId="0" numFmtId="0" xfId="0" applyAlignment="1" applyBorder="1" applyFont="1">
      <alignment horizontal="center" shrinkToFit="0" vertical="center" wrapText="1"/>
    </xf>
    <xf borderId="84" fillId="12" fontId="2" numFmtId="164" xfId="0" applyAlignment="1" applyBorder="1" applyFont="1" applyNumberFormat="1">
      <alignment horizontal="center" shrinkToFit="0" vertical="center" wrapText="1"/>
    </xf>
    <xf borderId="85" fillId="12" fontId="13" numFmtId="0" xfId="0" applyAlignment="1" applyBorder="1" applyFont="1">
      <alignment horizontal="center" shrinkToFit="0" vertical="center" wrapText="1"/>
    </xf>
    <xf borderId="80" fillId="12" fontId="0" numFmtId="0" xfId="0" applyAlignment="1" applyBorder="1" applyFont="1">
      <alignment horizontal="center" shrinkToFit="0" vertical="center" wrapText="1"/>
    </xf>
    <xf borderId="69" fillId="12" fontId="14" numFmtId="0" xfId="0" applyAlignment="1" applyBorder="1" applyFont="1">
      <alignment horizontal="center" shrinkToFit="0" vertical="center" wrapText="1"/>
    </xf>
    <xf borderId="30" fillId="12" fontId="0" numFmtId="0" xfId="0" applyAlignment="1" applyBorder="1" applyFont="1">
      <alignment horizontal="center" shrinkToFit="0" vertical="center" wrapText="1"/>
    </xf>
    <xf borderId="85" fillId="12" fontId="2" numFmtId="164" xfId="0" applyAlignment="1" applyBorder="1" applyFont="1" applyNumberFormat="1">
      <alignment horizontal="center" shrinkToFit="0" vertical="center" wrapText="1"/>
    </xf>
    <xf borderId="86" fillId="13" fontId="13" numFmtId="0" xfId="0" applyAlignment="1" applyBorder="1" applyFill="1" applyFont="1">
      <alignment horizontal="center" shrinkToFit="0" vertical="center" wrapText="1"/>
    </xf>
    <xf borderId="2" fillId="13" fontId="0" numFmtId="0" xfId="0" applyAlignment="1" applyBorder="1" applyFont="1">
      <alignment horizontal="center" shrinkToFit="0" vertical="center" wrapText="1"/>
    </xf>
    <xf borderId="22" fillId="13" fontId="7" numFmtId="0" xfId="0" applyAlignment="1" applyBorder="1" applyFont="1">
      <alignment horizontal="center" shrinkToFit="0" vertical="center" wrapText="1"/>
    </xf>
    <xf borderId="36" fillId="13" fontId="0" numFmtId="0" xfId="0" applyAlignment="1" applyBorder="1" applyFont="1">
      <alignment horizontal="center" shrinkToFit="0" vertical="center" wrapText="1"/>
    </xf>
    <xf borderId="66" fillId="13" fontId="7" numFmtId="0" xfId="0" applyAlignment="1" applyBorder="1" applyFont="1">
      <alignment horizontal="center" shrinkToFit="0" vertical="center" wrapText="1"/>
    </xf>
    <xf borderId="86" fillId="13" fontId="2" numFmtId="164" xfId="0" applyAlignment="1" applyBorder="1" applyFont="1" applyNumberFormat="1">
      <alignment horizontal="center" shrinkToFit="0" vertical="center" wrapText="1"/>
    </xf>
    <xf borderId="84" fillId="13" fontId="13" numFmtId="0" xfId="0" applyAlignment="1" applyBorder="1" applyFont="1">
      <alignment horizontal="center" shrinkToFit="0" vertical="center" wrapText="1"/>
    </xf>
    <xf borderId="26" fillId="13" fontId="0" numFmtId="0" xfId="0" applyAlignment="1" applyBorder="1" applyFont="1">
      <alignment horizontal="center" shrinkToFit="0" vertical="center" wrapText="1"/>
    </xf>
    <xf borderId="27" fillId="13" fontId="7" numFmtId="0" xfId="0" applyAlignment="1" applyBorder="1" applyFont="1">
      <alignment horizontal="center" shrinkToFit="0" vertical="center" wrapText="1"/>
    </xf>
    <xf borderId="68" fillId="13" fontId="7" numFmtId="0" xfId="0" applyAlignment="1" applyBorder="1" applyFont="1">
      <alignment horizontal="center" shrinkToFit="0" vertical="center" wrapText="1"/>
    </xf>
    <xf borderId="84" fillId="13" fontId="2" numFmtId="164" xfId="0" applyAlignment="1" applyBorder="1" applyFont="1" applyNumberFormat="1">
      <alignment horizontal="center" shrinkToFit="0" vertical="center" wrapText="1"/>
    </xf>
    <xf borderId="85" fillId="13" fontId="13" numFmtId="0" xfId="0" applyAlignment="1" applyBorder="1" applyFont="1">
      <alignment horizontal="center" shrinkToFit="0" vertical="center" wrapText="1"/>
    </xf>
    <xf borderId="30" fillId="13" fontId="0" numFmtId="0" xfId="0" applyAlignment="1" applyBorder="1" applyFont="1">
      <alignment horizontal="center" shrinkToFit="0" vertical="center" wrapText="1"/>
    </xf>
    <xf borderId="31" fillId="13" fontId="7" numFmtId="0" xfId="0" applyAlignment="1" applyBorder="1" applyFont="1">
      <alignment horizontal="center" shrinkToFit="0" vertical="center" wrapText="1"/>
    </xf>
    <xf borderId="69" fillId="13" fontId="14" numFmtId="0" xfId="0" applyAlignment="1" applyBorder="1" applyFont="1">
      <alignment horizontal="center" shrinkToFit="0" vertical="center" wrapText="1"/>
    </xf>
    <xf borderId="85" fillId="13" fontId="2" numFmtId="164" xfId="0" applyAlignment="1" applyBorder="1" applyFont="1" applyNumberFormat="1">
      <alignment horizontal="center" shrinkToFit="0" vertical="center" wrapText="1"/>
    </xf>
    <xf borderId="1" fillId="2" fontId="0" numFmtId="0" xfId="0" applyAlignment="1" applyBorder="1" applyFont="1">
      <alignment horizontal="center"/>
    </xf>
    <xf borderId="1" fillId="14" fontId="0" numFmtId="0" xfId="0" applyBorder="1" applyFill="1" applyFont="1"/>
    <xf borderId="1" fillId="14" fontId="0" numFmtId="22" xfId="0" applyBorder="1" applyFont="1" applyNumberFormat="1"/>
    <xf borderId="0" fillId="0" fontId="0" numFmtId="22" xfId="0" applyFont="1" applyNumberFormat="1"/>
    <xf borderId="0" fillId="0" fontId="0" numFmtId="11" xfId="0" applyFont="1" applyNumberFormat="1"/>
    <xf borderId="87" fillId="10" fontId="15" numFmtId="0" xfId="0" applyAlignment="1" applyBorder="1" applyFont="1">
      <alignment horizontal="center" vertical="center"/>
    </xf>
    <xf borderId="87" fillId="2" fontId="15" numFmtId="0" xfId="0" applyAlignment="1" applyBorder="1" applyFont="1">
      <alignment horizontal="center" vertical="center"/>
    </xf>
    <xf borderId="87" fillId="15" fontId="15" numFmtId="0" xfId="0" applyAlignment="1" applyBorder="1" applyFill="1" applyFont="1">
      <alignment horizontal="center" vertical="center"/>
    </xf>
    <xf borderId="88" fillId="10" fontId="15" numFmtId="0" xfId="0" applyAlignment="1" applyBorder="1" applyFont="1">
      <alignment horizontal="center" vertical="center"/>
    </xf>
    <xf borderId="89" fillId="0" fontId="3" numFmtId="0" xfId="0" applyBorder="1" applyFont="1"/>
    <xf borderId="90" fillId="0" fontId="3" numFmtId="0" xfId="0" applyBorder="1" applyFont="1"/>
    <xf borderId="87" fillId="10" fontId="8" numFmtId="0" xfId="0" applyAlignment="1" applyBorder="1" applyFont="1">
      <alignment horizontal="center" vertical="center"/>
    </xf>
    <xf borderId="87" fillId="10" fontId="8" numFmtId="16" xfId="0" applyAlignment="1" applyBorder="1" applyFont="1" applyNumberFormat="1">
      <alignment horizontal="center" vertical="center"/>
    </xf>
    <xf borderId="87" fillId="10" fontId="8" numFmtId="164" xfId="0" applyAlignment="1" applyBorder="1" applyFont="1" applyNumberFormat="1">
      <alignment horizontal="center" vertical="center"/>
    </xf>
    <xf borderId="87" fillId="2" fontId="8" numFmtId="10" xfId="0" applyAlignment="1" applyBorder="1" applyFont="1" applyNumberFormat="1">
      <alignment horizontal="center" vertical="center"/>
    </xf>
    <xf borderId="87" fillId="15" fontId="8" numFmtId="164" xfId="0" applyAlignment="1" applyBorder="1" applyFont="1" applyNumberFormat="1">
      <alignment horizontal="center" vertical="center"/>
    </xf>
    <xf borderId="87" fillId="10" fontId="8" numFmtId="0" xfId="0" applyAlignment="1" applyBorder="1" applyFont="1">
      <alignment horizontal="center" shrinkToFit="0" vertical="center" wrapText="1"/>
    </xf>
    <xf borderId="87" fillId="10" fontId="8" numFmtId="164" xfId="0" applyAlignment="1" applyBorder="1" applyFont="1" applyNumberFormat="1">
      <alignment horizontal="center" shrinkToFit="0" vertical="center" wrapText="1"/>
    </xf>
    <xf borderId="87" fillId="10" fontId="8" numFmtId="16" xfId="0" applyAlignment="1" applyBorder="1" applyFont="1" applyNumberFormat="1">
      <alignment horizontal="center" shrinkToFit="0" vertical="center" wrapText="1"/>
    </xf>
    <xf borderId="87" fillId="15" fontId="8" numFmtId="16" xfId="0" applyAlignment="1" applyBorder="1" applyFont="1" applyNumberFormat="1">
      <alignment horizontal="center" vertical="center"/>
    </xf>
    <xf borderId="87" fillId="2" fontId="8" numFmtId="0" xfId="0" applyAlignment="1" applyBorder="1" applyFont="1">
      <alignment horizontal="center" vertical="center"/>
    </xf>
    <xf borderId="62" fillId="16" fontId="0" numFmtId="0" xfId="0" applyAlignment="1" applyBorder="1" applyFill="1" applyFont="1">
      <alignment horizontal="center" vertical="center"/>
    </xf>
    <xf borderId="91" fillId="4" fontId="0" numFmtId="10" xfId="0" applyAlignment="1" applyBorder="1" applyFont="1" applyNumberFormat="1">
      <alignment horizontal="center" vertical="center"/>
    </xf>
    <xf borderId="67" fillId="4" fontId="0" numFmtId="164" xfId="0" applyAlignment="1" applyBorder="1" applyFont="1" applyNumberFormat="1">
      <alignment horizontal="center" vertical="center"/>
    </xf>
    <xf borderId="28" fillId="4" fontId="0" numFmtId="10" xfId="0" applyAlignment="1" applyBorder="1" applyFont="1" applyNumberFormat="1">
      <alignment horizontal="center" vertical="center"/>
    </xf>
    <xf borderId="28" fillId="4" fontId="0" numFmtId="164" xfId="0" applyAlignment="1" applyBorder="1" applyFont="1" applyNumberFormat="1">
      <alignment horizontal="center" vertical="center"/>
    </xf>
    <xf borderId="67" fillId="4" fontId="8" numFmtId="164" xfId="0" applyAlignment="1" applyBorder="1" applyFont="1" applyNumberFormat="1">
      <alignment horizontal="center" vertical="center"/>
    </xf>
    <xf borderId="28" fillId="4" fontId="8" numFmtId="16" xfId="0" applyAlignment="1" applyBorder="1" applyFont="1" applyNumberFormat="1">
      <alignment horizontal="center" vertical="center"/>
    </xf>
    <xf borderId="28" fillId="4" fontId="0" numFmtId="16" xfId="0" applyAlignment="1" applyBorder="1" applyFont="1" applyNumberFormat="1">
      <alignment horizontal="center" vertical="center"/>
    </xf>
    <xf borderId="27" fillId="11" fontId="0" numFmtId="0" xfId="0" applyAlignment="1" applyBorder="1" applyFont="1">
      <alignment horizontal="center" vertical="center"/>
    </xf>
    <xf borderId="62" fillId="7" fontId="0" numFmtId="10" xfId="0" applyAlignment="1" applyBorder="1" applyFont="1" applyNumberFormat="1">
      <alignment horizontal="center" shrinkToFit="0" vertical="center" wrapText="1"/>
    </xf>
    <xf borderId="27" fillId="7" fontId="0" numFmtId="164" xfId="0" applyAlignment="1" applyBorder="1" applyFont="1" applyNumberFormat="1">
      <alignment horizontal="center" vertical="center"/>
    </xf>
    <xf borderId="26" fillId="4" fontId="0" numFmtId="10" xfId="0" applyAlignment="1" applyBorder="1" applyFont="1" applyNumberFormat="1">
      <alignment horizontal="center" shrinkToFit="0" vertical="center" wrapText="1"/>
    </xf>
    <xf borderId="27" fillId="4" fontId="0" numFmtId="164" xfId="0" applyAlignment="1" applyBorder="1" applyFont="1" applyNumberFormat="1">
      <alignment horizontal="center" vertical="center"/>
    </xf>
    <xf borderId="26" fillId="7" fontId="0" numFmtId="10" xfId="0" applyAlignment="1" applyBorder="1" applyFont="1" applyNumberFormat="1">
      <alignment horizontal="center" vertical="center"/>
    </xf>
    <xf borderId="68" fillId="7" fontId="0" numFmtId="164" xfId="0" applyAlignment="1" applyBorder="1" applyFont="1" applyNumberFormat="1">
      <alignment horizontal="center" vertical="center"/>
    </xf>
    <xf borderId="92" fillId="7" fontId="0" numFmtId="0" xfId="0" applyAlignment="1" applyBorder="1" applyFont="1">
      <alignment horizontal="center" vertical="center"/>
    </xf>
    <xf borderId="27" fillId="4" fontId="0" numFmtId="0" xfId="0" applyAlignment="1" applyBorder="1" applyFont="1">
      <alignment horizontal="center" vertical="center"/>
    </xf>
    <xf borderId="87" fillId="2" fontId="8" numFmtId="164" xfId="0" applyAlignment="1" applyBorder="1" applyFont="1" applyNumberFormat="1">
      <alignment horizontal="center" vertical="center"/>
    </xf>
    <xf borderId="93" fillId="4" fontId="0" numFmtId="10" xfId="0" applyAlignment="1" applyBorder="1" applyFont="1" applyNumberFormat="1">
      <alignment horizontal="center" vertical="center"/>
    </xf>
    <xf borderId="53" fillId="4" fontId="0" numFmtId="164" xfId="0" applyAlignment="1" applyBorder="1" applyFont="1" applyNumberFormat="1">
      <alignment horizontal="center" vertical="center"/>
    </xf>
    <xf borderId="31" fillId="4" fontId="0" numFmtId="0" xfId="0" applyAlignment="1" applyBorder="1" applyFont="1">
      <alignment horizontal="center" vertical="center"/>
    </xf>
    <xf borderId="80" fillId="7" fontId="0" numFmtId="10" xfId="0" applyAlignment="1" applyBorder="1" applyFont="1" applyNumberFormat="1">
      <alignment horizontal="center" shrinkToFit="0" vertical="center" wrapText="1"/>
    </xf>
    <xf borderId="31" fillId="7" fontId="0" numFmtId="164" xfId="0" applyAlignment="1" applyBorder="1" applyFont="1" applyNumberFormat="1">
      <alignment horizontal="center" vertical="center"/>
    </xf>
    <xf borderId="30" fillId="4" fontId="0" numFmtId="10" xfId="0" applyAlignment="1" applyBorder="1" applyFont="1" applyNumberFormat="1">
      <alignment horizontal="center" shrinkToFit="0" vertical="center" wrapText="1"/>
    </xf>
    <xf borderId="94" fillId="4" fontId="2" numFmtId="0" xfId="0" applyAlignment="1" applyBorder="1" applyFont="1">
      <alignment horizontal="center"/>
    </xf>
    <xf borderId="95" fillId="0" fontId="3" numFmtId="0" xfId="0" applyBorder="1" applyFont="1"/>
    <xf borderId="96" fillId="0" fontId="3" numFmtId="0" xfId="0" applyBorder="1" applyFont="1"/>
    <xf borderId="87" fillId="4" fontId="2" numFmtId="0" xfId="0" applyAlignment="1" applyBorder="1" applyFont="1">
      <alignment horizontal="center"/>
    </xf>
    <xf borderId="87" fillId="3" fontId="0" numFmtId="0" xfId="0" applyAlignment="1" applyBorder="1" applyFont="1">
      <alignment horizontal="center" vertical="center"/>
    </xf>
    <xf borderId="87" fillId="4" fontId="2" numFmtId="0" xfId="0" applyAlignment="1" applyBorder="1" applyFont="1">
      <alignment horizontal="center" vertical="center"/>
    </xf>
    <xf borderId="87" fillId="2" fontId="8" numFmtId="16" xfId="0" applyAlignment="1" applyBorder="1" applyFont="1" applyNumberFormat="1">
      <alignment horizontal="center" vertical="center"/>
    </xf>
    <xf borderId="87" fillId="0" fontId="0" numFmtId="164" xfId="0" applyAlignment="1" applyBorder="1" applyFont="1" applyNumberFormat="1">
      <alignment horizontal="center" vertical="center"/>
    </xf>
    <xf borderId="87" fillId="4" fontId="2" numFmtId="164" xfId="0" applyAlignment="1" applyBorder="1" applyFont="1" applyNumberFormat="1">
      <alignment horizontal="center" vertical="center"/>
    </xf>
    <xf borderId="87" fillId="4" fontId="2" numFmtId="0" xfId="0" applyAlignment="1" applyBorder="1" applyFont="1">
      <alignment horizontal="center" shrinkToFit="0" vertical="center" wrapText="1"/>
    </xf>
    <xf borderId="87" fillId="0" fontId="14" numFmtId="164" xfId="0" applyAlignment="1" applyBorder="1" applyFont="1" applyNumberFormat="1">
      <alignment horizontal="center" vertical="center"/>
    </xf>
    <xf quotePrefix="1" borderId="87" fillId="2" fontId="8" numFmtId="0" xfId="0" applyAlignment="1" applyBorder="1" applyFont="1">
      <alignment horizontal="center" vertical="center"/>
    </xf>
    <xf borderId="88" fillId="4" fontId="2" numFmtId="0" xfId="0" applyAlignment="1" applyBorder="1" applyFont="1">
      <alignment horizontal="center"/>
    </xf>
    <xf borderId="97" fillId="2" fontId="8" numFmtId="0" xfId="0" applyAlignment="1" applyBorder="1" applyFont="1">
      <alignment horizontal="center" vertical="center"/>
    </xf>
    <xf borderId="35" fillId="0" fontId="0" numFmtId="0" xfId="0" applyAlignment="1" applyBorder="1" applyFont="1">
      <alignment horizontal="center" textRotation="90" vertical="center"/>
    </xf>
    <xf borderId="28" fillId="0" fontId="0" numFmtId="0" xfId="0" applyBorder="1" applyFont="1"/>
    <xf borderId="28" fillId="0" fontId="0" numFmtId="0" xfId="0" applyAlignment="1" applyBorder="1" applyFont="1">
      <alignment horizontal="center" textRotation="90" vertical="center"/>
    </xf>
    <xf borderId="0" fillId="0" fontId="0" numFmtId="0" xfId="0" applyAlignment="1" applyFont="1">
      <alignment horizontal="center"/>
    </xf>
    <xf borderId="58" fillId="17" fontId="2" numFmtId="0" xfId="0" applyAlignment="1" applyBorder="1" applyFill="1" applyFont="1">
      <alignment horizontal="center" vertical="center"/>
    </xf>
    <xf borderId="98" fillId="0" fontId="3" numFmtId="0" xfId="0" applyBorder="1" applyFont="1"/>
    <xf borderId="59" fillId="0" fontId="3" numFmtId="0" xfId="0" applyBorder="1" applyFont="1"/>
    <xf borderId="58" fillId="0" fontId="16" numFmtId="0" xfId="0" applyAlignment="1" applyBorder="1" applyFont="1">
      <alignment horizontal="center" shrinkToFit="0" vertical="center" wrapText="1"/>
    </xf>
    <xf borderId="58" fillId="0" fontId="0" numFmtId="0" xfId="0" applyAlignment="1" applyBorder="1" applyFont="1">
      <alignment horizontal="center" vertical="center"/>
    </xf>
    <xf borderId="99" fillId="0" fontId="16" numFmtId="0" xfId="0" applyAlignment="1" applyBorder="1" applyFont="1">
      <alignment horizontal="center" shrinkToFit="0" vertical="center" wrapText="1"/>
    </xf>
    <xf borderId="77" fillId="0" fontId="0" numFmtId="0" xfId="0" applyAlignment="1" applyBorder="1" applyFont="1">
      <alignment horizontal="center" vertical="center"/>
    </xf>
    <xf borderId="100" fillId="0" fontId="3" numFmtId="0" xfId="0" applyBorder="1" applyFont="1"/>
    <xf borderId="101" fillId="0" fontId="3" numFmtId="0" xfId="0" applyBorder="1" applyFont="1"/>
    <xf borderId="102" fillId="0" fontId="0" numFmtId="0" xfId="0" applyAlignment="1" applyBorder="1" applyFont="1">
      <alignment horizontal="center" vertical="center"/>
    </xf>
    <xf borderId="103" fillId="0" fontId="3" numFmtId="0" xfId="0" applyBorder="1" applyFont="1"/>
    <xf borderId="104" fillId="0" fontId="3" numFmtId="0" xfId="0" applyBorder="1" applyFont="1"/>
    <xf borderId="105" fillId="0" fontId="3" numFmtId="0" xfId="0" applyBorder="1" applyFont="1"/>
    <xf borderId="106" fillId="0" fontId="0" numFmtId="0" xfId="0" applyAlignment="1" applyBorder="1" applyFont="1">
      <alignment horizontal="center" vertical="center"/>
    </xf>
    <xf borderId="107" fillId="0" fontId="3" numFmtId="0" xfId="0" applyBorder="1" applyFont="1"/>
    <xf borderId="108" fillId="0" fontId="0" numFmtId="0" xfId="0" applyAlignment="1" applyBorder="1" applyFont="1">
      <alignment horizontal="center" vertical="center"/>
    </xf>
    <xf borderId="109" fillId="0" fontId="3" numFmtId="0" xfId="0" applyBorder="1" applyFont="1"/>
    <xf borderId="110" fillId="0" fontId="3" numFmtId="0" xfId="0" applyBorder="1" applyFont="1"/>
    <xf borderId="11" fillId="17" fontId="2" numFmtId="0" xfId="0" applyAlignment="1" applyBorder="1" applyFont="1">
      <alignment horizontal="center" vertical="center"/>
    </xf>
    <xf borderId="111" fillId="0" fontId="3" numFmtId="0" xfId="0" applyBorder="1" applyFont="1"/>
    <xf borderId="58" fillId="2" fontId="2" numFmtId="0" xfId="0" applyAlignment="1" applyBorder="1" applyFont="1">
      <alignment horizontal="center" vertical="center"/>
    </xf>
    <xf borderId="112" fillId="0" fontId="3" numFmtId="0" xfId="0" applyBorder="1" applyFont="1"/>
    <xf borderId="8" fillId="2" fontId="2" numFmtId="0" xfId="0" applyAlignment="1" applyBorder="1" applyFont="1">
      <alignment horizontal="center" vertical="center"/>
    </xf>
    <xf borderId="113" fillId="2" fontId="2" numFmtId="0" xfId="0" applyAlignment="1" applyBorder="1" applyFont="1">
      <alignment horizontal="center" vertical="center"/>
    </xf>
    <xf borderId="114" fillId="0" fontId="0" numFmtId="17" xfId="0" applyAlignment="1" applyBorder="1" applyFont="1" applyNumberFormat="1">
      <alignment horizontal="center" vertical="center"/>
    </xf>
    <xf borderId="46" fillId="0" fontId="0" numFmtId="164" xfId="0" applyAlignment="1" applyBorder="1" applyFont="1" applyNumberFormat="1">
      <alignment horizontal="center" vertical="center"/>
    </xf>
    <xf borderId="41" fillId="0" fontId="0" numFmtId="10" xfId="0" applyAlignment="1" applyBorder="1" applyFont="1" applyNumberFormat="1">
      <alignment horizontal="center" vertical="center"/>
    </xf>
    <xf borderId="115" fillId="0" fontId="3" numFmtId="0" xfId="0" applyBorder="1" applyFont="1"/>
    <xf borderId="106" fillId="0" fontId="0" numFmtId="17" xfId="0" applyAlignment="1" applyBorder="1" applyFont="1" applyNumberFormat="1">
      <alignment horizontal="center" vertical="center"/>
    </xf>
    <xf borderId="38" fillId="0" fontId="0" numFmtId="10" xfId="0" applyAlignment="1" applyBorder="1" applyFont="1" applyNumberFormat="1">
      <alignment horizontal="center" vertical="center"/>
    </xf>
    <xf borderId="108" fillId="0" fontId="0" numFmtId="17" xfId="0" applyAlignment="1" applyBorder="1" applyFont="1" applyNumberFormat="1">
      <alignment horizontal="center" vertical="center"/>
    </xf>
    <xf borderId="116" fillId="0" fontId="3" numFmtId="0" xfId="0" applyBorder="1" applyFont="1"/>
    <xf borderId="117" fillId="0" fontId="0" numFmtId="10" xfId="0" applyAlignment="1" applyBorder="1" applyFont="1" applyNumberFormat="1">
      <alignment horizontal="center" vertical="center"/>
    </xf>
    <xf borderId="101" fillId="0" fontId="2" numFmtId="0" xfId="0" applyAlignment="1" applyBorder="1" applyFont="1">
      <alignment horizontal="center" vertical="center"/>
    </xf>
    <xf borderId="118" fillId="0" fontId="3" numFmtId="0" xfId="0" applyBorder="1" applyFont="1"/>
    <xf borderId="52" fillId="0" fontId="0" numFmtId="164" xfId="0" applyAlignment="1" applyBorder="1" applyFont="1" applyNumberFormat="1">
      <alignment horizontal="center" vertical="center"/>
    </xf>
    <xf borderId="119" fillId="0" fontId="0" numFmtId="10" xfId="0" applyAlignment="1" applyBorder="1" applyFont="1" applyNumberFormat="1">
      <alignment horizontal="center" vertical="center"/>
    </xf>
    <xf borderId="120" fillId="0" fontId="3" numFmtId="0" xfId="0" applyBorder="1" applyFont="1"/>
    <xf borderId="82" fillId="0" fontId="0" numFmtId="0" xfId="0" applyAlignment="1" applyBorder="1" applyFont="1">
      <alignment horizontal="center"/>
    </xf>
    <xf borderId="121" fillId="0" fontId="16" numFmtId="0" xfId="0" applyAlignment="1" applyBorder="1" applyFont="1">
      <alignment horizontal="center"/>
    </xf>
    <xf borderId="122" fillId="0" fontId="0" numFmtId="164" xfId="0" applyAlignment="1" applyBorder="1" applyFont="1" applyNumberFormat="1">
      <alignment horizontal="center"/>
    </xf>
    <xf borderId="84" fillId="0" fontId="0" numFmtId="0" xfId="0" applyAlignment="1" applyBorder="1" applyFont="1">
      <alignment horizontal="center"/>
    </xf>
    <xf borderId="39" fillId="0" fontId="16" numFmtId="0" xfId="0" applyAlignment="1" applyBorder="1" applyFont="1">
      <alignment horizontal="center"/>
    </xf>
    <xf borderId="38" fillId="0" fontId="0" numFmtId="164" xfId="0" applyAlignment="1" applyBorder="1" applyFont="1" applyNumberFormat="1">
      <alignment horizontal="center"/>
    </xf>
    <xf borderId="85" fillId="0" fontId="0" numFmtId="0" xfId="0" applyAlignment="1" applyBorder="1" applyFont="1">
      <alignment horizontal="center"/>
    </xf>
    <xf borderId="123" fillId="0" fontId="16" numFmtId="0" xfId="0" applyAlignment="1" applyBorder="1" applyFont="1">
      <alignment horizontal="center"/>
    </xf>
    <xf borderId="124" fillId="0" fontId="0" numFmtId="10" xfId="0" applyAlignment="1" applyBorder="1" applyFont="1" applyNumberFormat="1">
      <alignment horizontal="center"/>
    </xf>
    <xf borderId="106" fillId="0" fontId="0" numFmtId="0" xfId="0" applyAlignment="1" applyBorder="1" applyFont="1">
      <alignment horizontal="center"/>
    </xf>
    <xf borderId="2" fillId="0" fontId="16" numFmtId="0" xfId="0" applyAlignment="1" applyBorder="1" applyFont="1">
      <alignment horizontal="center"/>
    </xf>
    <xf borderId="108" fillId="0" fontId="0" numFmtId="0" xfId="0" applyAlignment="1" applyBorder="1" applyFont="1">
      <alignment horizontal="center"/>
    </xf>
    <xf borderId="30" fillId="0" fontId="16" numFmtId="0" xfId="0" applyAlignment="1" applyBorder="1" applyFont="1">
      <alignment horizontal="center"/>
    </xf>
    <xf borderId="117" fillId="0" fontId="0" numFmtId="164" xfId="0" applyAlignment="1" applyBorder="1" applyFont="1" applyNumberFormat="1">
      <alignment horizontal="center"/>
    </xf>
    <xf borderId="17" fillId="0" fontId="0" numFmtId="10" xfId="0" applyAlignment="1" applyBorder="1" applyFont="1" applyNumberFormat="1">
      <alignment horizontal="center"/>
    </xf>
    <xf borderId="125" fillId="0" fontId="3" numFmtId="0" xfId="0" applyBorder="1" applyFont="1"/>
    <xf borderId="117" fillId="0" fontId="0" numFmtId="10" xfId="0" applyAlignment="1" applyBorder="1" applyFont="1" applyNumberFormat="1">
      <alignment horizontal="center"/>
    </xf>
    <xf borderId="126" fillId="2" fontId="16" numFmtId="0" xfId="0" applyAlignment="1" applyBorder="1" applyFont="1">
      <alignment horizontal="center"/>
    </xf>
    <xf borderId="56" fillId="2" fontId="0" numFmtId="164" xfId="0" applyAlignment="1" applyBorder="1" applyFont="1" applyNumberFormat="1">
      <alignment horizontal="right"/>
    </xf>
    <xf borderId="1" fillId="2" fontId="0" numFmtId="10" xfId="0" applyAlignment="1" applyBorder="1" applyFont="1" applyNumberFormat="1">
      <alignment horizontal="left"/>
    </xf>
    <xf borderId="1" fillId="2" fontId="0" numFmtId="0" xfId="0" applyAlignment="1" applyBorder="1" applyFont="1">
      <alignment horizontal="right"/>
    </xf>
    <xf borderId="127" fillId="2" fontId="0" numFmtId="164" xfId="0" applyAlignment="1" applyBorder="1" applyFont="1" applyNumberFormat="1">
      <alignment horizontal="left"/>
    </xf>
    <xf borderId="24" fillId="2" fontId="16" numFmtId="0" xfId="0" applyAlignment="1" applyBorder="1" applyFont="1">
      <alignment horizontal="center"/>
    </xf>
    <xf borderId="68" fillId="2" fontId="0" numFmtId="164" xfId="0" applyAlignment="1" applyBorder="1" applyFont="1" applyNumberFormat="1">
      <alignment horizontal="right"/>
    </xf>
    <xf borderId="128" fillId="2" fontId="0" numFmtId="164" xfId="0" applyAlignment="1" applyBorder="1" applyFont="1" applyNumberFormat="1">
      <alignment horizontal="left"/>
    </xf>
    <xf borderId="128" fillId="2" fontId="0" numFmtId="0" xfId="0" applyAlignment="1" applyBorder="1" applyFont="1">
      <alignment horizontal="right"/>
    </xf>
    <xf borderId="92" fillId="2" fontId="0" numFmtId="10" xfId="0" applyAlignment="1" applyBorder="1" applyFont="1" applyNumberFormat="1">
      <alignment horizontal="left"/>
    </xf>
    <xf borderId="0" fillId="0" fontId="0" numFmtId="0" xfId="0" applyAlignment="1" applyFont="1">
      <alignment horizontal="left"/>
    </xf>
    <xf borderId="129" fillId="2" fontId="16" numFmtId="0" xfId="0" applyAlignment="1" applyBorder="1" applyFont="1">
      <alignment horizontal="center"/>
    </xf>
    <xf borderId="69" fillId="2" fontId="0" numFmtId="164" xfId="0" applyAlignment="1" applyBorder="1" applyFont="1" applyNumberFormat="1">
      <alignment horizontal="right"/>
    </xf>
    <xf borderId="129" fillId="2" fontId="0" numFmtId="164" xfId="0" applyAlignment="1" applyBorder="1" applyFont="1" applyNumberFormat="1">
      <alignment horizontal="left"/>
    </xf>
    <xf borderId="129" fillId="2" fontId="0" numFmtId="0" xfId="0" applyAlignment="1" applyBorder="1" applyFont="1">
      <alignment horizontal="right"/>
    </xf>
    <xf borderId="130" fillId="2" fontId="0" numFmtId="10" xfId="0" applyAlignment="1" applyBorder="1" applyFont="1" applyNumberFormat="1">
      <alignment horizontal="left"/>
    </xf>
    <xf borderId="0" fillId="0" fontId="0" numFmtId="164" xfId="0" applyAlignment="1" applyFont="1" applyNumberFormat="1">
      <alignment horizontal="center"/>
    </xf>
    <xf borderId="1" fillId="11" fontId="0" numFmtId="164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</xdr:col>
      <xdr:colOff>76200</xdr:colOff>
      <xdr:row>2</xdr:row>
      <xdr:rowOff>0</xdr:rowOff>
    </xdr:from>
    <xdr:ext cx="5438775" cy="2038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12</xdr:row>
      <xdr:rowOff>114300</xdr:rowOff>
    </xdr:from>
    <xdr:ext cx="4381500" cy="11049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314325</xdr:colOff>
      <xdr:row>35</xdr:row>
      <xdr:rowOff>133350</xdr:rowOff>
    </xdr:from>
    <xdr:ext cx="6400800" cy="26955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14.0"/>
    <col customWidth="1" min="3" max="3" width="24.29"/>
    <col customWidth="1" min="4" max="4" width="18.57"/>
    <col customWidth="1" min="5" max="5" width="18.14"/>
    <col customWidth="1" min="6" max="6" width="14.71"/>
    <col customWidth="1" min="7" max="7" width="16.43"/>
    <col customWidth="1" min="8" max="8" width="16.14"/>
    <col customWidth="1" min="9" max="9" width="15.57"/>
    <col customWidth="1" min="10" max="10" width="21.86"/>
    <col customWidth="1" min="11" max="11" width="21.14"/>
    <col customWidth="1" min="12" max="12" width="23.14"/>
    <col customWidth="1" min="13" max="13" width="23.57"/>
    <col customWidth="1" min="14" max="14" width="21.14"/>
    <col customWidth="1" min="15" max="16" width="19.86"/>
    <col customWidth="1" min="17" max="17" width="13.71"/>
    <col customWidth="1" min="18" max="18" width="17.29"/>
    <col customWidth="1" min="19" max="19" width="18.29"/>
    <col customWidth="1" min="20" max="20" width="25.71"/>
    <col customWidth="1" min="21" max="21" width="20.86"/>
    <col customWidth="1" min="22" max="22" width="23.57"/>
    <col customWidth="1" min="23" max="23" width="18.57"/>
    <col customWidth="1" min="24" max="24" width="41.71"/>
    <col customWidth="1" min="25" max="25" width="16.57"/>
    <col customWidth="1" min="26" max="26" width="11.0"/>
    <col customWidth="1" min="27" max="27" width="20.71"/>
    <col customWidth="1" min="28" max="29" width="29.0"/>
    <col customWidth="1" min="30" max="30" width="18.57"/>
    <col customWidth="1" min="31" max="31" width="19.57"/>
    <col customWidth="1" min="32" max="32" width="30.0"/>
    <col customWidth="1" min="33" max="34" width="17.43"/>
    <col customWidth="1" min="35" max="47" width="9.14"/>
  </cols>
  <sheetData>
    <row r="1">
      <c r="A1" s="5"/>
      <c r="B1" s="7"/>
      <c r="C1" s="9" t="s">
        <v>2</v>
      </c>
      <c r="D1" s="11" t="s">
        <v>4</v>
      </c>
      <c r="E1" s="15"/>
      <c r="F1" s="15"/>
      <c r="G1" s="17"/>
      <c r="H1" s="11" t="s">
        <v>14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7"/>
      <c r="W1" s="21" t="s">
        <v>15</v>
      </c>
      <c r="X1" s="23" t="s">
        <v>16</v>
      </c>
      <c r="Y1" s="25"/>
      <c r="Z1" s="27"/>
      <c r="AA1" s="29" t="s">
        <v>19</v>
      </c>
      <c r="AB1" s="31" t="s">
        <v>20</v>
      </c>
      <c r="AC1" s="31" t="s">
        <v>21</v>
      </c>
      <c r="AD1" s="31" t="s">
        <v>22</v>
      </c>
      <c r="AE1" s="34" t="s">
        <v>23</v>
      </c>
      <c r="AF1" s="36" t="s">
        <v>25</v>
      </c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4"/>
      <c r="AS1" s="4"/>
      <c r="AT1" s="4"/>
      <c r="AU1" s="4"/>
    </row>
    <row r="2">
      <c r="A2" s="40"/>
      <c r="B2" s="44"/>
      <c r="C2" s="47"/>
      <c r="D2" s="52" t="s">
        <v>31</v>
      </c>
      <c r="E2" s="55" t="s">
        <v>35</v>
      </c>
      <c r="F2" s="59" t="s">
        <v>37</v>
      </c>
      <c r="G2" s="61" t="s">
        <v>41</v>
      </c>
      <c r="H2" s="64" t="s">
        <v>45</v>
      </c>
      <c r="I2" s="65"/>
      <c r="J2" s="64" t="s">
        <v>52</v>
      </c>
      <c r="K2" s="66"/>
      <c r="L2" s="66"/>
      <c r="M2" s="66"/>
      <c r="N2" s="66"/>
      <c r="O2" s="66"/>
      <c r="P2" s="65"/>
      <c r="Q2" s="64" t="s">
        <v>56</v>
      </c>
      <c r="R2" s="66"/>
      <c r="S2" s="66"/>
      <c r="T2" s="66"/>
      <c r="U2" s="66"/>
      <c r="V2" s="65"/>
      <c r="W2" s="47"/>
      <c r="X2" s="68"/>
      <c r="Y2" s="70"/>
      <c r="Z2" s="72"/>
      <c r="AA2" s="74"/>
      <c r="AB2" s="76"/>
      <c r="AC2" s="76"/>
      <c r="AD2" s="76"/>
      <c r="AE2" s="47"/>
      <c r="AF2" s="47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</row>
    <row r="3">
      <c r="A3" s="78"/>
      <c r="B3" s="79"/>
      <c r="C3" s="76"/>
      <c r="D3" s="83"/>
      <c r="E3" s="85"/>
      <c r="F3" s="86"/>
      <c r="G3" s="88"/>
      <c r="H3" s="89" t="s">
        <v>65</v>
      </c>
      <c r="I3" s="89" t="s">
        <v>66</v>
      </c>
      <c r="J3" s="89" t="s">
        <v>67</v>
      </c>
      <c r="K3" s="89" t="s">
        <v>68</v>
      </c>
      <c r="L3" s="89" t="s">
        <v>69</v>
      </c>
      <c r="M3" s="89" t="s">
        <v>70</v>
      </c>
      <c r="N3" s="89" t="s">
        <v>71</v>
      </c>
      <c r="O3" s="89" t="s">
        <v>72</v>
      </c>
      <c r="P3" s="89" t="s">
        <v>73</v>
      </c>
      <c r="Q3" s="89" t="s">
        <v>74</v>
      </c>
      <c r="R3" s="89" t="s">
        <v>75</v>
      </c>
      <c r="S3" s="89" t="s">
        <v>76</v>
      </c>
      <c r="T3" s="89" t="s">
        <v>77</v>
      </c>
      <c r="U3" s="89" t="s">
        <v>78</v>
      </c>
      <c r="V3" s="89" t="s">
        <v>79</v>
      </c>
      <c r="W3" s="88"/>
      <c r="X3" s="91" t="s">
        <v>80</v>
      </c>
      <c r="Y3" s="91" t="s">
        <v>82</v>
      </c>
      <c r="Z3" s="91" t="s">
        <v>83</v>
      </c>
      <c r="AA3" s="92" t="s">
        <v>84</v>
      </c>
      <c r="AB3" s="92" t="s">
        <v>84</v>
      </c>
      <c r="AC3" s="92" t="s">
        <v>84</v>
      </c>
      <c r="AD3" s="92" t="s">
        <v>84</v>
      </c>
      <c r="AE3" s="88"/>
      <c r="AF3" s="88"/>
      <c r="AG3" s="4" t="s">
        <v>85</v>
      </c>
      <c r="AH3" s="95">
        <f t="array" ref="AH3">NPV(2%, AG4:AG35)</f>
        <v>3597021.336</v>
      </c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</row>
    <row r="4">
      <c r="A4" s="97">
        <v>2017.0</v>
      </c>
      <c r="B4" s="99" t="s">
        <v>87</v>
      </c>
      <c r="C4" s="102">
        <f>6000+100</f>
        <v>6100</v>
      </c>
      <c r="D4" s="102"/>
      <c r="E4" s="102"/>
      <c r="F4" s="102">
        <v>750.0</v>
      </c>
      <c r="G4" s="102"/>
      <c r="H4" s="102">
        <v>8000.0</v>
      </c>
      <c r="I4" s="102"/>
      <c r="J4" s="102"/>
      <c r="K4" s="102">
        <v>1000.0</v>
      </c>
      <c r="L4" s="102"/>
      <c r="M4" s="102">
        <v>8500.0</v>
      </c>
      <c r="N4" s="102"/>
      <c r="O4" s="102">
        <v>600.0</v>
      </c>
      <c r="P4" s="102"/>
      <c r="Q4" s="102">
        <v>300.0</v>
      </c>
      <c r="R4" s="102"/>
      <c r="S4" s="53"/>
      <c r="T4" s="102"/>
      <c r="U4" s="102"/>
      <c r="V4" s="102"/>
      <c r="W4" s="80">
        <f t="shared" ref="W4:W51" si="1">SUM(C4:V4)</f>
        <v>25250</v>
      </c>
      <c r="X4" s="103">
        <v>30.0</v>
      </c>
      <c r="Y4" s="104"/>
      <c r="Z4" s="104"/>
      <c r="AA4" s="102">
        <f>(X4*'PARÂMETROS NOVO'!$C$50)+(Y4*'PARÂMETROS NOVO'!$C$74)+(Z4*'PARÂMETROS NOVO'!$C$105)</f>
        <v>2115000</v>
      </c>
      <c r="AB4" s="102">
        <v>0.0</v>
      </c>
      <c r="AC4" s="102">
        <v>0.0</v>
      </c>
      <c r="AD4" s="102">
        <f t="shared" ref="AD4:AD11" si="2">AB4-W4</f>
        <v>-25250</v>
      </c>
      <c r="AE4" s="53">
        <f>AD4</f>
        <v>-25250</v>
      </c>
      <c r="AF4" s="105" t="str">
        <f t="shared" ref="AF4:AF11" si="3">AA4/(AVERAGE('[1]ESTRATÉGIA DE EXECUÇÃO'!$S$11:$S$19))</f>
        <v>#REF!</v>
      </c>
      <c r="AG4" s="106">
        <f t="shared" ref="AG4:AG11" si="4">AD4</f>
        <v>-25250</v>
      </c>
      <c r="AH4" s="95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</row>
    <row r="5">
      <c r="A5" s="107"/>
      <c r="B5" s="99" t="s">
        <v>90</v>
      </c>
      <c r="C5" s="102">
        <v>10000.0</v>
      </c>
      <c r="D5" s="102"/>
      <c r="E5" s="102"/>
      <c r="F5" s="102">
        <f t="shared" ref="F5:F11" si="5">30*Y5+X5*15</f>
        <v>450</v>
      </c>
      <c r="G5" s="102"/>
      <c r="H5" s="102">
        <v>2000.0</v>
      </c>
      <c r="I5" s="102">
        <v>2000.0</v>
      </c>
      <c r="J5" s="102"/>
      <c r="K5" s="102">
        <v>1000.0</v>
      </c>
      <c r="L5" s="102"/>
      <c r="M5" s="102">
        <v>8500.0</v>
      </c>
      <c r="N5" s="102"/>
      <c r="O5" s="102">
        <v>600.0</v>
      </c>
      <c r="P5" s="54"/>
      <c r="Q5" s="102">
        <v>300.0</v>
      </c>
      <c r="R5" s="102"/>
      <c r="S5" s="53"/>
      <c r="T5" s="102"/>
      <c r="U5" s="102"/>
      <c r="V5" s="102"/>
      <c r="W5" s="80">
        <f t="shared" si="1"/>
        <v>24850</v>
      </c>
      <c r="X5" s="103">
        <v>30.0</v>
      </c>
      <c r="Y5" s="104"/>
      <c r="Z5" s="104"/>
      <c r="AA5" s="102">
        <f>(X5*'PARÂMETROS NOVO'!$C$50)+(Y5*'PARÂMETROS NOVO'!$C$74)+(Z5*'PARÂMETROS NOVO'!$C$105)</f>
        <v>2115000</v>
      </c>
      <c r="AB5" s="102">
        <v>0.0</v>
      </c>
      <c r="AC5" s="102">
        <v>0.0</v>
      </c>
      <c r="AD5" s="102">
        <f t="shared" si="2"/>
        <v>-24850</v>
      </c>
      <c r="AE5" s="53">
        <f t="shared" ref="AE5:AE11" si="6">AD5+AE4</f>
        <v>-50100</v>
      </c>
      <c r="AF5" s="105" t="str">
        <f t="shared" si="3"/>
        <v>#REF!</v>
      </c>
      <c r="AG5" s="106">
        <f t="shared" si="4"/>
        <v>-24850</v>
      </c>
      <c r="AH5" s="4"/>
      <c r="AI5" s="4">
        <v>1.02</v>
      </c>
      <c r="AJ5" s="4">
        <v>100.0</v>
      </c>
      <c r="AK5" s="4">
        <v>1.02</v>
      </c>
      <c r="AL5" s="4"/>
      <c r="AM5" s="4"/>
      <c r="AN5" s="4"/>
      <c r="AO5" s="4"/>
      <c r="AP5" s="4"/>
      <c r="AQ5" s="4"/>
      <c r="AR5" s="4"/>
      <c r="AS5" s="4"/>
      <c r="AT5" s="4"/>
      <c r="AU5" s="4"/>
    </row>
    <row r="6">
      <c r="A6" s="107"/>
      <c r="B6" s="99" t="s">
        <v>91</v>
      </c>
      <c r="C6" s="102"/>
      <c r="D6" s="102">
        <f>AA6*'PARÂMETROS NOVO'!$C$15</f>
        <v>61123.5</v>
      </c>
      <c r="E6" s="102">
        <f t="shared" ref="E6:E11" si="7">0.06*AB6</f>
        <v>7614</v>
      </c>
      <c r="F6" s="102">
        <f t="shared" si="5"/>
        <v>450</v>
      </c>
      <c r="G6" s="102">
        <f>((X6*'PARÂMETROS NOVO'!$C$22*'PARÂMETROS NOVO'!$C$18)+(Y6*'PARÂMETROS NOVO'!$C$74*'PARÂMETROS NOVO'!$C$70))*0.15</f>
        <v>5598</v>
      </c>
      <c r="H6" s="102">
        <v>5000.0</v>
      </c>
      <c r="I6" s="102">
        <v>3000.0</v>
      </c>
      <c r="J6" s="102">
        <v>4000.0</v>
      </c>
      <c r="K6" s="102">
        <v>2500.0</v>
      </c>
      <c r="L6" s="102">
        <v>6000.0</v>
      </c>
      <c r="M6" s="102">
        <v>18000.0</v>
      </c>
      <c r="N6" s="102"/>
      <c r="O6" s="102">
        <v>600.0</v>
      </c>
      <c r="P6" s="102"/>
      <c r="Q6" s="102">
        <v>300.0</v>
      </c>
      <c r="R6" s="102">
        <v>300.0</v>
      </c>
      <c r="S6" s="53">
        <v>400.0</v>
      </c>
      <c r="T6" s="102">
        <v>300.0</v>
      </c>
      <c r="U6" s="102">
        <v>300.0</v>
      </c>
      <c r="V6" s="102"/>
      <c r="W6" s="80">
        <f t="shared" si="1"/>
        <v>115485.5</v>
      </c>
      <c r="X6" s="103">
        <v>30.0</v>
      </c>
      <c r="Y6" s="108"/>
      <c r="Z6" s="108"/>
      <c r="AA6" s="102">
        <f>(X6*'PARÂMETROS NOVO'!$C$50)+(Y6*'PARÂMETROS NOVO'!$C$74)+(Z6*'PARÂMETROS NOVO'!$C$105)</f>
        <v>2115000</v>
      </c>
      <c r="AB6" s="102">
        <f>(X6*'PARÂMETROS NOVO'!$C$51)+(Y6*'PARÂMETROS NOVO'!$C$78)+(Z6*'PARÂMETROS NOVO'!$C$106)</f>
        <v>126900</v>
      </c>
      <c r="AC6" s="102">
        <f t="shared" ref="AC6:AC11" si="8">AB6-D6</f>
        <v>65776.5</v>
      </c>
      <c r="AD6" s="102">
        <f t="shared" si="2"/>
        <v>11414.5</v>
      </c>
      <c r="AE6" s="53">
        <f t="shared" si="6"/>
        <v>-38685.5</v>
      </c>
      <c r="AF6" s="105" t="str">
        <f t="shared" si="3"/>
        <v>#REF!</v>
      </c>
      <c r="AG6" s="106">
        <f t="shared" si="4"/>
        <v>11414.5</v>
      </c>
      <c r="AH6" s="4"/>
      <c r="AI6" s="4">
        <v>1.02</v>
      </c>
      <c r="AJ6" s="111">
        <f t="shared" ref="AJ6:AJ22" si="9">AJ5*AK5</f>
        <v>102</v>
      </c>
      <c r="AK6" s="4">
        <v>1.02</v>
      </c>
      <c r="AL6" s="4"/>
      <c r="AM6" s="4"/>
      <c r="AN6" s="4"/>
      <c r="AO6" s="4"/>
      <c r="AP6" s="4"/>
      <c r="AQ6" s="4"/>
      <c r="AR6" s="4"/>
      <c r="AS6" s="4"/>
      <c r="AT6" s="4"/>
      <c r="AU6" s="4"/>
    </row>
    <row r="7">
      <c r="A7" s="107"/>
      <c r="B7" s="99" t="s">
        <v>95</v>
      </c>
      <c r="C7" s="102">
        <v>10000.0</v>
      </c>
      <c r="D7" s="102">
        <f>AA7*'PARÂMETROS NOVO'!$C$15</f>
        <v>65822.64</v>
      </c>
      <c r="E7" s="102">
        <f t="shared" si="7"/>
        <v>8199.36</v>
      </c>
      <c r="F7" s="102">
        <f t="shared" si="5"/>
        <v>510</v>
      </c>
      <c r="G7" s="102">
        <f>((X7*'PARÂMETROS NOVO'!$C$22*'PARÂMETROS NOVO'!$C$18)+(Y7*'PARÂMETROS NOVO'!$C$74*'PARÂMETROS NOVO'!$C$70))*0.15</f>
        <v>6071.964</v>
      </c>
      <c r="H7" s="102">
        <v>15000.0</v>
      </c>
      <c r="I7" s="102">
        <v>4000.0</v>
      </c>
      <c r="J7" s="102">
        <v>4000.0</v>
      </c>
      <c r="K7" s="102">
        <v>2500.0</v>
      </c>
      <c r="L7" s="102">
        <v>6000.0</v>
      </c>
      <c r="M7" s="102">
        <v>18000.0</v>
      </c>
      <c r="N7" s="102"/>
      <c r="O7" s="102">
        <v>600.0</v>
      </c>
      <c r="P7" s="102"/>
      <c r="Q7" s="102">
        <v>300.0</v>
      </c>
      <c r="R7" s="102">
        <v>300.0</v>
      </c>
      <c r="S7" s="53"/>
      <c r="T7" s="102">
        <v>300.0</v>
      </c>
      <c r="U7" s="102">
        <v>300.0</v>
      </c>
      <c r="V7" s="102"/>
      <c r="W7" s="80">
        <f t="shared" si="1"/>
        <v>141903.964</v>
      </c>
      <c r="X7" s="103">
        <v>32.0</v>
      </c>
      <c r="Y7" s="108">
        <v>1.0</v>
      </c>
      <c r="Z7" s="108"/>
      <c r="AA7" s="102">
        <f>(X7*'PARÂMETROS NOVO'!$C$50)+(Y7*'PARÂMETROS NOVO'!$C$74)+(Z7*'PARÂMETROS NOVO'!$C$105)</f>
        <v>2277600</v>
      </c>
      <c r="AB7" s="102">
        <f>(X7*'PARÂMETROS NOVO'!$C$51)+(Y7*'PARÂMETROS NOVO'!$C$78)+(Z7*'PARÂMETROS NOVO'!$C$106)</f>
        <v>136656</v>
      </c>
      <c r="AC7" s="102">
        <f t="shared" si="8"/>
        <v>70833.36</v>
      </c>
      <c r="AD7" s="102">
        <f t="shared" si="2"/>
        <v>-5247.964</v>
      </c>
      <c r="AE7" s="102">
        <f t="shared" si="6"/>
        <v>-43933.464</v>
      </c>
      <c r="AF7" s="105" t="str">
        <f t="shared" si="3"/>
        <v>#REF!</v>
      </c>
      <c r="AG7" s="106">
        <f t="shared" si="4"/>
        <v>-5247.964</v>
      </c>
      <c r="AH7" s="4"/>
      <c r="AI7" s="4"/>
      <c r="AJ7" s="111">
        <f t="shared" si="9"/>
        <v>104.04</v>
      </c>
      <c r="AK7" s="4">
        <v>1.02</v>
      </c>
      <c r="AL7" s="4"/>
      <c r="AM7" s="4"/>
      <c r="AN7" s="4"/>
      <c r="AO7" s="4"/>
      <c r="AP7" s="4"/>
      <c r="AQ7" s="4"/>
      <c r="AR7" s="4"/>
      <c r="AS7" s="4"/>
      <c r="AT7" s="4"/>
      <c r="AU7" s="4"/>
    </row>
    <row r="8">
      <c r="A8" s="107"/>
      <c r="B8" s="99" t="s">
        <v>97</v>
      </c>
      <c r="C8" s="102"/>
      <c r="D8" s="102">
        <f>AA8*'PARÂMETROS NOVO'!$C$15</f>
        <v>82746.48</v>
      </c>
      <c r="E8" s="102">
        <f t="shared" si="7"/>
        <v>10307.52</v>
      </c>
      <c r="F8" s="102">
        <f t="shared" si="5"/>
        <v>660</v>
      </c>
      <c r="G8" s="102">
        <f>((X8*'PARÂMETROS NOVO'!$C$22*'PARÂMETROS NOVO'!$C$18)+(Y8*'PARÂMETROS NOVO'!$C$74*'PARÂMETROS NOVO'!$C$70))*0.15</f>
        <v>7665.528</v>
      </c>
      <c r="H8" s="102">
        <v>15000.0</v>
      </c>
      <c r="I8" s="102">
        <v>7000.0</v>
      </c>
      <c r="J8" s="102">
        <v>4000.0</v>
      </c>
      <c r="K8" s="102">
        <v>2500.0</v>
      </c>
      <c r="L8" s="102">
        <v>6000.0</v>
      </c>
      <c r="M8" s="102">
        <v>18000.0</v>
      </c>
      <c r="N8" s="102"/>
      <c r="O8" s="102">
        <v>600.0</v>
      </c>
      <c r="P8" s="102"/>
      <c r="Q8" s="102">
        <v>300.0</v>
      </c>
      <c r="R8" s="102">
        <v>300.0</v>
      </c>
      <c r="S8" s="53">
        <v>400.0</v>
      </c>
      <c r="T8" s="102">
        <v>300.0</v>
      </c>
      <c r="U8" s="102">
        <v>300.0</v>
      </c>
      <c r="V8" s="102"/>
      <c r="W8" s="80">
        <f t="shared" si="1"/>
        <v>156079.528</v>
      </c>
      <c r="X8" s="103">
        <v>40.0</v>
      </c>
      <c r="Y8" s="104">
        <v>2.0</v>
      </c>
      <c r="Z8" s="104"/>
      <c r="AA8" s="102">
        <f>(X8*'PARÂMETROS NOVO'!$C$50)+(Y8*'PARÂMETROS NOVO'!$C$74)+(Z8*'PARÂMETROS NOVO'!$C$105)</f>
        <v>2863200</v>
      </c>
      <c r="AB8" s="102">
        <f>(X8*'PARÂMETROS NOVO'!$C$51)+(Y8*'PARÂMETROS NOVO'!$C$78)+(Z8*'PARÂMETROS NOVO'!$C$106)</f>
        <v>171792</v>
      </c>
      <c r="AC8" s="102">
        <f t="shared" si="8"/>
        <v>89045.52</v>
      </c>
      <c r="AD8" s="102">
        <f t="shared" si="2"/>
        <v>15712.472</v>
      </c>
      <c r="AE8" s="102">
        <f t="shared" si="6"/>
        <v>-28220.992</v>
      </c>
      <c r="AF8" s="105" t="str">
        <f t="shared" si="3"/>
        <v>#REF!</v>
      </c>
      <c r="AG8" s="106">
        <f t="shared" si="4"/>
        <v>15712.472</v>
      </c>
      <c r="AH8" s="4"/>
      <c r="AI8" s="4"/>
      <c r="AJ8" s="111">
        <f t="shared" si="9"/>
        <v>106.1208</v>
      </c>
      <c r="AK8" s="4">
        <v>1.02</v>
      </c>
      <c r="AL8" s="4"/>
      <c r="AM8" s="4"/>
      <c r="AN8" s="4"/>
      <c r="AO8" s="4"/>
      <c r="AP8" s="4"/>
      <c r="AQ8" s="4"/>
      <c r="AR8" s="4"/>
      <c r="AS8" s="4"/>
      <c r="AT8" s="4"/>
      <c r="AU8" s="4"/>
    </row>
    <row r="9">
      <c r="A9" s="107"/>
      <c r="B9" s="99" t="s">
        <v>98</v>
      </c>
      <c r="C9" s="102">
        <v>10000.0</v>
      </c>
      <c r="D9" s="102">
        <f>AA9*'PARÂMETROS NOVO'!$C$15</f>
        <v>104369.46</v>
      </c>
      <c r="E9" s="102">
        <f t="shared" si="7"/>
        <v>13001.04</v>
      </c>
      <c r="F9" s="102">
        <f t="shared" si="5"/>
        <v>870</v>
      </c>
      <c r="G9" s="102">
        <f>((X9*'PARÂMETROS NOVO'!$C$22*'PARÂMETROS NOVO'!$C$18)+(Y9*'PARÂMETROS NOVO'!$C$74*'PARÂMETROS NOVO'!$C$70))*0.15</f>
        <v>9733.056</v>
      </c>
      <c r="H9" s="102">
        <v>25000.0</v>
      </c>
      <c r="I9" s="102">
        <v>7000.0</v>
      </c>
      <c r="J9" s="102">
        <v>4000.0</v>
      </c>
      <c r="K9" s="102">
        <v>2500.0</v>
      </c>
      <c r="L9" s="102">
        <v>6000.0</v>
      </c>
      <c r="M9" s="102">
        <v>18000.0</v>
      </c>
      <c r="N9" s="102"/>
      <c r="O9" s="102">
        <v>600.0</v>
      </c>
      <c r="P9" s="102"/>
      <c r="Q9" s="102">
        <v>300.0</v>
      </c>
      <c r="R9" s="102">
        <v>300.0</v>
      </c>
      <c r="S9" s="53"/>
      <c r="T9" s="102">
        <v>300.0</v>
      </c>
      <c r="U9" s="102">
        <v>300.0</v>
      </c>
      <c r="V9" s="102"/>
      <c r="W9" s="80">
        <f t="shared" si="1"/>
        <v>202273.556</v>
      </c>
      <c r="X9" s="103">
        <v>50.0</v>
      </c>
      <c r="Y9" s="104">
        <v>4.0</v>
      </c>
      <c r="Z9" s="104"/>
      <c r="AA9" s="102">
        <f>(X9*'PARÂMETROS NOVO'!$C$50)+(Y9*'PARÂMETROS NOVO'!$C$74)+(Z9*'PARÂMETROS NOVO'!$C$105)</f>
        <v>3611400</v>
      </c>
      <c r="AB9" s="102">
        <f>(X9*'PARÂMETROS NOVO'!$C$51)+(Y9*'PARÂMETROS NOVO'!$C$78)+(Z9*'PARÂMETROS NOVO'!$C$106)</f>
        <v>216684</v>
      </c>
      <c r="AC9" s="102">
        <f t="shared" si="8"/>
        <v>112314.54</v>
      </c>
      <c r="AD9" s="102">
        <f t="shared" si="2"/>
        <v>14410.444</v>
      </c>
      <c r="AE9" s="102">
        <f t="shared" si="6"/>
        <v>-13810.548</v>
      </c>
      <c r="AF9" s="105" t="str">
        <f t="shared" si="3"/>
        <v>#REF!</v>
      </c>
      <c r="AG9" s="106">
        <f t="shared" si="4"/>
        <v>14410.444</v>
      </c>
      <c r="AH9" s="4"/>
      <c r="AI9" s="4"/>
      <c r="AJ9" s="111">
        <f t="shared" si="9"/>
        <v>108.243216</v>
      </c>
      <c r="AK9" s="4">
        <v>1.02</v>
      </c>
      <c r="AL9" s="4"/>
      <c r="AM9" s="4"/>
      <c r="AN9" s="4"/>
      <c r="AO9" s="4"/>
      <c r="AP9" s="4"/>
      <c r="AQ9" s="4"/>
      <c r="AR9" s="4"/>
      <c r="AS9" s="4"/>
      <c r="AT9" s="4"/>
      <c r="AU9" s="4"/>
    </row>
    <row r="10">
      <c r="A10" s="107"/>
      <c r="B10" s="99" t="s">
        <v>102</v>
      </c>
      <c r="C10" s="102"/>
      <c r="D10" s="102">
        <f>AA10*'PARÂMETROS NOVO'!$C$15</f>
        <v>125992.44</v>
      </c>
      <c r="E10" s="102">
        <f t="shared" si="7"/>
        <v>15694.56</v>
      </c>
      <c r="F10" s="102">
        <f t="shared" si="5"/>
        <v>1080</v>
      </c>
      <c r="G10" s="102">
        <f>((X10*'PARÂMETROS NOVO'!$C$22*'PARÂMETROS NOVO'!$C$18)+(Y10*'PARÂMETROS NOVO'!$C$74*'PARÂMETROS NOVO'!$C$70))*0.15</f>
        <v>11800.584</v>
      </c>
      <c r="H10" s="102">
        <v>25000.0</v>
      </c>
      <c r="I10" s="102">
        <v>7000.0</v>
      </c>
      <c r="J10" s="102">
        <v>4000.0</v>
      </c>
      <c r="K10" s="102">
        <v>2500.0</v>
      </c>
      <c r="L10" s="102">
        <v>6000.0</v>
      </c>
      <c r="M10" s="102">
        <v>18000.0</v>
      </c>
      <c r="N10" s="102"/>
      <c r="O10" s="102">
        <v>600.0</v>
      </c>
      <c r="P10" s="102"/>
      <c r="Q10" s="102">
        <v>300.0</v>
      </c>
      <c r="R10" s="102">
        <v>300.0</v>
      </c>
      <c r="S10" s="53">
        <v>400.0</v>
      </c>
      <c r="T10" s="102">
        <v>300.0</v>
      </c>
      <c r="U10" s="102">
        <v>300.0</v>
      </c>
      <c r="V10" s="102">
        <v>3000.0</v>
      </c>
      <c r="W10" s="80">
        <f t="shared" si="1"/>
        <v>222267.584</v>
      </c>
      <c r="X10" s="103">
        <v>60.0</v>
      </c>
      <c r="Y10" s="104">
        <v>6.0</v>
      </c>
      <c r="Z10" s="104"/>
      <c r="AA10" s="102">
        <f>(X10*'PARÂMETROS NOVO'!$C$50)+(Y10*'PARÂMETROS NOVO'!$C$74)+(Z10*'PARÂMETROS NOVO'!$C$105)</f>
        <v>4359600</v>
      </c>
      <c r="AB10" s="102">
        <f>(X10*'PARÂMETROS NOVO'!$C$51)+(Y10*'PARÂMETROS NOVO'!$C$78)+(Z10*'PARÂMETROS NOVO'!$C$106)</f>
        <v>261576</v>
      </c>
      <c r="AC10" s="102">
        <f t="shared" si="8"/>
        <v>135583.56</v>
      </c>
      <c r="AD10" s="102">
        <f t="shared" si="2"/>
        <v>39308.416</v>
      </c>
      <c r="AE10" s="53">
        <f t="shared" si="6"/>
        <v>25497.868</v>
      </c>
      <c r="AF10" s="105" t="str">
        <f t="shared" si="3"/>
        <v>#REF!</v>
      </c>
      <c r="AG10" s="106">
        <f t="shared" si="4"/>
        <v>39308.416</v>
      </c>
      <c r="AH10" s="4"/>
      <c r="AI10" s="4"/>
      <c r="AJ10" s="111">
        <f t="shared" si="9"/>
        <v>110.4080803</v>
      </c>
      <c r="AK10" s="4">
        <v>1.02</v>
      </c>
      <c r="AL10" s="4"/>
      <c r="AM10" s="4"/>
      <c r="AN10" s="4"/>
      <c r="AO10" s="4"/>
      <c r="AP10" s="4"/>
      <c r="AQ10" s="4"/>
      <c r="AR10" s="4"/>
      <c r="AS10" s="4"/>
      <c r="AT10" s="4"/>
      <c r="AU10" s="4"/>
    </row>
    <row r="11">
      <c r="A11" s="107"/>
      <c r="B11" s="99" t="s">
        <v>103</v>
      </c>
      <c r="C11" s="102">
        <v>10000.0</v>
      </c>
      <c r="D11" s="102">
        <f>AA11*'PARÂMETROS NOVO'!$C$15</f>
        <v>147615.42</v>
      </c>
      <c r="E11" s="102">
        <f t="shared" si="7"/>
        <v>18388.08</v>
      </c>
      <c r="F11" s="102">
        <f t="shared" si="5"/>
        <v>1290</v>
      </c>
      <c r="G11" s="102">
        <f>((X11*'PARÂMETROS NOVO'!$C$22*'PARÂMETROS NOVO'!$C$18)+(Y11*'PARÂMETROS NOVO'!$C$74*'PARÂMETROS NOVO'!$C$70))*0.15</f>
        <v>13868.112</v>
      </c>
      <c r="H11" s="102">
        <v>25000.0</v>
      </c>
      <c r="I11" s="102">
        <v>7000.0</v>
      </c>
      <c r="J11" s="102">
        <v>4000.0</v>
      </c>
      <c r="K11" s="102">
        <v>2500.0</v>
      </c>
      <c r="L11" s="102">
        <v>6000.0</v>
      </c>
      <c r="M11" s="102">
        <v>18000.0</v>
      </c>
      <c r="N11" s="102"/>
      <c r="O11" s="102">
        <v>1200.0</v>
      </c>
      <c r="P11" s="102"/>
      <c r="Q11" s="102">
        <v>300.0</v>
      </c>
      <c r="R11" s="102">
        <v>300.0</v>
      </c>
      <c r="S11" s="53"/>
      <c r="T11" s="102">
        <v>300.0</v>
      </c>
      <c r="U11" s="102">
        <v>300.0</v>
      </c>
      <c r="V11" s="102">
        <v>3000.0</v>
      </c>
      <c r="W11" s="80">
        <f t="shared" si="1"/>
        <v>259061.612</v>
      </c>
      <c r="X11" s="103">
        <v>70.0</v>
      </c>
      <c r="Y11" s="104">
        <v>8.0</v>
      </c>
      <c r="Z11" s="104"/>
      <c r="AA11" s="102">
        <f>(X11*'PARÂMETROS NOVO'!$C$50)+(Y11*'PARÂMETROS NOVO'!$C$74)+(Z11*'PARÂMETROS NOVO'!$C$105)</f>
        <v>5107800</v>
      </c>
      <c r="AB11" s="102">
        <f>(X11*'PARÂMETROS NOVO'!$C$51)+(Y11*'PARÂMETROS NOVO'!$C$78)+(Z11*'PARÂMETROS NOVO'!$C$106)</f>
        <v>306468</v>
      </c>
      <c r="AC11" s="102">
        <f t="shared" si="8"/>
        <v>158852.58</v>
      </c>
      <c r="AD11" s="102">
        <f t="shared" si="2"/>
        <v>47406.388</v>
      </c>
      <c r="AE11" s="53">
        <f t="shared" si="6"/>
        <v>72904.256</v>
      </c>
      <c r="AF11" s="105" t="str">
        <f t="shared" si="3"/>
        <v>#REF!</v>
      </c>
      <c r="AG11" s="106">
        <f t="shared" si="4"/>
        <v>47406.388</v>
      </c>
      <c r="AH11" s="4"/>
      <c r="AI11" s="4"/>
      <c r="AJ11" s="111">
        <f t="shared" si="9"/>
        <v>112.6162419</v>
      </c>
      <c r="AK11" s="4">
        <v>1.02</v>
      </c>
      <c r="AL11" s="4"/>
      <c r="AM11" s="4"/>
      <c r="AN11" s="4"/>
      <c r="AO11" s="4"/>
      <c r="AP11" s="4"/>
      <c r="AQ11" s="4"/>
      <c r="AR11" s="4"/>
      <c r="AS11" s="4"/>
      <c r="AT11" s="4"/>
      <c r="AU11" s="4"/>
    </row>
    <row r="12">
      <c r="A12" s="115"/>
      <c r="B12" s="116" t="s">
        <v>84</v>
      </c>
      <c r="C12" s="117">
        <f>SUM(C4:C9)</f>
        <v>36100</v>
      </c>
      <c r="D12" s="117">
        <f t="shared" ref="D12:V12" si="10">SUM(D4:D11)</f>
        <v>587669.94</v>
      </c>
      <c r="E12" s="117">
        <f t="shared" si="10"/>
        <v>73204.56</v>
      </c>
      <c r="F12" s="117">
        <f t="shared" si="10"/>
        <v>6060</v>
      </c>
      <c r="G12" s="117">
        <f t="shared" si="10"/>
        <v>54737.244</v>
      </c>
      <c r="H12" s="117">
        <f t="shared" si="10"/>
        <v>120000</v>
      </c>
      <c r="I12" s="117">
        <f t="shared" si="10"/>
        <v>37000</v>
      </c>
      <c r="J12" s="117">
        <f t="shared" si="10"/>
        <v>24000</v>
      </c>
      <c r="K12" s="117">
        <f t="shared" si="10"/>
        <v>17000</v>
      </c>
      <c r="L12" s="117">
        <f t="shared" si="10"/>
        <v>36000</v>
      </c>
      <c r="M12" s="117">
        <f t="shared" si="10"/>
        <v>125000</v>
      </c>
      <c r="N12" s="117">
        <f t="shared" si="10"/>
        <v>0</v>
      </c>
      <c r="O12" s="117">
        <f t="shared" si="10"/>
        <v>5400</v>
      </c>
      <c r="P12" s="117">
        <f t="shared" si="10"/>
        <v>0</v>
      </c>
      <c r="Q12" s="117">
        <f t="shared" si="10"/>
        <v>2400</v>
      </c>
      <c r="R12" s="117">
        <f t="shared" si="10"/>
        <v>1800</v>
      </c>
      <c r="S12" s="117">
        <f t="shared" si="10"/>
        <v>1200</v>
      </c>
      <c r="T12" s="117">
        <f t="shared" si="10"/>
        <v>1800</v>
      </c>
      <c r="U12" s="117">
        <f t="shared" si="10"/>
        <v>1800</v>
      </c>
      <c r="V12" s="117">
        <f t="shared" si="10"/>
        <v>6000</v>
      </c>
      <c r="W12" s="93">
        <f t="shared" si="1"/>
        <v>1137171.744</v>
      </c>
      <c r="X12" s="118"/>
      <c r="Y12" s="119"/>
      <c r="Z12" s="119"/>
      <c r="AA12" s="120">
        <f t="shared" ref="AA12:AD12" si="11">SUM(AA4:AA11)</f>
        <v>24564600</v>
      </c>
      <c r="AB12" s="120">
        <f t="shared" si="11"/>
        <v>1220076</v>
      </c>
      <c r="AC12" s="120">
        <f t="shared" si="11"/>
        <v>632406.06</v>
      </c>
      <c r="AD12" s="120">
        <f t="shared" si="11"/>
        <v>72904.256</v>
      </c>
      <c r="AE12" s="121"/>
      <c r="AF12" s="122" t="str">
        <f>SUM(AF4:AF11)</f>
        <v>#REF!</v>
      </c>
      <c r="AG12" s="123">
        <f t="shared" ref="AG12:AG23" si="12">AD13</f>
        <v>66851.344</v>
      </c>
      <c r="AH12" s="4"/>
      <c r="AI12" s="4"/>
      <c r="AJ12" s="111">
        <f t="shared" si="9"/>
        <v>114.8685668</v>
      </c>
      <c r="AK12" s="4">
        <v>1.02</v>
      </c>
      <c r="AL12" s="4"/>
      <c r="AM12" s="4"/>
      <c r="AN12" s="4"/>
      <c r="AO12" s="4"/>
      <c r="AP12" s="4"/>
      <c r="AQ12" s="4"/>
      <c r="AR12" s="4"/>
      <c r="AS12" s="4"/>
      <c r="AT12" s="4"/>
      <c r="AU12" s="4"/>
    </row>
    <row r="13">
      <c r="A13" s="124">
        <v>2018.0</v>
      </c>
      <c r="B13" s="125" t="s">
        <v>104</v>
      </c>
      <c r="C13" s="42"/>
      <c r="D13" s="126">
        <f>AA13*'PARÂMETROS NOVO'!$C$16</f>
        <v>146400</v>
      </c>
      <c r="E13" s="126">
        <f>0.0821*AB13</f>
        <v>28846.656</v>
      </c>
      <c r="F13" s="126"/>
      <c r="G13" s="126">
        <f>((X13*'PARÂMETROS NOVO'!$C$22*'PARÂMETROS NOVO'!$C$18)+(Y13*'PARÂMETROS NOVO'!$C$74*'PARÂMETROS NOVO'!$C$71))*0.15</f>
        <v>16062</v>
      </c>
      <c r="H13" s="126">
        <v>25000.0</v>
      </c>
      <c r="I13" s="126">
        <v>7000.0</v>
      </c>
      <c r="J13" s="126">
        <v>8000.0</v>
      </c>
      <c r="K13" s="126">
        <v>8000.0</v>
      </c>
      <c r="L13" s="126">
        <v>10000.0</v>
      </c>
      <c r="M13" s="126">
        <v>22000.0</v>
      </c>
      <c r="N13" s="126">
        <v>3000.0</v>
      </c>
      <c r="O13" s="126">
        <v>600.0</v>
      </c>
      <c r="P13" s="126">
        <v>5000.0</v>
      </c>
      <c r="Q13" s="126">
        <v>300.0</v>
      </c>
      <c r="R13" s="126">
        <v>300.0</v>
      </c>
      <c r="S13" s="32">
        <v>400.0</v>
      </c>
      <c r="T13" s="126">
        <v>300.0</v>
      </c>
      <c r="U13" s="126">
        <v>300.0</v>
      </c>
      <c r="V13" s="126">
        <v>3000.0</v>
      </c>
      <c r="W13" s="127">
        <f t="shared" si="1"/>
        <v>284508.656</v>
      </c>
      <c r="X13" s="103">
        <v>80.0</v>
      </c>
      <c r="Y13" s="104">
        <v>10.0</v>
      </c>
      <c r="Z13" s="104"/>
      <c r="AA13" s="102">
        <f>(X13*'PARÂMETROS NOVO'!$C$50)+(Y13*'PARÂMETROS NOVO'!$C$74)+(Z13*'PARÂMETROS NOVO'!$C$105)</f>
        <v>5856000</v>
      </c>
      <c r="AB13" s="102">
        <f>(X13*'PARÂMETROS NOVO'!$C$51)+(Y13*'PARÂMETROS NOVO'!$C$78)+(Z13*'PARÂMETROS NOVO'!$C$106)</f>
        <v>351360</v>
      </c>
      <c r="AC13" s="102">
        <f t="shared" ref="AC13:AC24" si="13">AB13-D13</f>
        <v>204960</v>
      </c>
      <c r="AD13" s="102">
        <f t="shared" ref="AD13:AD24" si="14">AB13-W13</f>
        <v>66851.344</v>
      </c>
      <c r="AE13" s="53">
        <f>AD13+AE11</f>
        <v>139755.6</v>
      </c>
      <c r="AF13" s="105" t="str">
        <f t="shared" ref="AF13:AF24" si="15">AA13/(AVERAGE('[1]ESTRATÉGIA DE EXECUÇÃO'!$S$11:$S$19))</f>
        <v>#REF!</v>
      </c>
      <c r="AG13" s="123">
        <f t="shared" si="12"/>
        <v>75046.3752</v>
      </c>
      <c r="AH13" s="4"/>
      <c r="AI13" s="4"/>
      <c r="AJ13" s="111">
        <f t="shared" si="9"/>
        <v>117.1659381</v>
      </c>
      <c r="AK13" s="4">
        <v>1.02</v>
      </c>
      <c r="AL13" s="4"/>
      <c r="AM13" s="4"/>
      <c r="AN13" s="4"/>
      <c r="AO13" s="4"/>
      <c r="AP13" s="4"/>
      <c r="AQ13" s="4"/>
      <c r="AR13" s="4"/>
      <c r="AS13" s="4"/>
      <c r="AT13" s="4"/>
      <c r="AU13" s="4"/>
    </row>
    <row r="14">
      <c r="A14" s="107"/>
      <c r="B14" s="99" t="s">
        <v>105</v>
      </c>
      <c r="C14" s="102">
        <v>10000.0</v>
      </c>
      <c r="D14" s="102">
        <f>AA14*'PARÂMETROS NOVO'!$C$16</f>
        <v>165645</v>
      </c>
      <c r="E14" s="102">
        <f t="shared" ref="E14:E16" si="16">0.1026*AB14</f>
        <v>40788.4248</v>
      </c>
      <c r="F14" s="102"/>
      <c r="G14" s="102">
        <f>((X14*'PARÂMETROS NOVO'!$C$22*'PARÂMETROS NOVO'!$C$18)+(Y14*'PARÂMETROS NOVO'!$C$74*'PARÂMETROS NOVO'!$C$71))*0.15</f>
        <v>18268.2</v>
      </c>
      <c r="H14" s="102">
        <v>25000.0</v>
      </c>
      <c r="I14" s="102">
        <v>7000.0</v>
      </c>
      <c r="J14" s="102">
        <v>8000.0</v>
      </c>
      <c r="K14" s="102">
        <v>8000.0</v>
      </c>
      <c r="L14" s="102">
        <v>10000.0</v>
      </c>
      <c r="M14" s="102">
        <v>22000.0</v>
      </c>
      <c r="N14" s="102">
        <v>3000.0</v>
      </c>
      <c r="O14" s="102">
        <v>600.0</v>
      </c>
      <c r="P14" s="102"/>
      <c r="Q14" s="102">
        <v>300.0</v>
      </c>
      <c r="R14" s="102">
        <v>300.0</v>
      </c>
      <c r="S14" s="53"/>
      <c r="T14" s="102">
        <v>300.0</v>
      </c>
      <c r="U14" s="102">
        <v>300.0</v>
      </c>
      <c r="V14" s="102">
        <v>3000.0</v>
      </c>
      <c r="W14" s="80">
        <f t="shared" si="1"/>
        <v>322501.6248</v>
      </c>
      <c r="X14" s="103">
        <v>90.0</v>
      </c>
      <c r="Y14" s="104">
        <v>13.0</v>
      </c>
      <c r="Z14" s="104"/>
      <c r="AA14" s="102">
        <f>(X14*'PARÂMETROS NOVO'!$C$50)+(Y14*'PARÂMETROS NOVO'!$C$74)+(Z14*'PARÂMETROS NOVO'!$C$105)</f>
        <v>6625800</v>
      </c>
      <c r="AB14" s="102">
        <f>(X14*'PARÂMETROS NOVO'!$C$51)+(Y14*'PARÂMETROS NOVO'!$C$78)+(Z14*'PARÂMETROS NOVO'!$C$106)</f>
        <v>397548</v>
      </c>
      <c r="AC14" s="102">
        <f t="shared" si="13"/>
        <v>231903</v>
      </c>
      <c r="AD14" s="102">
        <f t="shared" si="14"/>
        <v>75046.3752</v>
      </c>
      <c r="AE14" s="102">
        <f t="shared" ref="AE14:AE24" si="17">AD14+AE13</f>
        <v>214801.9752</v>
      </c>
      <c r="AF14" s="105" t="str">
        <f t="shared" si="15"/>
        <v>#REF!</v>
      </c>
      <c r="AG14" s="123">
        <f t="shared" si="12"/>
        <v>104644.2864</v>
      </c>
      <c r="AH14" s="4"/>
      <c r="AI14" s="4"/>
      <c r="AJ14" s="111">
        <f t="shared" si="9"/>
        <v>119.5092569</v>
      </c>
      <c r="AK14" s="4">
        <v>1.02</v>
      </c>
      <c r="AL14" s="4"/>
      <c r="AM14" s="4"/>
      <c r="AN14" s="4"/>
      <c r="AO14" s="4"/>
      <c r="AP14" s="4"/>
      <c r="AQ14" s="4"/>
      <c r="AR14" s="4"/>
      <c r="AS14" s="4"/>
      <c r="AT14" s="4"/>
      <c r="AU14" s="4"/>
    </row>
    <row r="15">
      <c r="A15" s="107"/>
      <c r="B15" s="99" t="s">
        <v>106</v>
      </c>
      <c r="C15" s="102"/>
      <c r="D15" s="102">
        <f>AA15*'PARÂMETROS NOVO'!$C$16</f>
        <v>184890</v>
      </c>
      <c r="E15" s="102">
        <f t="shared" si="16"/>
        <v>45527.3136</v>
      </c>
      <c r="F15" s="102"/>
      <c r="G15" s="102">
        <f>((X15*'PARÂMETROS NOVO'!$C$22*'PARÂMETROS NOVO'!$C$18)+(Y15*'PARÂMETROS NOVO'!$C$74*'PARÂMETROS NOVO'!$C$71))*0.15</f>
        <v>20474.4</v>
      </c>
      <c r="H15" s="102">
        <v>25000.0</v>
      </c>
      <c r="I15" s="102">
        <v>7000.0</v>
      </c>
      <c r="J15" s="102">
        <v>8000.0</v>
      </c>
      <c r="K15" s="102">
        <v>8000.0</v>
      </c>
      <c r="L15" s="102">
        <v>10000.0</v>
      </c>
      <c r="M15" s="102">
        <v>22000.0</v>
      </c>
      <c r="N15" s="102">
        <v>3000.0</v>
      </c>
      <c r="O15" s="102">
        <v>600.0</v>
      </c>
      <c r="P15" s="102"/>
      <c r="Q15" s="102">
        <v>300.0</v>
      </c>
      <c r="R15" s="102">
        <v>300.0</v>
      </c>
      <c r="S15" s="53">
        <v>400.0</v>
      </c>
      <c r="T15" s="102">
        <v>300.0</v>
      </c>
      <c r="U15" s="102">
        <v>300.0</v>
      </c>
      <c r="V15" s="102">
        <v>3000.0</v>
      </c>
      <c r="W15" s="80">
        <f t="shared" si="1"/>
        <v>339091.7136</v>
      </c>
      <c r="X15" s="103">
        <v>100.0</v>
      </c>
      <c r="Y15" s="104">
        <v>16.0</v>
      </c>
      <c r="Z15" s="104"/>
      <c r="AA15" s="102">
        <f>(X15*'PARÂMETROS NOVO'!$C$50)+(Y15*'PARÂMETROS NOVO'!$C$74)+(Z15*'PARÂMETROS NOVO'!$C$105)</f>
        <v>7395600</v>
      </c>
      <c r="AB15" s="102">
        <f>(X15*'PARÂMETROS NOVO'!$C$51)+(Y15*'PARÂMETROS NOVO'!$C$78)+(Z15*'PARÂMETROS NOVO'!$C$106)</f>
        <v>443736</v>
      </c>
      <c r="AC15" s="102">
        <f t="shared" si="13"/>
        <v>258846</v>
      </c>
      <c r="AD15" s="102">
        <f t="shared" si="14"/>
        <v>104644.2864</v>
      </c>
      <c r="AE15" s="102">
        <f t="shared" si="17"/>
        <v>319446.2616</v>
      </c>
      <c r="AF15" s="105" t="str">
        <f t="shared" si="15"/>
        <v>#REF!</v>
      </c>
      <c r="AG15" s="123">
        <f t="shared" si="12"/>
        <v>115042.1976</v>
      </c>
      <c r="AH15" s="4"/>
      <c r="AI15" s="4"/>
      <c r="AJ15" s="111">
        <f t="shared" si="9"/>
        <v>121.899442</v>
      </c>
      <c r="AK15" s="4">
        <v>1.02</v>
      </c>
      <c r="AL15" s="4"/>
      <c r="AM15" s="4"/>
      <c r="AN15" s="4"/>
      <c r="AO15" s="4"/>
      <c r="AP15" s="4"/>
      <c r="AQ15" s="4"/>
      <c r="AR15" s="4"/>
      <c r="AS15" s="4"/>
      <c r="AT15" s="4"/>
      <c r="AU15" s="4"/>
    </row>
    <row r="16">
      <c r="A16" s="107"/>
      <c r="B16" s="99" t="s">
        <v>107</v>
      </c>
      <c r="C16" s="102">
        <v>10000.0</v>
      </c>
      <c r="D16" s="102">
        <f>AA16*'PARÂMETROS NOVO'!$C$16</f>
        <v>204135</v>
      </c>
      <c r="E16" s="102">
        <f t="shared" si="16"/>
        <v>50266.2024</v>
      </c>
      <c r="F16" s="102"/>
      <c r="G16" s="102">
        <f>((X16*'PARÂMETROS NOVO'!$C$22*'PARÂMETROS NOVO'!$C$18)+(Y16*'PARÂMETROS NOVO'!$C$74*'PARÂMETROS NOVO'!$C$71))*0.15</f>
        <v>22680.6</v>
      </c>
      <c r="H16" s="102">
        <v>25000.0</v>
      </c>
      <c r="I16" s="102">
        <v>7000.0</v>
      </c>
      <c r="J16" s="102">
        <v>8000.0</v>
      </c>
      <c r="K16" s="102">
        <v>8000.0</v>
      </c>
      <c r="L16" s="102">
        <v>10000.0</v>
      </c>
      <c r="M16" s="102">
        <v>22000.0</v>
      </c>
      <c r="N16" s="102">
        <v>3000.0</v>
      </c>
      <c r="O16" s="102">
        <v>600.0</v>
      </c>
      <c r="P16" s="102"/>
      <c r="Q16" s="102">
        <v>300.0</v>
      </c>
      <c r="R16" s="102">
        <v>300.0</v>
      </c>
      <c r="S16" s="102"/>
      <c r="T16" s="102">
        <v>300.0</v>
      </c>
      <c r="U16" s="102">
        <v>300.0</v>
      </c>
      <c r="V16" s="102">
        <v>3000.0</v>
      </c>
      <c r="W16" s="80">
        <f t="shared" si="1"/>
        <v>374881.8024</v>
      </c>
      <c r="X16" s="103">
        <v>110.0</v>
      </c>
      <c r="Y16" s="104">
        <v>19.0</v>
      </c>
      <c r="Z16" s="104"/>
      <c r="AA16" s="102">
        <f>(X16*'PARÂMETROS NOVO'!$C$50)+(Y16*'PARÂMETROS NOVO'!$C$74)+(Z16*'PARÂMETROS NOVO'!$C$105)</f>
        <v>8165400</v>
      </c>
      <c r="AB16" s="102">
        <f>(X16*'PARÂMETROS NOVO'!$C$51)+(Y16*'PARÂMETROS NOVO'!$C$78)+(Z16*'PARÂMETROS NOVO'!$C$106)</f>
        <v>489924</v>
      </c>
      <c r="AC16" s="102">
        <f t="shared" si="13"/>
        <v>285789</v>
      </c>
      <c r="AD16" s="102">
        <f t="shared" si="14"/>
        <v>115042.1976</v>
      </c>
      <c r="AE16" s="53">
        <f t="shared" si="17"/>
        <v>434488.4592</v>
      </c>
      <c r="AF16" s="105" t="str">
        <f t="shared" si="15"/>
        <v>#REF!</v>
      </c>
      <c r="AG16" s="123">
        <f t="shared" si="12"/>
        <v>135010.9328</v>
      </c>
      <c r="AH16" s="4"/>
      <c r="AI16" s="4"/>
      <c r="AJ16" s="111">
        <f t="shared" si="9"/>
        <v>124.3374308</v>
      </c>
      <c r="AK16" s="4">
        <v>1.02</v>
      </c>
      <c r="AL16" s="4"/>
      <c r="AM16" s="4"/>
      <c r="AN16" s="4"/>
      <c r="AO16" s="4"/>
      <c r="AP16" s="4"/>
      <c r="AQ16" s="4"/>
      <c r="AR16" s="4"/>
      <c r="AS16" s="4"/>
      <c r="AT16" s="4"/>
      <c r="AU16" s="4"/>
    </row>
    <row r="17">
      <c r="A17" s="107"/>
      <c r="B17" s="99" t="s">
        <v>87</v>
      </c>
      <c r="C17" s="102"/>
      <c r="D17" s="102">
        <f>AA17*'PARÂMETROS NOVO'!$C$16</f>
        <v>223380</v>
      </c>
      <c r="E17" s="102">
        <f>0.1131*AB17</f>
        <v>60634.2672</v>
      </c>
      <c r="F17" s="102"/>
      <c r="G17" s="102">
        <f>((X17*'PARÂMETROS NOVO'!$C$22*'PARÂMETROS NOVO'!$C$18)+(Y17*'PARÂMETROS NOVO'!$C$74*'PARÂMETROS NOVO'!$C$71))*0.15</f>
        <v>24886.8</v>
      </c>
      <c r="H17" s="102">
        <v>25000.0</v>
      </c>
      <c r="I17" s="102">
        <v>7000.0</v>
      </c>
      <c r="J17" s="102">
        <v>12000.0</v>
      </c>
      <c r="K17" s="102">
        <v>8000.0</v>
      </c>
      <c r="L17" s="102">
        <v>10000.0</v>
      </c>
      <c r="M17" s="102">
        <v>22000.0</v>
      </c>
      <c r="N17" s="102">
        <v>3000.0</v>
      </c>
      <c r="O17" s="102">
        <v>600.0</v>
      </c>
      <c r="P17" s="102"/>
      <c r="Q17" s="102">
        <v>300.0</v>
      </c>
      <c r="R17" s="102">
        <v>300.0</v>
      </c>
      <c r="S17" s="102">
        <v>400.0</v>
      </c>
      <c r="T17" s="102">
        <v>300.0</v>
      </c>
      <c r="U17" s="102">
        <v>300.0</v>
      </c>
      <c r="V17" s="102">
        <v>3000.0</v>
      </c>
      <c r="W17" s="80">
        <f t="shared" si="1"/>
        <v>401101.0672</v>
      </c>
      <c r="X17" s="103">
        <v>120.0</v>
      </c>
      <c r="Y17" s="104">
        <v>22.0</v>
      </c>
      <c r="Z17" s="104"/>
      <c r="AA17" s="102">
        <f>(X17*'PARÂMETROS NOVO'!$C$50)+(Y17*'PARÂMETROS NOVO'!$C$74)+(Z17*'PARÂMETROS NOVO'!$C$105)</f>
        <v>8935200</v>
      </c>
      <c r="AB17" s="102">
        <f>(X17*'PARÂMETROS NOVO'!$C$51)+(Y17*'PARÂMETROS NOVO'!$C$78)+(Z17*'PARÂMETROS NOVO'!$C$106)</f>
        <v>536112</v>
      </c>
      <c r="AC17" s="102">
        <f t="shared" si="13"/>
        <v>312732</v>
      </c>
      <c r="AD17" s="102">
        <f t="shared" si="14"/>
        <v>135010.9328</v>
      </c>
      <c r="AE17" s="53">
        <f t="shared" si="17"/>
        <v>569499.392</v>
      </c>
      <c r="AF17" s="105" t="str">
        <f t="shared" si="15"/>
        <v>#REF!</v>
      </c>
      <c r="AG17" s="123">
        <f t="shared" si="12"/>
        <v>138460.34</v>
      </c>
      <c r="AH17" s="4"/>
      <c r="AI17" s="4"/>
      <c r="AJ17" s="111">
        <f t="shared" si="9"/>
        <v>126.8241795</v>
      </c>
      <c r="AK17" s="4">
        <v>1.02</v>
      </c>
      <c r="AL17" s="4"/>
      <c r="AM17" s="4"/>
      <c r="AN17" s="4"/>
      <c r="AO17" s="4"/>
      <c r="AP17" s="4"/>
      <c r="AQ17" s="4"/>
      <c r="AR17" s="4"/>
      <c r="AS17" s="4"/>
      <c r="AT17" s="4"/>
      <c r="AU17" s="4"/>
    </row>
    <row r="18">
      <c r="A18" s="107"/>
      <c r="B18" s="99" t="s">
        <v>90</v>
      </c>
      <c r="C18" s="102">
        <v>10000.0</v>
      </c>
      <c r="D18" s="102">
        <f>AA18*'PARÂMETROS NOVO'!$C$16</f>
        <v>242625</v>
      </c>
      <c r="E18" s="102">
        <f t="shared" ref="E18:E19" si="18">0.1242*AB18</f>
        <v>72321.66</v>
      </c>
      <c r="F18" s="102"/>
      <c r="G18" s="102">
        <f>((X18*'PARÂMETROS NOVO'!$C$22*'PARÂMETROS NOVO'!$C$18)+(Y18*'PARÂMETROS NOVO'!$C$74*'PARÂMETROS NOVO'!$C$71))*0.15</f>
        <v>27093</v>
      </c>
      <c r="H18" s="102">
        <v>25000.0</v>
      </c>
      <c r="I18" s="102">
        <v>7000.0</v>
      </c>
      <c r="J18" s="102">
        <v>12000.0</v>
      </c>
      <c r="K18" s="102">
        <v>8000.0</v>
      </c>
      <c r="L18" s="102">
        <v>10000.0</v>
      </c>
      <c r="M18" s="102">
        <v>22000.0</v>
      </c>
      <c r="N18" s="102">
        <v>3000.0</v>
      </c>
      <c r="O18" s="102">
        <v>600.0</v>
      </c>
      <c r="P18" s="102"/>
      <c r="Q18" s="102">
        <v>300.0</v>
      </c>
      <c r="R18" s="102">
        <v>300.0</v>
      </c>
      <c r="S18" s="102"/>
      <c r="T18" s="102">
        <v>300.0</v>
      </c>
      <c r="U18" s="102">
        <v>300.0</v>
      </c>
      <c r="V18" s="102">
        <v>3000.0</v>
      </c>
      <c r="W18" s="80">
        <f t="shared" si="1"/>
        <v>443839.66</v>
      </c>
      <c r="X18" s="103">
        <v>130.0</v>
      </c>
      <c r="Y18" s="104">
        <v>25.0</v>
      </c>
      <c r="Z18" s="104"/>
      <c r="AA18" s="102">
        <f>(X18*'PARÂMETROS NOVO'!$C$50)+(Y18*'PARÂMETROS NOVO'!$C$74)+(Z18*'PARÂMETROS NOVO'!$C$105)</f>
        <v>9705000</v>
      </c>
      <c r="AB18" s="102">
        <f>(X18*'PARÂMETROS NOVO'!$C$51)+(Y18*'PARÂMETROS NOVO'!$C$78)+(Z18*'PARÂMETROS NOVO'!$C$106)</f>
        <v>582300</v>
      </c>
      <c r="AC18" s="102">
        <f t="shared" si="13"/>
        <v>339675</v>
      </c>
      <c r="AD18" s="102">
        <f t="shared" si="14"/>
        <v>138460.34</v>
      </c>
      <c r="AE18" s="53">
        <f t="shared" si="17"/>
        <v>707959.732</v>
      </c>
      <c r="AF18" s="105" t="str">
        <f t="shared" si="15"/>
        <v>#REF!</v>
      </c>
      <c r="AG18" s="123">
        <f t="shared" si="12"/>
        <v>158060.5904</v>
      </c>
      <c r="AH18" s="4"/>
      <c r="AI18" s="4"/>
      <c r="AJ18" s="111">
        <f t="shared" si="9"/>
        <v>129.360663</v>
      </c>
      <c r="AK18" s="4">
        <v>1.02</v>
      </c>
      <c r="AL18" s="4"/>
      <c r="AM18" s="4"/>
      <c r="AN18" s="4"/>
      <c r="AO18" s="4"/>
      <c r="AP18" s="4"/>
      <c r="AQ18" s="4"/>
      <c r="AR18" s="4"/>
      <c r="AS18" s="4"/>
      <c r="AT18" s="4"/>
      <c r="AU18" s="4"/>
    </row>
    <row r="19">
      <c r="A19" s="107"/>
      <c r="B19" s="99" t="s">
        <v>91</v>
      </c>
      <c r="C19" s="102"/>
      <c r="D19" s="102">
        <f>AA19*'PARÂMETROS NOVO'!$C$16</f>
        <v>261870</v>
      </c>
      <c r="E19" s="102">
        <f t="shared" si="18"/>
        <v>78058.2096</v>
      </c>
      <c r="F19" s="102"/>
      <c r="G19" s="102">
        <f>((X19*'PARÂMETROS NOVO'!$C$22*'PARÂMETROS NOVO'!$C$18)+(Y19*'PARÂMETROS NOVO'!$C$74*'PARÂMETROS NOVO'!$C$71))*0.15</f>
        <v>29299.2</v>
      </c>
      <c r="H19" s="102">
        <v>25000.0</v>
      </c>
      <c r="I19" s="102">
        <v>7000.0</v>
      </c>
      <c r="J19" s="102">
        <v>12000.0</v>
      </c>
      <c r="K19" s="102">
        <v>8000.0</v>
      </c>
      <c r="L19" s="102">
        <v>12000.0</v>
      </c>
      <c r="M19" s="102">
        <v>24000.0</v>
      </c>
      <c r="N19" s="102">
        <v>3000.0</v>
      </c>
      <c r="O19" s="102">
        <v>600.0</v>
      </c>
      <c r="P19" s="102">
        <v>5000.0</v>
      </c>
      <c r="Q19" s="102">
        <v>300.0</v>
      </c>
      <c r="R19" s="102">
        <v>300.0</v>
      </c>
      <c r="S19" s="102">
        <v>400.0</v>
      </c>
      <c r="T19" s="102">
        <v>300.0</v>
      </c>
      <c r="U19" s="102">
        <v>300.0</v>
      </c>
      <c r="V19" s="102">
        <v>3000.0</v>
      </c>
      <c r="W19" s="80">
        <f t="shared" si="1"/>
        <v>470427.4096</v>
      </c>
      <c r="X19" s="103">
        <v>140.0</v>
      </c>
      <c r="Y19" s="104">
        <v>28.0</v>
      </c>
      <c r="Z19" s="104"/>
      <c r="AA19" s="102">
        <f>(X19*'PARÂMETROS NOVO'!$C$50)+(Y19*'PARÂMETROS NOVO'!$C$74)+(Z19*'PARÂMETROS NOVO'!$C$105)</f>
        <v>10474800</v>
      </c>
      <c r="AB19" s="102">
        <f>(X19*'PARÂMETROS NOVO'!$C$51)+(Y19*'PARÂMETROS NOVO'!$C$78)+(Z19*'PARÂMETROS NOVO'!$C$106)</f>
        <v>628488</v>
      </c>
      <c r="AC19" s="102">
        <f t="shared" si="13"/>
        <v>366618</v>
      </c>
      <c r="AD19" s="102">
        <f t="shared" si="14"/>
        <v>158060.5904</v>
      </c>
      <c r="AE19" s="102">
        <f t="shared" si="17"/>
        <v>866020.3224</v>
      </c>
      <c r="AF19" s="105" t="str">
        <f t="shared" si="15"/>
        <v>#REF!</v>
      </c>
      <c r="AG19" s="123">
        <f t="shared" si="12"/>
        <v>166706.6832</v>
      </c>
      <c r="AH19" s="4"/>
      <c r="AI19" s="4"/>
      <c r="AJ19" s="111">
        <f t="shared" si="9"/>
        <v>131.9478763</v>
      </c>
      <c r="AK19" s="4">
        <v>1.02</v>
      </c>
      <c r="AL19" s="4"/>
      <c r="AM19" s="4"/>
      <c r="AN19" s="4"/>
      <c r="AO19" s="4"/>
      <c r="AP19" s="4"/>
      <c r="AQ19" s="4"/>
      <c r="AR19" s="4"/>
      <c r="AS19" s="4"/>
      <c r="AT19" s="4"/>
      <c r="AU19" s="4"/>
    </row>
    <row r="20">
      <c r="A20" s="107"/>
      <c r="B20" s="99" t="s">
        <v>95</v>
      </c>
      <c r="C20" s="102">
        <v>10000.0</v>
      </c>
      <c r="D20" s="102">
        <f>AA20*'PARÂMETROS NOVO'!$C$16</f>
        <v>281115</v>
      </c>
      <c r="E20" s="102">
        <f>0.1268*AB20</f>
        <v>85548.9168</v>
      </c>
      <c r="F20" s="102"/>
      <c r="G20" s="102">
        <f>((X20*'PARÂMETROS NOVO'!$C$22*'PARÂMETROS NOVO'!$C$18)+(Y20*'PARÂMETROS NOVO'!$C$74*'PARÂMETROS NOVO'!$C$71))*0.15</f>
        <v>31505.4</v>
      </c>
      <c r="H20" s="102">
        <v>25000.0</v>
      </c>
      <c r="I20" s="102">
        <v>7000.0</v>
      </c>
      <c r="J20" s="102">
        <v>12000.0</v>
      </c>
      <c r="K20" s="102">
        <v>12000.0</v>
      </c>
      <c r="L20" s="102">
        <v>12000.0</v>
      </c>
      <c r="M20" s="102">
        <v>24000.0</v>
      </c>
      <c r="N20" s="102">
        <v>3000.0</v>
      </c>
      <c r="O20" s="102">
        <v>600.0</v>
      </c>
      <c r="P20" s="102"/>
      <c r="Q20" s="102">
        <v>300.0</v>
      </c>
      <c r="R20" s="102">
        <v>300.0</v>
      </c>
      <c r="S20" s="102"/>
      <c r="T20" s="102">
        <v>300.0</v>
      </c>
      <c r="U20" s="102">
        <v>300.0</v>
      </c>
      <c r="V20" s="102">
        <v>3000.0</v>
      </c>
      <c r="W20" s="80">
        <f t="shared" si="1"/>
        <v>507969.3168</v>
      </c>
      <c r="X20" s="103">
        <v>150.0</v>
      </c>
      <c r="Y20" s="104">
        <v>31.0</v>
      </c>
      <c r="Z20" s="104"/>
      <c r="AA20" s="102">
        <f>(X20*'PARÂMETROS NOVO'!$C$50)+(Y20*'PARÂMETROS NOVO'!$C$74)+(Z20*'PARÂMETROS NOVO'!$C$105)</f>
        <v>11244600</v>
      </c>
      <c r="AB20" s="102">
        <f>(X20*'PARÂMETROS NOVO'!$C$51)+(Y20*'PARÂMETROS NOVO'!$C$78)+(Z20*'PARÂMETROS NOVO'!$C$106)</f>
        <v>674676</v>
      </c>
      <c r="AC20" s="102">
        <f t="shared" si="13"/>
        <v>393561</v>
      </c>
      <c r="AD20" s="102">
        <f t="shared" si="14"/>
        <v>166706.6832</v>
      </c>
      <c r="AE20" s="102">
        <f t="shared" si="17"/>
        <v>1032727.006</v>
      </c>
      <c r="AF20" s="105" t="str">
        <f t="shared" si="15"/>
        <v>#REF!</v>
      </c>
      <c r="AG20" s="123">
        <f t="shared" si="12"/>
        <v>186915.328</v>
      </c>
      <c r="AH20" s="4"/>
      <c r="AI20" s="4"/>
      <c r="AJ20" s="111">
        <f t="shared" si="9"/>
        <v>134.5868338</v>
      </c>
      <c r="AK20" s="4">
        <v>1.02</v>
      </c>
      <c r="AL20" s="4"/>
      <c r="AM20" s="4"/>
      <c r="AN20" s="4"/>
      <c r="AO20" s="4"/>
      <c r="AP20" s="4"/>
      <c r="AQ20" s="4"/>
      <c r="AR20" s="4"/>
      <c r="AS20" s="4"/>
      <c r="AT20" s="4"/>
      <c r="AU20" s="4"/>
    </row>
    <row r="21">
      <c r="A21" s="107"/>
      <c r="B21" s="99" t="s">
        <v>97</v>
      </c>
      <c r="C21" s="102"/>
      <c r="D21" s="102">
        <f>AA21*'PARÂMETROS NOVO'!$C$16</f>
        <v>300360</v>
      </c>
      <c r="E21" s="102">
        <f>0.1355*AB21</f>
        <v>97677.072</v>
      </c>
      <c r="F21" s="102"/>
      <c r="G21" s="102">
        <f>((X21*'PARÂMETROS NOVO'!$C$22*'PARÂMETROS NOVO'!$C$18)+(Y21*'PARÂMETROS NOVO'!$C$74*'PARÂMETROS NOVO'!$C$71))*0.15</f>
        <v>33711.6</v>
      </c>
      <c r="H21" s="102">
        <v>25000.0</v>
      </c>
      <c r="I21" s="102">
        <v>7000.0</v>
      </c>
      <c r="J21" s="102">
        <v>14000.0</v>
      </c>
      <c r="K21" s="102">
        <v>12000.0</v>
      </c>
      <c r="L21" s="102">
        <v>12000.0</v>
      </c>
      <c r="M21" s="102">
        <v>24000.0</v>
      </c>
      <c r="N21" s="102">
        <v>3000.0</v>
      </c>
      <c r="O21" s="102">
        <v>600.0</v>
      </c>
      <c r="P21" s="102"/>
      <c r="Q21" s="102">
        <v>300.0</v>
      </c>
      <c r="R21" s="102">
        <v>300.0</v>
      </c>
      <c r="S21" s="102">
        <v>400.0</v>
      </c>
      <c r="T21" s="102">
        <v>300.0</v>
      </c>
      <c r="U21" s="102">
        <v>300.0</v>
      </c>
      <c r="V21" s="102">
        <v>3000.0</v>
      </c>
      <c r="W21" s="80">
        <f t="shared" si="1"/>
        <v>533948.672</v>
      </c>
      <c r="X21" s="103">
        <v>160.0</v>
      </c>
      <c r="Y21" s="104">
        <v>34.0</v>
      </c>
      <c r="Z21" s="104"/>
      <c r="AA21" s="102">
        <f>(X21*'PARÂMETROS NOVO'!$C$50)+(Y21*'PARÂMETROS NOVO'!$C$74)+(Z21*'PARÂMETROS NOVO'!$C$105)</f>
        <v>12014400</v>
      </c>
      <c r="AB21" s="102">
        <f>(X21*'PARÂMETROS NOVO'!$C$51)+(Y21*'PARÂMETROS NOVO'!$C$78)+(Z21*'PARÂMETROS NOVO'!$C$106)</f>
        <v>720864</v>
      </c>
      <c r="AC21" s="102">
        <f t="shared" si="13"/>
        <v>420504</v>
      </c>
      <c r="AD21" s="102">
        <f t="shared" si="14"/>
        <v>186915.328</v>
      </c>
      <c r="AE21" s="53">
        <f t="shared" si="17"/>
        <v>1219642.334</v>
      </c>
      <c r="AF21" s="105" t="str">
        <f t="shared" si="15"/>
        <v>#REF!</v>
      </c>
      <c r="AG21" s="123">
        <f t="shared" si="12"/>
        <v>194796.4864</v>
      </c>
      <c r="AH21" s="4"/>
      <c r="AI21" s="4"/>
      <c r="AJ21" s="111">
        <f t="shared" si="9"/>
        <v>137.2785705</v>
      </c>
      <c r="AK21" s="4">
        <v>1.02</v>
      </c>
      <c r="AL21" s="4"/>
      <c r="AM21" s="4"/>
      <c r="AN21" s="4"/>
      <c r="AO21" s="4"/>
      <c r="AP21" s="4"/>
      <c r="AQ21" s="4"/>
      <c r="AR21" s="4"/>
      <c r="AS21" s="4"/>
      <c r="AT21" s="4"/>
      <c r="AU21" s="4"/>
    </row>
    <row r="22">
      <c r="A22" s="107"/>
      <c r="B22" s="99" t="s">
        <v>98</v>
      </c>
      <c r="C22" s="102">
        <v>10000.0</v>
      </c>
      <c r="D22" s="102">
        <f>AA22*'PARÂMETROS NOVO'!$C$16</f>
        <v>319605</v>
      </c>
      <c r="E22" s="102">
        <f>0.1368*AB22</f>
        <v>104932.7136</v>
      </c>
      <c r="F22" s="102"/>
      <c r="G22" s="102">
        <f>((X22*'PARÂMETROS NOVO'!$C$22*'PARÂMETROS NOVO'!$C$18)+(Y22*'PARÂMETROS NOVO'!$C$74*'PARÂMETROS NOVO'!$C$71))*0.15</f>
        <v>35917.8</v>
      </c>
      <c r="H22" s="102">
        <v>25000.0</v>
      </c>
      <c r="I22" s="102">
        <v>7000.0</v>
      </c>
      <c r="J22" s="102">
        <v>14000.0</v>
      </c>
      <c r="K22" s="102">
        <v>12000.0</v>
      </c>
      <c r="L22" s="102">
        <v>12000.0</v>
      </c>
      <c r="M22" s="102">
        <v>24000.0</v>
      </c>
      <c r="N22" s="102">
        <v>3000.0</v>
      </c>
      <c r="O22" s="102">
        <v>600.0</v>
      </c>
      <c r="P22" s="102"/>
      <c r="Q22" s="102">
        <v>300.0</v>
      </c>
      <c r="R22" s="102">
        <v>300.0</v>
      </c>
      <c r="S22" s="102"/>
      <c r="T22" s="102">
        <v>300.0</v>
      </c>
      <c r="U22" s="102">
        <v>300.0</v>
      </c>
      <c r="V22" s="102">
        <v>3000.0</v>
      </c>
      <c r="W22" s="80">
        <f t="shared" si="1"/>
        <v>572255.5136</v>
      </c>
      <c r="X22" s="103">
        <v>170.0</v>
      </c>
      <c r="Y22" s="104">
        <v>37.0</v>
      </c>
      <c r="Z22" s="104"/>
      <c r="AA22" s="102">
        <f>(X22*'PARÂMETROS NOVO'!$C$50)+(Y22*'PARÂMETROS NOVO'!$C$74)+(Z22*'PARÂMETROS NOVO'!$C$105)</f>
        <v>12784200</v>
      </c>
      <c r="AB22" s="102">
        <f>(X22*'PARÂMETROS NOVO'!$C$51)+(Y22*'PARÂMETROS NOVO'!$C$78)+(Z22*'PARÂMETROS NOVO'!$C$106)</f>
        <v>767052</v>
      </c>
      <c r="AC22" s="102">
        <f t="shared" si="13"/>
        <v>447447</v>
      </c>
      <c r="AD22" s="102">
        <f t="shared" si="14"/>
        <v>194796.4864</v>
      </c>
      <c r="AE22" s="102">
        <f t="shared" si="17"/>
        <v>1414438.82</v>
      </c>
      <c r="AF22" s="105" t="str">
        <f t="shared" si="15"/>
        <v>#REF!</v>
      </c>
      <c r="AG22" s="123">
        <f t="shared" si="12"/>
        <v>211592.056</v>
      </c>
      <c r="AH22" s="4"/>
      <c r="AI22" s="4"/>
      <c r="AJ22" s="111">
        <f t="shared" si="9"/>
        <v>140.0241419</v>
      </c>
      <c r="AK22" s="4">
        <v>1.02</v>
      </c>
      <c r="AL22" s="4"/>
      <c r="AM22" s="4"/>
      <c r="AN22" s="4"/>
      <c r="AO22" s="4"/>
      <c r="AP22" s="4"/>
      <c r="AQ22" s="4"/>
      <c r="AR22" s="4"/>
      <c r="AS22" s="4"/>
      <c r="AT22" s="4"/>
      <c r="AU22" s="4"/>
    </row>
    <row r="23">
      <c r="A23" s="107"/>
      <c r="B23" s="99" t="s">
        <v>102</v>
      </c>
      <c r="C23" s="102"/>
      <c r="D23" s="102">
        <f>AA23*'PARÂMETROS NOVO'!$C$16</f>
        <v>338850</v>
      </c>
      <c r="E23" s="102">
        <f>0.1506*AB23</f>
        <v>122473.944</v>
      </c>
      <c r="F23" s="102"/>
      <c r="G23" s="102">
        <f>((X23*'PARÂMETROS NOVO'!$C$22*'PARÂMETROS NOVO'!$C$18)+(Y23*'PARÂMETROS NOVO'!$C$74*'PARÂMETROS NOVO'!$C$71))*0.15</f>
        <v>38124</v>
      </c>
      <c r="H23" s="102">
        <v>25000.0</v>
      </c>
      <c r="I23" s="102">
        <v>7000.0</v>
      </c>
      <c r="J23" s="102">
        <v>14000.0</v>
      </c>
      <c r="K23" s="102">
        <v>12000.0</v>
      </c>
      <c r="L23" s="102">
        <v>12000.0</v>
      </c>
      <c r="M23" s="102">
        <v>24000.0</v>
      </c>
      <c r="N23" s="102">
        <v>3000.0</v>
      </c>
      <c r="O23" s="102">
        <v>600.0</v>
      </c>
      <c r="P23" s="102"/>
      <c r="Q23" s="102">
        <v>300.0</v>
      </c>
      <c r="R23" s="102">
        <v>300.0</v>
      </c>
      <c r="S23" s="102">
        <v>400.0</v>
      </c>
      <c r="T23" s="102">
        <v>300.0</v>
      </c>
      <c r="U23" s="102">
        <v>300.0</v>
      </c>
      <c r="V23" s="102">
        <v>3000.0</v>
      </c>
      <c r="W23" s="80">
        <f t="shared" si="1"/>
        <v>601647.944</v>
      </c>
      <c r="X23" s="103">
        <v>180.0</v>
      </c>
      <c r="Y23" s="104">
        <v>40.0</v>
      </c>
      <c r="Z23" s="104"/>
      <c r="AA23" s="102">
        <f>(X23*'PARÂMETROS NOVO'!$C$50)+(Y23*'PARÂMETROS NOVO'!$C$74)+(Z23*'PARÂMETROS NOVO'!$C$105)</f>
        <v>13554000</v>
      </c>
      <c r="AB23" s="102">
        <f>(X23*'PARÂMETROS NOVO'!$C$51)+(Y23*'PARÂMETROS NOVO'!$C$78)+(Z23*'PARÂMETROS NOVO'!$C$106)</f>
        <v>813240</v>
      </c>
      <c r="AC23" s="102">
        <f t="shared" si="13"/>
        <v>474390</v>
      </c>
      <c r="AD23" s="102">
        <f t="shared" si="14"/>
        <v>211592.056</v>
      </c>
      <c r="AE23" s="102">
        <f t="shared" si="17"/>
        <v>1626030.876</v>
      </c>
      <c r="AF23" s="105" t="str">
        <f t="shared" si="15"/>
        <v>#REF!</v>
      </c>
      <c r="AG23" s="123">
        <f t="shared" si="12"/>
        <v>217969.744</v>
      </c>
      <c r="AH23" s="4"/>
      <c r="AI23" s="4"/>
      <c r="AJ23" s="4"/>
      <c r="AK23" s="4">
        <v>1.02</v>
      </c>
      <c r="AL23" s="4"/>
      <c r="AM23" s="4"/>
      <c r="AN23" s="4"/>
      <c r="AO23" s="4"/>
      <c r="AP23" s="4"/>
      <c r="AQ23" s="4"/>
      <c r="AR23" s="4"/>
      <c r="AS23" s="4"/>
      <c r="AT23" s="4"/>
      <c r="AU23" s="4"/>
    </row>
    <row r="24">
      <c r="A24" s="107"/>
      <c r="B24" s="99" t="s">
        <v>103</v>
      </c>
      <c r="C24" s="102">
        <v>10000.0</v>
      </c>
      <c r="D24" s="102">
        <f>AA24*'PARÂMETROS NOVO'!$C$16</f>
        <v>358095</v>
      </c>
      <c r="E24" s="102">
        <f>0.152*AB24</f>
        <v>130633.056</v>
      </c>
      <c r="F24" s="102"/>
      <c r="G24" s="102">
        <f>((X24*'PARÂMETROS NOVO'!$C$22*'PARÂMETROS NOVO'!$C$18)+(Y24*'PARÂMETROS NOVO'!$C$74*'PARÂMETROS NOVO'!$C$71))*0.15</f>
        <v>40330.2</v>
      </c>
      <c r="H24" s="102">
        <v>25000.0</v>
      </c>
      <c r="I24" s="102">
        <v>7000.0</v>
      </c>
      <c r="J24" s="102">
        <v>14000.0</v>
      </c>
      <c r="K24" s="102">
        <v>12000.0</v>
      </c>
      <c r="L24" s="102">
        <v>12000.0</v>
      </c>
      <c r="M24" s="102">
        <v>24000.0</v>
      </c>
      <c r="N24" s="102">
        <v>3000.0</v>
      </c>
      <c r="O24" s="102">
        <v>1200.0</v>
      </c>
      <c r="P24" s="102"/>
      <c r="Q24" s="102">
        <v>300.0</v>
      </c>
      <c r="R24" s="102">
        <v>300.0</v>
      </c>
      <c r="S24" s="102"/>
      <c r="T24" s="102">
        <v>300.0</v>
      </c>
      <c r="U24" s="102">
        <v>300.0</v>
      </c>
      <c r="V24" s="102">
        <v>3000.0</v>
      </c>
      <c r="W24" s="80">
        <f t="shared" si="1"/>
        <v>641458.256</v>
      </c>
      <c r="X24" s="103">
        <v>190.0</v>
      </c>
      <c r="Y24" s="104">
        <v>43.0</v>
      </c>
      <c r="Z24" s="104"/>
      <c r="AA24" s="102">
        <f>(X24*'PARÂMETROS NOVO'!$C$50)+(Y24*'PARÂMETROS NOVO'!$C$74)+(Z24*'PARÂMETROS NOVO'!$C$105)</f>
        <v>14323800</v>
      </c>
      <c r="AB24" s="102">
        <f>(X24*'PARÂMETROS NOVO'!$C$51)+(Y24*'PARÂMETROS NOVO'!$C$78)+(Z24*'PARÂMETROS NOVO'!$C$106)</f>
        <v>859428</v>
      </c>
      <c r="AC24" s="102">
        <f t="shared" si="13"/>
        <v>501333</v>
      </c>
      <c r="AD24" s="102">
        <f t="shared" si="14"/>
        <v>217969.744</v>
      </c>
      <c r="AE24" s="53">
        <f t="shared" si="17"/>
        <v>1844000.62</v>
      </c>
      <c r="AF24" s="105" t="str">
        <f t="shared" si="15"/>
        <v>#REF!</v>
      </c>
      <c r="AG24" s="123">
        <f t="shared" ref="AG24:AG35" si="21">AD26</f>
        <v>312758.4</v>
      </c>
      <c r="AH24" s="4"/>
      <c r="AI24" s="4"/>
      <c r="AJ24" s="4"/>
      <c r="AK24" s="4">
        <v>1.02</v>
      </c>
      <c r="AL24" s="4"/>
      <c r="AM24" s="4"/>
      <c r="AN24" s="4"/>
      <c r="AO24" s="4"/>
      <c r="AP24" s="4"/>
      <c r="AQ24" s="4"/>
      <c r="AR24" s="4"/>
      <c r="AS24" s="4"/>
      <c r="AT24" s="4"/>
      <c r="AU24" s="4"/>
    </row>
    <row r="25">
      <c r="A25" s="128"/>
      <c r="B25" s="129" t="s">
        <v>84</v>
      </c>
      <c r="C25" s="130">
        <f>SUM(C13:C22)</f>
        <v>50000</v>
      </c>
      <c r="D25" s="130">
        <f t="shared" ref="D25:V25" si="19">SUM(D13:D24)</f>
        <v>3026970</v>
      </c>
      <c r="E25" s="130">
        <f t="shared" si="19"/>
        <v>917708.436</v>
      </c>
      <c r="F25" s="130">
        <f t="shared" si="19"/>
        <v>0</v>
      </c>
      <c r="G25" s="130">
        <f t="shared" si="19"/>
        <v>338353.2</v>
      </c>
      <c r="H25" s="130">
        <f t="shared" si="19"/>
        <v>300000</v>
      </c>
      <c r="I25" s="130">
        <f t="shared" si="19"/>
        <v>84000</v>
      </c>
      <c r="J25" s="130">
        <f t="shared" si="19"/>
        <v>136000</v>
      </c>
      <c r="K25" s="130">
        <f t="shared" si="19"/>
        <v>116000</v>
      </c>
      <c r="L25" s="130">
        <f t="shared" si="19"/>
        <v>132000</v>
      </c>
      <c r="M25" s="130">
        <f t="shared" si="19"/>
        <v>276000</v>
      </c>
      <c r="N25" s="130">
        <f t="shared" si="19"/>
        <v>36000</v>
      </c>
      <c r="O25" s="130">
        <f t="shared" si="19"/>
        <v>7800</v>
      </c>
      <c r="P25" s="130">
        <f t="shared" si="19"/>
        <v>10000</v>
      </c>
      <c r="Q25" s="130">
        <f t="shared" si="19"/>
        <v>3600</v>
      </c>
      <c r="R25" s="130">
        <f t="shared" si="19"/>
        <v>3600</v>
      </c>
      <c r="S25" s="130">
        <f t="shared" si="19"/>
        <v>2400</v>
      </c>
      <c r="T25" s="130">
        <f t="shared" si="19"/>
        <v>3600</v>
      </c>
      <c r="U25" s="130">
        <f t="shared" si="19"/>
        <v>3600</v>
      </c>
      <c r="V25" s="130">
        <f t="shared" si="19"/>
        <v>36000</v>
      </c>
      <c r="W25" s="96">
        <f t="shared" si="1"/>
        <v>5483631.636</v>
      </c>
      <c r="X25" s="118"/>
      <c r="Y25" s="121"/>
      <c r="Z25" s="121"/>
      <c r="AA25" s="120">
        <f t="shared" ref="AA25:AD25" si="20">SUM(AA13:AA24)</f>
        <v>121078800</v>
      </c>
      <c r="AB25" s="120">
        <f t="shared" si="20"/>
        <v>7264728</v>
      </c>
      <c r="AC25" s="120">
        <f t="shared" si="20"/>
        <v>4237758</v>
      </c>
      <c r="AD25" s="120">
        <f t="shared" si="20"/>
        <v>1771096.364</v>
      </c>
      <c r="AE25" s="121"/>
      <c r="AF25" s="122" t="str">
        <f>SUM(AF13:AF24)</f>
        <v>#REF!</v>
      </c>
      <c r="AG25" s="123">
        <f t="shared" si="21"/>
        <v>319469.52</v>
      </c>
      <c r="AH25" s="4"/>
      <c r="AI25" s="4"/>
      <c r="AJ25" s="4"/>
      <c r="AK25" s="4">
        <v>1.02</v>
      </c>
      <c r="AL25" s="4"/>
      <c r="AM25" s="4"/>
      <c r="AN25" s="4"/>
      <c r="AO25" s="4"/>
      <c r="AP25" s="4"/>
      <c r="AQ25" s="4"/>
      <c r="AR25" s="4"/>
      <c r="AS25" s="4"/>
      <c r="AT25" s="4"/>
      <c r="AU25" s="4"/>
    </row>
    <row r="26">
      <c r="A26" s="131">
        <v>2019.0</v>
      </c>
      <c r="B26" s="132" t="s">
        <v>104</v>
      </c>
      <c r="C26" s="133"/>
      <c r="D26" s="133">
        <f>AA26*'PARÂMETROS NOVO'!$C$17</f>
        <v>303600</v>
      </c>
      <c r="E26" s="133">
        <f>0.152*AB26</f>
        <v>138441.6</v>
      </c>
      <c r="F26" s="133"/>
      <c r="G26" s="133">
        <f>((X26*'PARÂMETROS NOVO'!$C$22*'PARÂMETROS NOVO'!$C$18)+(Y26*'PARÂMETROS NOVO'!$C$74*'PARÂMETROS NOVO'!$C$72))*0.15</f>
        <v>43800</v>
      </c>
      <c r="H26" s="102">
        <v>25000.0</v>
      </c>
      <c r="I26" s="126">
        <v>7000.0</v>
      </c>
      <c r="J26" s="133">
        <v>14000.0</v>
      </c>
      <c r="K26" s="133">
        <v>14000.0</v>
      </c>
      <c r="L26" s="133">
        <v>14000.0</v>
      </c>
      <c r="M26" s="133">
        <v>24000.0</v>
      </c>
      <c r="N26" s="133">
        <v>3000.0</v>
      </c>
      <c r="O26" s="133">
        <v>600.0</v>
      </c>
      <c r="P26" s="133">
        <v>5000.0</v>
      </c>
      <c r="Q26" s="133">
        <v>300.0</v>
      </c>
      <c r="R26" s="133">
        <v>300.0</v>
      </c>
      <c r="S26" s="133">
        <v>400.0</v>
      </c>
      <c r="T26" s="133">
        <v>300.0</v>
      </c>
      <c r="U26" s="133">
        <v>300.0</v>
      </c>
      <c r="V26" s="133">
        <v>4000.0</v>
      </c>
      <c r="W26" s="134">
        <f t="shared" si="1"/>
        <v>598041.6</v>
      </c>
      <c r="X26" s="103">
        <v>200.0</v>
      </c>
      <c r="Y26" s="108">
        <v>50.0</v>
      </c>
      <c r="Z26" s="108"/>
      <c r="AA26" s="102">
        <f>(X26*'PARÂMETROS NOVO'!$C$50)+(Y26*'PARÂMETROS NOVO'!$C$74)+(Z26*'PARÂMETROS NOVO'!$C$105)</f>
        <v>15180000</v>
      </c>
      <c r="AB26" s="102">
        <f>(X26*'PARÂMETROS NOVO'!$C$51)+(Y26*'PARÂMETROS NOVO'!$C$78)+(Z26*'PARÂMETROS NOVO'!$C$106)</f>
        <v>910800</v>
      </c>
      <c r="AC26" s="102">
        <f t="shared" ref="AC26:AC37" si="22">AB26-D26</f>
        <v>607200</v>
      </c>
      <c r="AD26" s="102">
        <f t="shared" ref="AD26:AD37" si="23">AB26-W26</f>
        <v>312758.4</v>
      </c>
      <c r="AE26" s="53">
        <f>AD26+AE24</f>
        <v>2156759.02</v>
      </c>
      <c r="AF26" s="105" t="str">
        <f t="shared" ref="AF26:AF37" si="24">AA26/(AVERAGE('[1]ESTRATÉGIA DE EXECUÇÃO'!$S$11:$S$19))</f>
        <v>#REF!</v>
      </c>
      <c r="AG26" s="123">
        <f t="shared" si="21"/>
        <v>307890.44</v>
      </c>
      <c r="AH26" s="4"/>
      <c r="AI26" s="4"/>
      <c r="AJ26" s="4"/>
      <c r="AK26" s="4">
        <v>1.02</v>
      </c>
      <c r="AL26" s="4"/>
      <c r="AM26" s="4"/>
      <c r="AN26" s="4"/>
      <c r="AO26" s="4"/>
      <c r="AP26" s="4"/>
      <c r="AQ26" s="4"/>
      <c r="AR26" s="4"/>
      <c r="AS26" s="4"/>
      <c r="AT26" s="4"/>
      <c r="AU26" s="4"/>
    </row>
    <row r="27">
      <c r="A27" s="107"/>
      <c r="B27" s="135" t="s">
        <v>105</v>
      </c>
      <c r="C27" s="102"/>
      <c r="D27" s="102">
        <f>AA27*'PARÂMETROS NOVO'!$C$17</f>
        <v>305760</v>
      </c>
      <c r="E27" s="102">
        <f>0.1535*AB27</f>
        <v>140802.48</v>
      </c>
      <c r="F27" s="102"/>
      <c r="G27" s="102">
        <f>((X27*'PARÂMETROS NOVO'!$C$22*'PARÂMETROS NOVO'!$C$18)+(Y27*'PARÂMETROS NOVO'!$C$74*'PARÂMETROS NOVO'!$C$72))*0.15</f>
        <v>44448</v>
      </c>
      <c r="H27" s="102">
        <v>25000.0</v>
      </c>
      <c r="I27" s="102">
        <v>7000.0</v>
      </c>
      <c r="J27" s="102">
        <v>14000.0</v>
      </c>
      <c r="K27" s="102">
        <v>14000.0</v>
      </c>
      <c r="L27" s="102">
        <v>14000.0</v>
      </c>
      <c r="M27" s="102">
        <v>24000.0</v>
      </c>
      <c r="N27" s="102">
        <v>3000.0</v>
      </c>
      <c r="O27" s="102">
        <v>600.0</v>
      </c>
      <c r="P27" s="102"/>
      <c r="Q27" s="102">
        <v>300.0</v>
      </c>
      <c r="R27" s="102">
        <v>300.0</v>
      </c>
      <c r="S27" s="102"/>
      <c r="T27" s="102">
        <v>300.0</v>
      </c>
      <c r="U27" s="102">
        <v>300.0</v>
      </c>
      <c r="V27" s="102">
        <v>4000.0</v>
      </c>
      <c r="W27" s="80">
        <f t="shared" si="1"/>
        <v>597810.48</v>
      </c>
      <c r="X27" s="103">
        <v>200.0</v>
      </c>
      <c r="Y27" s="108">
        <v>55.0</v>
      </c>
      <c r="Z27" s="108"/>
      <c r="AA27" s="102">
        <f>(X27*'PARÂMETROS NOVO'!$C$50)+(Y27*'PARÂMETROS NOVO'!$C$74)+(Z27*'PARÂMETROS NOVO'!$C$105)</f>
        <v>15288000</v>
      </c>
      <c r="AB27" s="102">
        <f>(X27*'PARÂMETROS NOVO'!$C$51)+(Y27*'PARÂMETROS NOVO'!$C$78)+(Z27*'PARÂMETROS NOVO'!$C$106)</f>
        <v>917280</v>
      </c>
      <c r="AC27" s="102">
        <f t="shared" si="22"/>
        <v>611520</v>
      </c>
      <c r="AD27" s="102">
        <f t="shared" si="23"/>
        <v>319469.52</v>
      </c>
      <c r="AE27" s="102">
        <f t="shared" ref="AE27:AE37" si="25">AD27+AE26</f>
        <v>2476228.54</v>
      </c>
      <c r="AF27" s="105" t="str">
        <f t="shared" si="24"/>
        <v>#REF!</v>
      </c>
      <c r="AG27" s="123">
        <f t="shared" si="21"/>
        <v>308265.888</v>
      </c>
      <c r="AH27" s="4"/>
      <c r="AI27" s="4"/>
      <c r="AJ27" s="4"/>
      <c r="AK27" s="4">
        <v>1.02</v>
      </c>
      <c r="AL27" s="4"/>
      <c r="AM27" s="4"/>
      <c r="AN27" s="4"/>
      <c r="AO27" s="4"/>
      <c r="AP27" s="4"/>
      <c r="AQ27" s="4"/>
      <c r="AR27" s="4"/>
      <c r="AS27" s="4"/>
      <c r="AT27" s="4"/>
      <c r="AU27" s="4"/>
    </row>
    <row r="28">
      <c r="A28" s="107"/>
      <c r="B28" s="135" t="s">
        <v>106</v>
      </c>
      <c r="C28" s="102"/>
      <c r="D28" s="102">
        <f>AA28*'PARÂMETROS NOVO'!$C$17</f>
        <v>307920</v>
      </c>
      <c r="E28" s="102">
        <f>0.1685*AB28</f>
        <v>155653.56</v>
      </c>
      <c r="F28" s="102"/>
      <c r="G28" s="102">
        <f>((X28*'PARÂMETROS NOVO'!$C$22*'PARÂMETROS NOVO'!$C$18)+(Y28*'PARÂMETROS NOVO'!$C$74*'PARÂMETROS NOVO'!$C$72))*0.15</f>
        <v>45096</v>
      </c>
      <c r="H28" s="102">
        <v>25000.0</v>
      </c>
      <c r="I28" s="102">
        <v>7000.0</v>
      </c>
      <c r="J28" s="102">
        <v>14000.0</v>
      </c>
      <c r="K28" s="102">
        <v>14000.0</v>
      </c>
      <c r="L28" s="102">
        <v>14000.0</v>
      </c>
      <c r="M28" s="102">
        <v>24000.0</v>
      </c>
      <c r="N28" s="102">
        <v>3000.0</v>
      </c>
      <c r="O28" s="102">
        <v>600.0</v>
      </c>
      <c r="P28" s="102"/>
      <c r="Q28" s="102">
        <v>300.0</v>
      </c>
      <c r="R28" s="102">
        <v>300.0</v>
      </c>
      <c r="S28" s="102">
        <v>400.0</v>
      </c>
      <c r="T28" s="102">
        <v>300.0</v>
      </c>
      <c r="U28" s="102">
        <v>300.0</v>
      </c>
      <c r="V28" s="102">
        <v>4000.0</v>
      </c>
      <c r="W28" s="80">
        <f t="shared" si="1"/>
        <v>615869.56</v>
      </c>
      <c r="X28" s="103">
        <v>200.0</v>
      </c>
      <c r="Y28" s="108">
        <v>60.0</v>
      </c>
      <c r="Z28" s="108"/>
      <c r="AA28" s="102">
        <f>(X28*'PARÂMETROS NOVO'!$C$50)+(Y28*'PARÂMETROS NOVO'!$C$74)+(Z28*'PARÂMETROS NOVO'!$C$105)</f>
        <v>15396000</v>
      </c>
      <c r="AB28" s="102">
        <f>(X28*'PARÂMETROS NOVO'!$C$51)+(Y28*'PARÂMETROS NOVO'!$C$78)+(Z28*'PARÂMETROS NOVO'!$C$106)</f>
        <v>923760</v>
      </c>
      <c r="AC28" s="102">
        <f t="shared" si="22"/>
        <v>615840</v>
      </c>
      <c r="AD28" s="102">
        <f t="shared" si="23"/>
        <v>307890.44</v>
      </c>
      <c r="AE28" s="136">
        <f t="shared" si="25"/>
        <v>2784118.98</v>
      </c>
      <c r="AF28" s="105" t="str">
        <f t="shared" si="24"/>
        <v>#REF!</v>
      </c>
      <c r="AG28" s="123">
        <f t="shared" si="21"/>
        <v>307711.376</v>
      </c>
      <c r="AH28" s="4"/>
      <c r="AI28" s="4"/>
      <c r="AJ28" s="4"/>
      <c r="AK28" s="4">
        <v>1.02</v>
      </c>
      <c r="AL28" s="4"/>
      <c r="AM28" s="4"/>
      <c r="AN28" s="4"/>
      <c r="AO28" s="4"/>
      <c r="AP28" s="4"/>
      <c r="AQ28" s="4"/>
      <c r="AR28" s="4"/>
      <c r="AS28" s="4"/>
      <c r="AT28" s="4"/>
      <c r="AU28" s="4"/>
    </row>
    <row r="29">
      <c r="A29" s="107"/>
      <c r="B29" s="135" t="s">
        <v>107</v>
      </c>
      <c r="C29" s="102"/>
      <c r="D29" s="102">
        <f>AA29*'PARÂMETROS NOVO'!$C$17</f>
        <v>310080</v>
      </c>
      <c r="E29" s="102">
        <f>0.1713*AB29</f>
        <v>159350.112</v>
      </c>
      <c r="F29" s="102"/>
      <c r="G29" s="102">
        <f>((X29*'PARÂMETROS NOVO'!$C$22*'PARÂMETROS NOVO'!$C$18)+(Y29*'PARÂMETROS NOVO'!$C$74*'PARÂMETROS NOVO'!$C$72))*0.15</f>
        <v>45744</v>
      </c>
      <c r="H29" s="102">
        <v>25000.0</v>
      </c>
      <c r="I29" s="102">
        <v>7000.0</v>
      </c>
      <c r="J29" s="102">
        <v>14000.0</v>
      </c>
      <c r="K29" s="102">
        <v>14000.0</v>
      </c>
      <c r="L29" s="102">
        <v>14000.0</v>
      </c>
      <c r="M29" s="102">
        <v>24000.0</v>
      </c>
      <c r="N29" s="102">
        <v>3000.0</v>
      </c>
      <c r="O29" s="102">
        <v>600.0</v>
      </c>
      <c r="P29" s="102"/>
      <c r="Q29" s="102">
        <v>300.0</v>
      </c>
      <c r="R29" s="102">
        <v>300.0</v>
      </c>
      <c r="S29" s="102"/>
      <c r="T29" s="102">
        <v>300.0</v>
      </c>
      <c r="U29" s="102">
        <v>300.0</v>
      </c>
      <c r="V29" s="102">
        <v>4000.0</v>
      </c>
      <c r="W29" s="80">
        <f t="shared" si="1"/>
        <v>621974.112</v>
      </c>
      <c r="X29" s="103">
        <v>200.0</v>
      </c>
      <c r="Y29" s="108">
        <v>65.0</v>
      </c>
      <c r="Z29" s="108"/>
      <c r="AA29" s="102">
        <f>(X29*'PARÂMETROS NOVO'!$C$50)+(Y29*'PARÂMETROS NOVO'!$C$74)+(Z29*'PARÂMETROS NOVO'!$C$105)</f>
        <v>15504000</v>
      </c>
      <c r="AB29" s="102">
        <f>(X29*'PARÂMETROS NOVO'!$C$51)+(Y29*'PARÂMETROS NOVO'!$C$78)+(Z29*'PARÂMETROS NOVO'!$C$106)</f>
        <v>930240</v>
      </c>
      <c r="AC29" s="102">
        <f t="shared" si="22"/>
        <v>620160</v>
      </c>
      <c r="AD29" s="102">
        <f t="shared" si="23"/>
        <v>308265.888</v>
      </c>
      <c r="AE29" s="102">
        <f t="shared" si="25"/>
        <v>3092384.868</v>
      </c>
      <c r="AF29" s="105" t="str">
        <f t="shared" si="24"/>
        <v>#REF!</v>
      </c>
      <c r="AG29" s="123">
        <f t="shared" si="21"/>
        <v>310654.56</v>
      </c>
      <c r="AH29" s="4"/>
      <c r="AI29" s="4"/>
      <c r="AJ29" s="4"/>
      <c r="AK29" s="4">
        <v>1.02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</row>
    <row r="30">
      <c r="A30" s="107"/>
      <c r="B30" s="135" t="s">
        <v>87</v>
      </c>
      <c r="C30" s="102"/>
      <c r="D30" s="102">
        <f>AA30*'PARÂMETROS NOVO'!$C$17</f>
        <v>312240</v>
      </c>
      <c r="E30" s="102">
        <f t="shared" ref="E30:E37" si="26">0.1742*AB30</f>
        <v>163176.624</v>
      </c>
      <c r="F30" s="102"/>
      <c r="G30" s="102">
        <f>((X30*'PARÂMETROS NOVO'!$C$22*'PARÂMETROS NOVO'!$C$18)+(Y30*'PARÂMETROS NOVO'!$C$74*'PARÂMETROS NOVO'!$C$72))*0.15</f>
        <v>46392</v>
      </c>
      <c r="H30" s="102">
        <v>25000.0</v>
      </c>
      <c r="I30" s="102">
        <v>7000.0</v>
      </c>
      <c r="J30" s="102">
        <v>14000.0</v>
      </c>
      <c r="K30" s="102">
        <v>14000.0</v>
      </c>
      <c r="L30" s="102">
        <v>14000.0</v>
      </c>
      <c r="M30" s="102">
        <v>24000.0</v>
      </c>
      <c r="N30" s="102">
        <v>3000.0</v>
      </c>
      <c r="O30" s="102">
        <v>600.0</v>
      </c>
      <c r="P30" s="102"/>
      <c r="Q30" s="102">
        <v>300.0</v>
      </c>
      <c r="R30" s="102">
        <v>300.0</v>
      </c>
      <c r="S30" s="102">
        <v>400.0</v>
      </c>
      <c r="T30" s="102">
        <v>300.0</v>
      </c>
      <c r="U30" s="102">
        <v>300.0</v>
      </c>
      <c r="V30" s="102">
        <v>4000.0</v>
      </c>
      <c r="W30" s="80">
        <f t="shared" si="1"/>
        <v>629008.624</v>
      </c>
      <c r="X30" s="103">
        <v>200.0</v>
      </c>
      <c r="Y30" s="108">
        <v>70.0</v>
      </c>
      <c r="Z30" s="108"/>
      <c r="AA30" s="102">
        <f>(X30*'PARÂMETROS NOVO'!$C$50)+(Y30*'PARÂMETROS NOVO'!$C$74)+(Z30*'PARÂMETROS NOVO'!$C$105)</f>
        <v>15612000</v>
      </c>
      <c r="AB30" s="102">
        <f>(X30*'PARÂMETROS NOVO'!$C$51)+(Y30*'PARÂMETROS NOVO'!$C$78)+(Z30*'PARÂMETROS NOVO'!$C$106)</f>
        <v>936720</v>
      </c>
      <c r="AC30" s="102">
        <f t="shared" si="22"/>
        <v>624480</v>
      </c>
      <c r="AD30" s="102">
        <f t="shared" si="23"/>
        <v>307711.376</v>
      </c>
      <c r="AE30" s="53">
        <f t="shared" si="25"/>
        <v>3400096.244</v>
      </c>
      <c r="AF30" s="105" t="str">
        <f t="shared" si="24"/>
        <v>#REF!</v>
      </c>
      <c r="AG30" s="123">
        <f t="shared" si="21"/>
        <v>307797.744</v>
      </c>
      <c r="AH30" s="4"/>
      <c r="AI30" s="4"/>
      <c r="AJ30" s="4"/>
      <c r="AK30" s="4">
        <v>1.02</v>
      </c>
      <c r="AL30" s="4"/>
      <c r="AM30" s="4"/>
      <c r="AN30" s="4"/>
      <c r="AO30" s="4"/>
      <c r="AP30" s="4"/>
      <c r="AQ30" s="4"/>
      <c r="AR30" s="4"/>
      <c r="AS30" s="4"/>
      <c r="AT30" s="4"/>
      <c r="AU30" s="4"/>
    </row>
    <row r="31">
      <c r="A31" s="107"/>
      <c r="B31" s="135" t="s">
        <v>90</v>
      </c>
      <c r="C31" s="102"/>
      <c r="D31" s="102">
        <f>AA31*'PARÂMETROS NOVO'!$C$17</f>
        <v>314400</v>
      </c>
      <c r="E31" s="102">
        <f t="shared" si="26"/>
        <v>164305.44</v>
      </c>
      <c r="F31" s="102"/>
      <c r="G31" s="102">
        <f>((X31*'PARÂMETROS NOVO'!$C$22*'PARÂMETROS NOVO'!$C$18)+(Y31*'PARÂMETROS NOVO'!$C$74*'PARÂMETROS NOVO'!$C$72))*0.15</f>
        <v>47040</v>
      </c>
      <c r="H31" s="102">
        <v>25000.0</v>
      </c>
      <c r="I31" s="102">
        <v>7000.0</v>
      </c>
      <c r="J31" s="102">
        <v>14000.0</v>
      </c>
      <c r="K31" s="102">
        <v>14000.0</v>
      </c>
      <c r="L31" s="102">
        <v>14000.0</v>
      </c>
      <c r="M31" s="102">
        <v>24000.0</v>
      </c>
      <c r="N31" s="102">
        <v>3000.0</v>
      </c>
      <c r="O31" s="102">
        <v>600.0</v>
      </c>
      <c r="P31" s="102"/>
      <c r="Q31" s="102">
        <v>300.0</v>
      </c>
      <c r="R31" s="102">
        <v>300.0</v>
      </c>
      <c r="S31" s="102"/>
      <c r="T31" s="102">
        <v>300.0</v>
      </c>
      <c r="U31" s="102">
        <v>300.0</v>
      </c>
      <c r="V31" s="102">
        <v>4000.0</v>
      </c>
      <c r="W31" s="80">
        <f t="shared" si="1"/>
        <v>632545.44</v>
      </c>
      <c r="X31" s="103">
        <v>200.0</v>
      </c>
      <c r="Y31" s="108">
        <v>75.0</v>
      </c>
      <c r="Z31" s="108"/>
      <c r="AA31" s="102">
        <f>(X31*'PARÂMETROS NOVO'!$C$50)+(Y31*'PARÂMETROS NOVO'!$C$74)+(Z31*'PARÂMETROS NOVO'!$C$105)</f>
        <v>15720000</v>
      </c>
      <c r="AB31" s="102">
        <f>(X31*'PARÂMETROS NOVO'!$C$51)+(Y31*'PARÂMETROS NOVO'!$C$78)+(Z31*'PARÂMETROS NOVO'!$C$106)</f>
        <v>943200</v>
      </c>
      <c r="AC31" s="102">
        <f t="shared" si="22"/>
        <v>628800</v>
      </c>
      <c r="AD31" s="102">
        <f t="shared" si="23"/>
        <v>310654.56</v>
      </c>
      <c r="AE31" s="102">
        <f t="shared" si="25"/>
        <v>3710750.804</v>
      </c>
      <c r="AF31" s="105" t="str">
        <f t="shared" si="24"/>
        <v>#REF!</v>
      </c>
      <c r="AG31" s="123">
        <f t="shared" si="21"/>
        <v>315740.928</v>
      </c>
      <c r="AH31" s="4"/>
      <c r="AI31" s="4"/>
      <c r="AJ31" s="4"/>
      <c r="AK31" s="4">
        <v>1.02</v>
      </c>
      <c r="AL31" s="4"/>
      <c r="AM31" s="4"/>
      <c r="AN31" s="4"/>
      <c r="AO31" s="4"/>
      <c r="AP31" s="4"/>
      <c r="AQ31" s="4"/>
      <c r="AR31" s="4"/>
      <c r="AS31" s="4"/>
      <c r="AT31" s="4"/>
      <c r="AU31" s="4"/>
    </row>
    <row r="32">
      <c r="A32" s="107"/>
      <c r="B32" s="135" t="s">
        <v>91</v>
      </c>
      <c r="C32" s="102"/>
      <c r="D32" s="102">
        <f>AA32*'PARÂMETROS NOVO'!$C$17</f>
        <v>316560</v>
      </c>
      <c r="E32" s="102">
        <f t="shared" si="26"/>
        <v>165434.256</v>
      </c>
      <c r="F32" s="102"/>
      <c r="G32" s="102">
        <f>((X32*'PARÂMETROS NOVO'!$C$22*'PARÂMETROS NOVO'!$C$18)+(Y32*'PARÂMETROS NOVO'!$C$74*'PARÂMETROS NOVO'!$C$72))*0.15</f>
        <v>47688</v>
      </c>
      <c r="H32" s="102">
        <v>25000.0</v>
      </c>
      <c r="I32" s="102">
        <v>7000.0</v>
      </c>
      <c r="J32" s="102">
        <v>14000.0</v>
      </c>
      <c r="K32" s="102">
        <v>14000.0</v>
      </c>
      <c r="L32" s="102">
        <v>14000.0</v>
      </c>
      <c r="M32" s="102">
        <v>24000.0</v>
      </c>
      <c r="N32" s="102">
        <v>3000.0</v>
      </c>
      <c r="O32" s="102">
        <v>600.0</v>
      </c>
      <c r="P32" s="102">
        <v>5000.0</v>
      </c>
      <c r="Q32" s="102">
        <v>300.0</v>
      </c>
      <c r="R32" s="102">
        <v>300.0</v>
      </c>
      <c r="S32" s="102">
        <v>400.0</v>
      </c>
      <c r="T32" s="102">
        <v>300.0</v>
      </c>
      <c r="U32" s="102">
        <v>300.0</v>
      </c>
      <c r="V32" s="102">
        <v>4000.0</v>
      </c>
      <c r="W32" s="80">
        <f t="shared" si="1"/>
        <v>641882.256</v>
      </c>
      <c r="X32" s="103">
        <v>200.0</v>
      </c>
      <c r="Y32" s="108">
        <v>80.0</v>
      </c>
      <c r="Z32" s="108"/>
      <c r="AA32" s="102">
        <f>(X32*'PARÂMETROS NOVO'!$C$50)+(Y32*'PARÂMETROS NOVO'!$C$74)+(Z32*'PARÂMETROS NOVO'!$C$105)</f>
        <v>15828000</v>
      </c>
      <c r="AB32" s="102">
        <f>(X32*'PARÂMETROS NOVO'!$C$51)+(Y32*'PARÂMETROS NOVO'!$C$78)+(Z32*'PARÂMETROS NOVO'!$C$106)</f>
        <v>949680</v>
      </c>
      <c r="AC32" s="102">
        <f t="shared" si="22"/>
        <v>633120</v>
      </c>
      <c r="AD32" s="102">
        <f t="shared" si="23"/>
        <v>307797.744</v>
      </c>
      <c r="AE32" s="53">
        <f t="shared" si="25"/>
        <v>4018548.548</v>
      </c>
      <c r="AF32" s="105" t="str">
        <f t="shared" si="24"/>
        <v>#REF!</v>
      </c>
      <c r="AG32" s="123">
        <f t="shared" si="21"/>
        <v>317884.112</v>
      </c>
      <c r="AH32" s="4"/>
      <c r="AI32" s="4"/>
      <c r="AJ32" s="4"/>
      <c r="AK32" s="4">
        <v>1.02</v>
      </c>
      <c r="AL32" s="4"/>
      <c r="AM32" s="4"/>
      <c r="AN32" s="4"/>
      <c r="AO32" s="4"/>
      <c r="AP32" s="4"/>
      <c r="AQ32" s="4"/>
      <c r="AR32" s="4"/>
      <c r="AS32" s="4"/>
      <c r="AT32" s="4"/>
      <c r="AU32" s="4"/>
    </row>
    <row r="33">
      <c r="A33" s="107"/>
      <c r="B33" s="135" t="s">
        <v>95</v>
      </c>
      <c r="C33" s="102"/>
      <c r="D33" s="102">
        <f>AA33*'PARÂMETROS NOVO'!$C$17</f>
        <v>318720</v>
      </c>
      <c r="E33" s="102">
        <f t="shared" si="26"/>
        <v>166563.072</v>
      </c>
      <c r="F33" s="102"/>
      <c r="G33" s="102">
        <f>((X33*'PARÂMETROS NOVO'!$C$22*'PARÂMETROS NOVO'!$C$18)+(Y33*'PARÂMETROS NOVO'!$C$74*'PARÂMETROS NOVO'!$C$72))*0.15</f>
        <v>48336</v>
      </c>
      <c r="H33" s="102">
        <v>25000.0</v>
      </c>
      <c r="I33" s="102">
        <v>7000.0</v>
      </c>
      <c r="J33" s="102">
        <v>14000.0</v>
      </c>
      <c r="K33" s="102">
        <v>14000.0</v>
      </c>
      <c r="L33" s="102">
        <v>14000.0</v>
      </c>
      <c r="M33" s="102">
        <v>24000.0</v>
      </c>
      <c r="N33" s="102">
        <v>3000.0</v>
      </c>
      <c r="O33" s="102">
        <v>600.0</v>
      </c>
      <c r="P33" s="102"/>
      <c r="Q33" s="102">
        <v>300.0</v>
      </c>
      <c r="R33" s="102">
        <v>300.0</v>
      </c>
      <c r="S33" s="102"/>
      <c r="T33" s="102">
        <v>300.0</v>
      </c>
      <c r="U33" s="102">
        <v>300.0</v>
      </c>
      <c r="V33" s="102">
        <v>4000.0</v>
      </c>
      <c r="W33" s="80">
        <f t="shared" si="1"/>
        <v>640419.072</v>
      </c>
      <c r="X33" s="103">
        <v>200.0</v>
      </c>
      <c r="Y33" s="108">
        <v>85.0</v>
      </c>
      <c r="Z33" s="108"/>
      <c r="AA33" s="102">
        <f>(X33*'PARÂMETROS NOVO'!$C$50)+(Y33*'PARÂMETROS NOVO'!$C$74)+(Z33*'PARÂMETROS NOVO'!$C$105)</f>
        <v>15936000</v>
      </c>
      <c r="AB33" s="102">
        <f>(X33*'PARÂMETROS NOVO'!$C$51)+(Y33*'PARÂMETROS NOVO'!$C$78)+(Z33*'PARÂMETROS NOVO'!$C$106)</f>
        <v>956160</v>
      </c>
      <c r="AC33" s="102">
        <f t="shared" si="22"/>
        <v>637440</v>
      </c>
      <c r="AD33" s="102">
        <f t="shared" si="23"/>
        <v>315740.928</v>
      </c>
      <c r="AE33" s="53">
        <f t="shared" si="25"/>
        <v>4334289.476</v>
      </c>
      <c r="AF33" s="105" t="str">
        <f t="shared" si="24"/>
        <v>#REF!</v>
      </c>
      <c r="AG33" s="123">
        <f t="shared" si="21"/>
        <v>320827.296</v>
      </c>
      <c r="AH33" s="4"/>
      <c r="AI33" s="4"/>
      <c r="AJ33" s="4"/>
      <c r="AK33" s="4">
        <v>1.02</v>
      </c>
      <c r="AL33" s="4"/>
      <c r="AM33" s="4"/>
      <c r="AN33" s="4"/>
      <c r="AO33" s="4"/>
      <c r="AP33" s="4"/>
      <c r="AQ33" s="4"/>
      <c r="AR33" s="4"/>
      <c r="AS33" s="4"/>
      <c r="AT33" s="4"/>
      <c r="AU33" s="4"/>
    </row>
    <row r="34">
      <c r="A34" s="107"/>
      <c r="B34" s="135" t="s">
        <v>97</v>
      </c>
      <c r="C34" s="102"/>
      <c r="D34" s="102">
        <f>AA34*'PARÂMETROS NOVO'!$C$17</f>
        <v>320880</v>
      </c>
      <c r="E34" s="102">
        <f t="shared" si="26"/>
        <v>167691.888</v>
      </c>
      <c r="F34" s="102"/>
      <c r="G34" s="102">
        <f>((X34*'PARÂMETROS NOVO'!$C$22*'PARÂMETROS NOVO'!$C$18)+(Y34*'PARÂMETROS NOVO'!$C$74*'PARÂMETROS NOVO'!$C$72))*0.15</f>
        <v>48984</v>
      </c>
      <c r="H34" s="102">
        <v>25000.0</v>
      </c>
      <c r="I34" s="102">
        <v>7000.0</v>
      </c>
      <c r="J34" s="102">
        <v>14000.0</v>
      </c>
      <c r="K34" s="102">
        <v>14000.0</v>
      </c>
      <c r="L34" s="102">
        <v>14000.0</v>
      </c>
      <c r="M34" s="102">
        <v>24000.0</v>
      </c>
      <c r="N34" s="102">
        <v>3000.0</v>
      </c>
      <c r="O34" s="102">
        <v>600.0</v>
      </c>
      <c r="P34" s="102"/>
      <c r="Q34" s="102">
        <v>300.0</v>
      </c>
      <c r="R34" s="102">
        <v>300.0</v>
      </c>
      <c r="S34" s="102">
        <v>400.0</v>
      </c>
      <c r="T34" s="102">
        <v>300.0</v>
      </c>
      <c r="U34" s="102">
        <v>300.0</v>
      </c>
      <c r="V34" s="102">
        <v>4000.0</v>
      </c>
      <c r="W34" s="80">
        <f t="shared" si="1"/>
        <v>644755.888</v>
      </c>
      <c r="X34" s="103">
        <v>200.0</v>
      </c>
      <c r="Y34" s="108">
        <v>90.0</v>
      </c>
      <c r="Z34" s="108"/>
      <c r="AA34" s="102">
        <f>(X34*'PARÂMETROS NOVO'!$C$50)+(Y34*'PARÂMETROS NOVO'!$C$74)+(Z34*'PARÂMETROS NOVO'!$C$105)</f>
        <v>16044000</v>
      </c>
      <c r="AB34" s="102">
        <f>(X34*'PARÂMETROS NOVO'!$C$51)+(Y34*'PARÂMETROS NOVO'!$C$78)+(Z34*'PARÂMETROS NOVO'!$C$106)</f>
        <v>962640</v>
      </c>
      <c r="AC34" s="102">
        <f t="shared" si="22"/>
        <v>641760</v>
      </c>
      <c r="AD34" s="102">
        <f t="shared" si="23"/>
        <v>317884.112</v>
      </c>
      <c r="AE34" s="53">
        <f t="shared" si="25"/>
        <v>4652173.588</v>
      </c>
      <c r="AF34" s="105" t="str">
        <f t="shared" si="24"/>
        <v>#REF!</v>
      </c>
      <c r="AG34" s="123">
        <f t="shared" si="21"/>
        <v>322970.48</v>
      </c>
      <c r="AH34" s="4"/>
      <c r="AI34" s="4"/>
      <c r="AJ34" s="4"/>
      <c r="AK34" s="4">
        <v>1.02</v>
      </c>
      <c r="AL34" s="4"/>
      <c r="AM34" s="4"/>
      <c r="AN34" s="4"/>
      <c r="AO34" s="4"/>
      <c r="AP34" s="4"/>
      <c r="AQ34" s="4"/>
      <c r="AR34" s="4"/>
      <c r="AS34" s="4"/>
      <c r="AT34" s="4"/>
      <c r="AU34" s="4"/>
    </row>
    <row r="35">
      <c r="A35" s="107"/>
      <c r="B35" s="135" t="s">
        <v>98</v>
      </c>
      <c r="C35" s="102"/>
      <c r="D35" s="102">
        <f>AA35*'PARÂMETROS NOVO'!$C$17</f>
        <v>323040</v>
      </c>
      <c r="E35" s="102">
        <f t="shared" si="26"/>
        <v>168820.704</v>
      </c>
      <c r="F35" s="102"/>
      <c r="G35" s="102">
        <f>((X35*'PARÂMETROS NOVO'!$C$22*'PARÂMETROS NOVO'!$C$18)+(Y35*'PARÂMETROS NOVO'!$C$74*'PARÂMETROS NOVO'!$C$72))*0.15</f>
        <v>49632</v>
      </c>
      <c r="H35" s="102">
        <v>25000.0</v>
      </c>
      <c r="I35" s="102">
        <v>7000.0</v>
      </c>
      <c r="J35" s="102">
        <v>14000.0</v>
      </c>
      <c r="K35" s="102">
        <v>14000.0</v>
      </c>
      <c r="L35" s="102">
        <v>14000.0</v>
      </c>
      <c r="M35" s="102">
        <v>24000.0</v>
      </c>
      <c r="N35" s="102">
        <v>3000.0</v>
      </c>
      <c r="O35" s="102">
        <v>600.0</v>
      </c>
      <c r="P35" s="102"/>
      <c r="Q35" s="102">
        <v>300.0</v>
      </c>
      <c r="R35" s="102">
        <v>300.0</v>
      </c>
      <c r="S35" s="102"/>
      <c r="T35" s="102">
        <v>300.0</v>
      </c>
      <c r="U35" s="102">
        <v>300.0</v>
      </c>
      <c r="V35" s="102">
        <v>4000.0</v>
      </c>
      <c r="W35" s="80">
        <f t="shared" si="1"/>
        <v>648292.704</v>
      </c>
      <c r="X35" s="103">
        <v>200.0</v>
      </c>
      <c r="Y35" s="108">
        <v>95.0</v>
      </c>
      <c r="Z35" s="108"/>
      <c r="AA35" s="102">
        <f>(X35*'PARÂMETROS NOVO'!$C$50)+(Y35*'PARÂMETROS NOVO'!$C$74)+(Z35*'PARÂMETROS NOVO'!$C$105)</f>
        <v>16152000</v>
      </c>
      <c r="AB35" s="102">
        <f>(X35*'PARÂMETROS NOVO'!$C$51)+(Y35*'PARÂMETROS NOVO'!$C$78)+(Z35*'PARÂMETROS NOVO'!$C$106)</f>
        <v>969120</v>
      </c>
      <c r="AC35" s="102">
        <f t="shared" si="22"/>
        <v>646080</v>
      </c>
      <c r="AD35" s="102">
        <f t="shared" si="23"/>
        <v>320827.296</v>
      </c>
      <c r="AE35" s="53">
        <f t="shared" si="25"/>
        <v>4973000.884</v>
      </c>
      <c r="AF35" s="105" t="str">
        <f t="shared" si="24"/>
        <v>#REF!</v>
      </c>
      <c r="AG35" s="123">
        <f t="shared" si="21"/>
        <v>320313.664</v>
      </c>
      <c r="AH35" s="4"/>
      <c r="AI35" s="4"/>
      <c r="AJ35" s="4"/>
      <c r="AK35" s="4">
        <v>1.02</v>
      </c>
      <c r="AL35" s="4"/>
      <c r="AM35" s="4"/>
      <c r="AN35" s="4"/>
      <c r="AO35" s="4"/>
      <c r="AP35" s="4"/>
      <c r="AQ35" s="4"/>
      <c r="AR35" s="4"/>
      <c r="AS35" s="4"/>
      <c r="AT35" s="4"/>
      <c r="AU35" s="4"/>
    </row>
    <row r="36">
      <c r="A36" s="107"/>
      <c r="B36" s="135" t="s">
        <v>102</v>
      </c>
      <c r="C36" s="102"/>
      <c r="D36" s="102">
        <f>AA36*'PARÂMETROS NOVO'!$C$17</f>
        <v>325200</v>
      </c>
      <c r="E36" s="102">
        <f t="shared" si="26"/>
        <v>169949.52</v>
      </c>
      <c r="F36" s="102"/>
      <c r="G36" s="102">
        <f>((X36*'PARÂMETROS NOVO'!$C$22*'PARÂMETROS NOVO'!$C$18)+(Y36*'PARÂMETROS NOVO'!$C$74*'PARÂMETROS NOVO'!$C$72))*0.15</f>
        <v>50280</v>
      </c>
      <c r="H36" s="102">
        <v>25000.0</v>
      </c>
      <c r="I36" s="102">
        <v>7000.0</v>
      </c>
      <c r="J36" s="102">
        <v>14000.0</v>
      </c>
      <c r="K36" s="102">
        <v>14000.0</v>
      </c>
      <c r="L36" s="102">
        <v>14000.0</v>
      </c>
      <c r="M36" s="102">
        <v>24000.0</v>
      </c>
      <c r="N36" s="102">
        <v>3000.0</v>
      </c>
      <c r="O36" s="102">
        <v>600.0</v>
      </c>
      <c r="P36" s="102"/>
      <c r="Q36" s="102">
        <v>300.0</v>
      </c>
      <c r="R36" s="102">
        <v>300.0</v>
      </c>
      <c r="S36" s="102">
        <v>400.0</v>
      </c>
      <c r="T36" s="102">
        <v>300.0</v>
      </c>
      <c r="U36" s="102">
        <v>300.0</v>
      </c>
      <c r="V36" s="102">
        <v>4000.0</v>
      </c>
      <c r="W36" s="80">
        <f t="shared" si="1"/>
        <v>652629.52</v>
      </c>
      <c r="X36" s="103">
        <v>200.0</v>
      </c>
      <c r="Y36" s="108">
        <v>100.0</v>
      </c>
      <c r="Z36" s="108"/>
      <c r="AA36" s="102">
        <f>(X36*'PARÂMETROS NOVO'!$C$50)+(Y36*'PARÂMETROS NOVO'!$C$74)+(Z36*'PARÂMETROS NOVO'!$C$105)</f>
        <v>16260000</v>
      </c>
      <c r="AB36" s="102">
        <f>(X36*'PARÂMETROS NOVO'!$C$51)+(Y36*'PARÂMETROS NOVO'!$C$78)+(Z36*'PARÂMETROS NOVO'!$C$106)</f>
        <v>975600</v>
      </c>
      <c r="AC36" s="102">
        <f t="shared" si="22"/>
        <v>650400</v>
      </c>
      <c r="AD36" s="102">
        <f t="shared" si="23"/>
        <v>322970.48</v>
      </c>
      <c r="AE36" s="53">
        <f t="shared" si="25"/>
        <v>5295971.364</v>
      </c>
      <c r="AF36" s="105" t="str">
        <f t="shared" si="24"/>
        <v>#REF!</v>
      </c>
      <c r="AG36" s="123">
        <f t="shared" ref="AG36:AG47" si="27">AD39</f>
        <v>319600.032</v>
      </c>
      <c r="AH36" s="4"/>
      <c r="AI36" s="4"/>
      <c r="AJ36" s="4"/>
      <c r="AK36" s="4">
        <v>1.02</v>
      </c>
      <c r="AL36" s="4"/>
      <c r="AM36" s="4"/>
      <c r="AN36" s="4"/>
      <c r="AO36" s="4"/>
      <c r="AP36" s="4"/>
      <c r="AQ36" s="4"/>
      <c r="AR36" s="4"/>
      <c r="AS36" s="4"/>
      <c r="AT36" s="4"/>
      <c r="AU36" s="4"/>
    </row>
    <row r="37">
      <c r="A37" s="107"/>
      <c r="B37" s="135" t="s">
        <v>103</v>
      </c>
      <c r="C37" s="102"/>
      <c r="D37" s="102">
        <f>AA37*'PARÂMETROS NOVO'!$C$17</f>
        <v>327360</v>
      </c>
      <c r="E37" s="102">
        <f t="shared" si="26"/>
        <v>171078.336</v>
      </c>
      <c r="F37" s="102"/>
      <c r="G37" s="102">
        <f>((X37*'PARÂMETROS NOVO'!$C$22*'PARÂMETROS NOVO'!$C$18)+(Y37*'PARÂMETROS NOVO'!$C$74*'PARÂMETROS NOVO'!$C$72))*0.15</f>
        <v>50928</v>
      </c>
      <c r="H37" s="102">
        <v>25000.0</v>
      </c>
      <c r="I37" s="102">
        <v>7000.0</v>
      </c>
      <c r="J37" s="102">
        <v>14000.0</v>
      </c>
      <c r="K37" s="102">
        <v>14000.0</v>
      </c>
      <c r="L37" s="102">
        <v>14000.0</v>
      </c>
      <c r="M37" s="102">
        <v>24000.0</v>
      </c>
      <c r="N37" s="102">
        <v>3000.0</v>
      </c>
      <c r="O37" s="102">
        <v>1200.0</v>
      </c>
      <c r="P37" s="102">
        <v>5000.0</v>
      </c>
      <c r="Q37" s="102">
        <v>300.0</v>
      </c>
      <c r="R37" s="102">
        <v>300.0</v>
      </c>
      <c r="S37" s="102"/>
      <c r="T37" s="102">
        <v>300.0</v>
      </c>
      <c r="U37" s="102">
        <v>300.0</v>
      </c>
      <c r="V37" s="102">
        <v>4000.0</v>
      </c>
      <c r="W37" s="80">
        <f t="shared" si="1"/>
        <v>661766.336</v>
      </c>
      <c r="X37" s="103">
        <v>200.0</v>
      </c>
      <c r="Y37" s="108">
        <v>105.0</v>
      </c>
      <c r="Z37" s="108"/>
      <c r="AA37" s="102">
        <f>(X37*'PARÂMETROS NOVO'!$C$50)+(Y37*'PARÂMETROS NOVO'!$C$74)+(Z37*'PARÂMETROS NOVO'!$C$105)</f>
        <v>16368000</v>
      </c>
      <c r="AB37" s="102">
        <f>(X37*'PARÂMETROS NOVO'!$C$51)+(Y37*'PARÂMETROS NOVO'!$C$78)+(Z37*'PARÂMETROS NOVO'!$C$106)</f>
        <v>982080</v>
      </c>
      <c r="AC37" s="102">
        <f t="shared" si="22"/>
        <v>654720</v>
      </c>
      <c r="AD37" s="102">
        <f t="shared" si="23"/>
        <v>320313.664</v>
      </c>
      <c r="AE37" s="53">
        <f t="shared" si="25"/>
        <v>5616285.028</v>
      </c>
      <c r="AF37" s="105" t="str">
        <f t="shared" si="24"/>
        <v>#REF!</v>
      </c>
      <c r="AG37" s="123">
        <f t="shared" si="27"/>
        <v>330086.4</v>
      </c>
      <c r="AH37" s="4"/>
      <c r="AI37" s="4"/>
      <c r="AJ37" s="4"/>
      <c r="AK37" s="4">
        <v>1.02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</row>
    <row r="38">
      <c r="A38" s="128"/>
      <c r="B38" s="147" t="s">
        <v>84</v>
      </c>
      <c r="C38" s="130">
        <f t="shared" ref="C38:V38" si="28">SUM(C26:C37)</f>
        <v>0</v>
      </c>
      <c r="D38" s="130">
        <f t="shared" si="28"/>
        <v>3785760</v>
      </c>
      <c r="E38" s="130">
        <f t="shared" si="28"/>
        <v>1931267.592</v>
      </c>
      <c r="F38" s="130">
        <f t="shared" si="28"/>
        <v>0</v>
      </c>
      <c r="G38" s="130">
        <f t="shared" si="28"/>
        <v>568368</v>
      </c>
      <c r="H38" s="130">
        <f t="shared" si="28"/>
        <v>300000</v>
      </c>
      <c r="I38" s="130">
        <f t="shared" si="28"/>
        <v>84000</v>
      </c>
      <c r="J38" s="130">
        <f t="shared" si="28"/>
        <v>168000</v>
      </c>
      <c r="K38" s="130">
        <f t="shared" si="28"/>
        <v>168000</v>
      </c>
      <c r="L38" s="130">
        <f t="shared" si="28"/>
        <v>168000</v>
      </c>
      <c r="M38" s="130">
        <f t="shared" si="28"/>
        <v>288000</v>
      </c>
      <c r="N38" s="130">
        <f t="shared" si="28"/>
        <v>36000</v>
      </c>
      <c r="O38" s="130">
        <f t="shared" si="28"/>
        <v>7800</v>
      </c>
      <c r="P38" s="130">
        <f t="shared" si="28"/>
        <v>15000</v>
      </c>
      <c r="Q38" s="130">
        <f t="shared" si="28"/>
        <v>3600</v>
      </c>
      <c r="R38" s="130">
        <f t="shared" si="28"/>
        <v>3600</v>
      </c>
      <c r="S38" s="130">
        <f t="shared" si="28"/>
        <v>2400</v>
      </c>
      <c r="T38" s="130">
        <f t="shared" si="28"/>
        <v>3600</v>
      </c>
      <c r="U38" s="130">
        <f t="shared" si="28"/>
        <v>3600</v>
      </c>
      <c r="V38" s="130">
        <f t="shared" si="28"/>
        <v>48000</v>
      </c>
      <c r="W38" s="96">
        <f t="shared" si="1"/>
        <v>7584995.592</v>
      </c>
      <c r="X38" s="118"/>
      <c r="Y38" s="121"/>
      <c r="Z38" s="121"/>
      <c r="AA38" s="120">
        <f t="shared" ref="AA38:AD38" si="29">SUM(AA26:AA37)</f>
        <v>189288000</v>
      </c>
      <c r="AB38" s="120">
        <f t="shared" si="29"/>
        <v>11357280</v>
      </c>
      <c r="AC38" s="120">
        <f t="shared" si="29"/>
        <v>7571520</v>
      </c>
      <c r="AD38" s="120">
        <f t="shared" si="29"/>
        <v>3772284.408</v>
      </c>
      <c r="AE38" s="121"/>
      <c r="AF38" s="122" t="str">
        <f>SUM(AF26:AF37)</f>
        <v>#REF!</v>
      </c>
      <c r="AG38" s="123">
        <f t="shared" si="27"/>
        <v>334772.768</v>
      </c>
      <c r="AH38" s="4"/>
      <c r="AI38" s="4"/>
      <c r="AJ38" s="4"/>
      <c r="AK38" s="4">
        <v>1.02</v>
      </c>
      <c r="AL38" s="4"/>
      <c r="AM38" s="4"/>
      <c r="AN38" s="4"/>
      <c r="AO38" s="4"/>
      <c r="AP38" s="4"/>
      <c r="AQ38" s="4"/>
      <c r="AR38" s="4"/>
      <c r="AS38" s="4"/>
      <c r="AT38" s="4"/>
      <c r="AU38" s="4"/>
    </row>
    <row r="39">
      <c r="A39" s="124">
        <v>2020.0</v>
      </c>
      <c r="B39" s="148" t="s">
        <v>104</v>
      </c>
      <c r="C39" s="126"/>
      <c r="D39" s="126">
        <f>AA39*'PARÂMETROS NOVO'!$C$17</f>
        <v>331680</v>
      </c>
      <c r="E39" s="126">
        <f t="shared" ref="E39:E50" si="30">0.1742*AB39</f>
        <v>173335.968</v>
      </c>
      <c r="F39" s="126"/>
      <c r="G39" s="133">
        <f>((X39*'PARÂMETROS NOVO'!$C$22*'PARÂMETROS NOVO'!$C$18)+(Y39*'PARÂMETROS NOVO'!$C$74*'PARÂMETROS NOVO'!$C$72))*0.15</f>
        <v>52224</v>
      </c>
      <c r="H39" s="102">
        <v>25000.0</v>
      </c>
      <c r="I39" s="126">
        <v>7000.0</v>
      </c>
      <c r="J39" s="126">
        <v>16000.0</v>
      </c>
      <c r="K39" s="126">
        <v>16000.0</v>
      </c>
      <c r="L39" s="126">
        <v>16000.0</v>
      </c>
      <c r="M39" s="126">
        <v>24000.0</v>
      </c>
      <c r="N39" s="126">
        <v>3000.0</v>
      </c>
      <c r="O39" s="126">
        <v>600.0</v>
      </c>
      <c r="P39" s="126">
        <v>5000.0</v>
      </c>
      <c r="Q39" s="126">
        <v>300.0</v>
      </c>
      <c r="R39" s="126">
        <v>300.0</v>
      </c>
      <c r="S39" s="126">
        <v>400.0</v>
      </c>
      <c r="T39" s="126">
        <v>300.0</v>
      </c>
      <c r="U39" s="126">
        <v>300.0</v>
      </c>
      <c r="V39" s="126">
        <v>4000.0</v>
      </c>
      <c r="W39" s="127">
        <f t="shared" si="1"/>
        <v>675439.968</v>
      </c>
      <c r="X39" s="103">
        <v>200.0</v>
      </c>
      <c r="Y39" s="108">
        <v>115.0</v>
      </c>
      <c r="Z39" s="108"/>
      <c r="AA39" s="102">
        <f>(X39*'PARÂMETROS NOVO'!$C$50)+(Y39*'PARÂMETROS NOVO'!$C$74)+(Z39*'PARÂMETROS NOVO'!$C$105)</f>
        <v>16584000</v>
      </c>
      <c r="AB39" s="102">
        <f>(X39*'PARÂMETROS NOVO'!$C$51)+(Y39*'PARÂMETROS NOVO'!$C$78)+(Z39*'PARÂMETROS NOVO'!$C$106)</f>
        <v>995040</v>
      </c>
      <c r="AC39" s="102">
        <f t="shared" ref="AC39:AC50" si="31">AB39-D39</f>
        <v>663360</v>
      </c>
      <c r="AD39" s="102">
        <f t="shared" ref="AD39:AD50" si="32">AB39-W39</f>
        <v>319600.032</v>
      </c>
      <c r="AE39" s="53">
        <f>AD39+AE37</f>
        <v>5935885.06</v>
      </c>
      <c r="AF39" s="105" t="str">
        <f t="shared" ref="AF39:AF50" si="33">AA39/(AVERAGE('[1]ESTRATÉGIA DE EXECUÇÃO'!$S$11:$S$19))</f>
        <v>#REF!</v>
      </c>
      <c r="AG39" s="123">
        <f t="shared" si="27"/>
        <v>340259.136</v>
      </c>
      <c r="AH39" s="4"/>
      <c r="AI39" s="4"/>
      <c r="AJ39" s="4"/>
      <c r="AK39" s="4">
        <v>1.02</v>
      </c>
      <c r="AL39" s="4"/>
      <c r="AM39" s="4"/>
      <c r="AN39" s="4"/>
      <c r="AO39" s="4"/>
      <c r="AP39" s="4"/>
      <c r="AQ39" s="4"/>
      <c r="AR39" s="4"/>
      <c r="AS39" s="4"/>
      <c r="AT39" s="4"/>
      <c r="AU39" s="4"/>
    </row>
    <row r="40">
      <c r="A40" s="107"/>
      <c r="B40" s="135" t="s">
        <v>105</v>
      </c>
      <c r="C40" s="102"/>
      <c r="D40" s="102">
        <f>AA40*'PARÂMETROS NOVO'!$C$17</f>
        <v>336000</v>
      </c>
      <c r="E40" s="102">
        <f t="shared" si="30"/>
        <v>175593.6</v>
      </c>
      <c r="F40" s="102"/>
      <c r="G40" s="102">
        <f>((X40*'PARÂMETROS NOVO'!$C$22*'PARÂMETROS NOVO'!$C$18)+(Y40*'PARÂMETROS NOVO'!$C$74*'PARÂMETROS NOVO'!$C$72))*0.15</f>
        <v>53520</v>
      </c>
      <c r="H40" s="102">
        <v>25000.0</v>
      </c>
      <c r="I40" s="102">
        <v>7000.0</v>
      </c>
      <c r="J40" s="102">
        <v>16000.0</v>
      </c>
      <c r="K40" s="102">
        <v>16000.0</v>
      </c>
      <c r="L40" s="102">
        <v>16000.0</v>
      </c>
      <c r="M40" s="102">
        <v>24000.0</v>
      </c>
      <c r="N40" s="102">
        <v>3000.0</v>
      </c>
      <c r="O40" s="102">
        <v>600.0</v>
      </c>
      <c r="P40" s="102"/>
      <c r="Q40" s="102">
        <v>300.0</v>
      </c>
      <c r="R40" s="102">
        <v>300.0</v>
      </c>
      <c r="S40" s="102"/>
      <c r="T40" s="102">
        <v>300.0</v>
      </c>
      <c r="U40" s="102">
        <v>300.0</v>
      </c>
      <c r="V40" s="102">
        <v>4000.0</v>
      </c>
      <c r="W40" s="80">
        <f t="shared" si="1"/>
        <v>677913.6</v>
      </c>
      <c r="X40" s="103">
        <v>200.0</v>
      </c>
      <c r="Y40" s="108">
        <v>125.0</v>
      </c>
      <c r="Z40" s="108"/>
      <c r="AA40" s="102">
        <f>(X40*'PARÂMETROS NOVO'!$C$50)+(Y40*'PARÂMETROS NOVO'!$C$74)+(Z40*'PARÂMETROS NOVO'!$C$105)</f>
        <v>16800000</v>
      </c>
      <c r="AB40" s="102">
        <f>(X40*'PARÂMETROS NOVO'!$C$51)+(Y40*'PARÂMETROS NOVO'!$C$78)+(Z40*'PARÂMETROS NOVO'!$C$106)</f>
        <v>1008000</v>
      </c>
      <c r="AC40" s="102">
        <f t="shared" si="31"/>
        <v>672000</v>
      </c>
      <c r="AD40" s="102">
        <f t="shared" si="32"/>
        <v>330086.4</v>
      </c>
      <c r="AE40" s="102">
        <f t="shared" ref="AE40:AE50" si="34">AD40+AE39</f>
        <v>6265971.46</v>
      </c>
      <c r="AF40" s="105" t="str">
        <f t="shared" si="33"/>
        <v>#REF!</v>
      </c>
      <c r="AG40" s="123">
        <f t="shared" si="27"/>
        <v>344945.504</v>
      </c>
      <c r="AH40" s="4"/>
      <c r="AI40" s="4"/>
      <c r="AJ40" s="4"/>
      <c r="AK40" s="4">
        <v>1.02</v>
      </c>
      <c r="AL40" s="4"/>
      <c r="AM40" s="4"/>
      <c r="AN40" s="4"/>
      <c r="AO40" s="4"/>
      <c r="AP40" s="4"/>
      <c r="AQ40" s="4"/>
      <c r="AR40" s="4"/>
      <c r="AS40" s="4"/>
      <c r="AT40" s="4"/>
      <c r="AU40" s="4"/>
    </row>
    <row r="41">
      <c r="A41" s="107"/>
      <c r="B41" s="135" t="s">
        <v>106</v>
      </c>
      <c r="C41" s="102"/>
      <c r="D41" s="102">
        <f>AA41*'PARÂMETROS NOVO'!$C$17</f>
        <v>340320</v>
      </c>
      <c r="E41" s="102">
        <f t="shared" si="30"/>
        <v>177851.232</v>
      </c>
      <c r="F41" s="102"/>
      <c r="G41" s="102">
        <f>((X41*'PARÂMETROS NOVO'!$C$22*'PARÂMETROS NOVO'!$C$18)+(Y41*'PARÂMETROS NOVO'!$C$74*'PARÂMETROS NOVO'!$C$72))*0.15</f>
        <v>54816</v>
      </c>
      <c r="H41" s="102">
        <v>25000.0</v>
      </c>
      <c r="I41" s="102">
        <v>7000.0</v>
      </c>
      <c r="J41" s="102">
        <v>16000.0</v>
      </c>
      <c r="K41" s="102">
        <v>16000.0</v>
      </c>
      <c r="L41" s="102">
        <v>16000.0</v>
      </c>
      <c r="M41" s="102">
        <v>24000.0</v>
      </c>
      <c r="N41" s="102">
        <v>3000.0</v>
      </c>
      <c r="O41" s="102">
        <v>600.0</v>
      </c>
      <c r="P41" s="102"/>
      <c r="Q41" s="102">
        <v>300.0</v>
      </c>
      <c r="R41" s="102">
        <v>300.0</v>
      </c>
      <c r="S41" s="102">
        <v>400.0</v>
      </c>
      <c r="T41" s="102">
        <v>300.0</v>
      </c>
      <c r="U41" s="102">
        <v>300.0</v>
      </c>
      <c r="V41" s="102">
        <v>4000.0</v>
      </c>
      <c r="W41" s="80">
        <f t="shared" si="1"/>
        <v>686187.232</v>
      </c>
      <c r="X41" s="103">
        <v>200.0</v>
      </c>
      <c r="Y41" s="108">
        <v>135.0</v>
      </c>
      <c r="Z41" s="108"/>
      <c r="AA41" s="102">
        <f>(X41*'PARÂMETROS NOVO'!$C$50)+(Y41*'PARÂMETROS NOVO'!$C$74)+(Z41*'PARÂMETROS NOVO'!$C$105)</f>
        <v>17016000</v>
      </c>
      <c r="AB41" s="102">
        <f>(X41*'PARÂMETROS NOVO'!$C$51)+(Y41*'PARÂMETROS NOVO'!$C$78)+(Z41*'PARÂMETROS NOVO'!$C$106)</f>
        <v>1020960</v>
      </c>
      <c r="AC41" s="102">
        <f t="shared" si="31"/>
        <v>680640</v>
      </c>
      <c r="AD41" s="102">
        <f t="shared" si="32"/>
        <v>334772.768</v>
      </c>
      <c r="AE41" s="136">
        <f t="shared" si="34"/>
        <v>6600744.228</v>
      </c>
      <c r="AF41" s="105" t="str">
        <f t="shared" si="33"/>
        <v>#REF!</v>
      </c>
      <c r="AG41" s="123">
        <f t="shared" si="27"/>
        <v>350431.872</v>
      </c>
      <c r="AH41" s="4"/>
      <c r="AI41" s="4"/>
      <c r="AJ41" s="4"/>
      <c r="AK41" s="4">
        <v>1.02</v>
      </c>
      <c r="AL41" s="4"/>
      <c r="AM41" s="4"/>
      <c r="AN41" s="4"/>
      <c r="AO41" s="4"/>
      <c r="AP41" s="4"/>
      <c r="AQ41" s="4"/>
      <c r="AR41" s="4"/>
      <c r="AS41" s="4"/>
      <c r="AT41" s="4"/>
      <c r="AU41" s="4"/>
    </row>
    <row r="42">
      <c r="A42" s="107"/>
      <c r="B42" s="135" t="s">
        <v>107</v>
      </c>
      <c r="C42" s="102"/>
      <c r="D42" s="102">
        <f>AA42*'PARÂMETROS NOVO'!$C$17</f>
        <v>344640</v>
      </c>
      <c r="E42" s="102">
        <f t="shared" si="30"/>
        <v>180108.864</v>
      </c>
      <c r="F42" s="102"/>
      <c r="G42" s="102">
        <f>((X42*'PARÂMETROS NOVO'!$C$22*'PARÂMETROS NOVO'!$C$18)+(Y42*'PARÂMETROS NOVO'!$C$74*'PARÂMETROS NOVO'!$C$72))*0.15</f>
        <v>56112</v>
      </c>
      <c r="H42" s="102">
        <v>25000.0</v>
      </c>
      <c r="I42" s="102">
        <v>7000.0</v>
      </c>
      <c r="J42" s="102">
        <v>16000.0</v>
      </c>
      <c r="K42" s="102">
        <v>16000.0</v>
      </c>
      <c r="L42" s="102">
        <v>16000.0</v>
      </c>
      <c r="M42" s="102">
        <v>24000.0</v>
      </c>
      <c r="N42" s="102">
        <v>3000.0</v>
      </c>
      <c r="O42" s="102">
        <v>600.0</v>
      </c>
      <c r="P42" s="102"/>
      <c r="Q42" s="102">
        <v>300.0</v>
      </c>
      <c r="R42" s="102">
        <v>300.0</v>
      </c>
      <c r="S42" s="102"/>
      <c r="T42" s="102">
        <v>300.0</v>
      </c>
      <c r="U42" s="102">
        <v>300.0</v>
      </c>
      <c r="V42" s="102">
        <v>4000.0</v>
      </c>
      <c r="W42" s="80">
        <f t="shared" si="1"/>
        <v>693660.864</v>
      </c>
      <c r="X42" s="103">
        <v>200.0</v>
      </c>
      <c r="Y42" s="108">
        <v>145.0</v>
      </c>
      <c r="Z42" s="108"/>
      <c r="AA42" s="102">
        <f>(X42*'PARÂMETROS NOVO'!$C$50)+(Y42*'PARÂMETROS NOVO'!$C$74)+(Z42*'PARÂMETROS NOVO'!$C$105)</f>
        <v>17232000</v>
      </c>
      <c r="AB42" s="102">
        <f>(X42*'PARÂMETROS NOVO'!$C$51)+(Y42*'PARÂMETROS NOVO'!$C$78)+(Z42*'PARÂMETROS NOVO'!$C$106)</f>
        <v>1033920</v>
      </c>
      <c r="AC42" s="102">
        <f t="shared" si="31"/>
        <v>689280</v>
      </c>
      <c r="AD42" s="102">
        <f t="shared" si="32"/>
        <v>340259.136</v>
      </c>
      <c r="AE42" s="102">
        <f t="shared" si="34"/>
        <v>6941003.364</v>
      </c>
      <c r="AF42" s="105" t="str">
        <f t="shared" si="33"/>
        <v>#REF!</v>
      </c>
      <c r="AG42" s="123">
        <f t="shared" si="27"/>
        <v>350118.24</v>
      </c>
      <c r="AH42" s="4"/>
      <c r="AI42" s="4"/>
      <c r="AJ42" s="4"/>
      <c r="AK42" s="4">
        <v>1.02</v>
      </c>
      <c r="AL42" s="4"/>
      <c r="AM42" s="4"/>
      <c r="AN42" s="4"/>
      <c r="AO42" s="4"/>
      <c r="AP42" s="4"/>
      <c r="AQ42" s="4"/>
      <c r="AR42" s="4"/>
      <c r="AS42" s="4"/>
      <c r="AT42" s="4"/>
      <c r="AU42" s="4"/>
    </row>
    <row r="43">
      <c r="A43" s="107"/>
      <c r="B43" s="135" t="s">
        <v>87</v>
      </c>
      <c r="C43" s="102"/>
      <c r="D43" s="102">
        <f>AA43*'PARÂMETROS NOVO'!$C$17</f>
        <v>348960</v>
      </c>
      <c r="E43" s="102">
        <f t="shared" si="30"/>
        <v>182366.496</v>
      </c>
      <c r="F43" s="102"/>
      <c r="G43" s="102">
        <f>((X43*'PARÂMETROS NOVO'!$C$22*'PARÂMETROS NOVO'!$C$18)+(Y43*'PARÂMETROS NOVO'!$C$74*'PARÂMETROS NOVO'!$C$72))*0.15</f>
        <v>57408</v>
      </c>
      <c r="H43" s="102">
        <v>25000.0</v>
      </c>
      <c r="I43" s="102">
        <v>7000.0</v>
      </c>
      <c r="J43" s="102">
        <v>16000.0</v>
      </c>
      <c r="K43" s="102">
        <v>16000.0</v>
      </c>
      <c r="L43" s="102">
        <v>16000.0</v>
      </c>
      <c r="M43" s="102">
        <v>24000.0</v>
      </c>
      <c r="N43" s="102">
        <v>3000.0</v>
      </c>
      <c r="O43" s="102">
        <v>600.0</v>
      </c>
      <c r="P43" s="102"/>
      <c r="Q43" s="102">
        <v>300.0</v>
      </c>
      <c r="R43" s="102">
        <v>300.0</v>
      </c>
      <c r="S43" s="102">
        <v>400.0</v>
      </c>
      <c r="T43" s="102">
        <v>300.0</v>
      </c>
      <c r="U43" s="102">
        <v>300.0</v>
      </c>
      <c r="V43" s="102">
        <v>4000.0</v>
      </c>
      <c r="W43" s="80">
        <f t="shared" si="1"/>
        <v>701934.496</v>
      </c>
      <c r="X43" s="103">
        <v>200.0</v>
      </c>
      <c r="Y43" s="108">
        <v>155.0</v>
      </c>
      <c r="Z43" s="108"/>
      <c r="AA43" s="102">
        <f>(X43*'PARÂMETROS NOVO'!$C$50)+(Y43*'PARÂMETROS NOVO'!$C$74)+(Z43*'PARÂMETROS NOVO'!$C$105)</f>
        <v>17448000</v>
      </c>
      <c r="AB43" s="102">
        <f>(X43*'PARÂMETROS NOVO'!$C$51)+(Y43*'PARÂMETROS NOVO'!$C$78)+(Z43*'PARÂMETROS NOVO'!$C$106)</f>
        <v>1046880</v>
      </c>
      <c r="AC43" s="102">
        <f t="shared" si="31"/>
        <v>697920</v>
      </c>
      <c r="AD43" s="102">
        <f t="shared" si="32"/>
        <v>344945.504</v>
      </c>
      <c r="AE43" s="53">
        <f t="shared" si="34"/>
        <v>7285948.868</v>
      </c>
      <c r="AF43" s="105" t="str">
        <f t="shared" si="33"/>
        <v>#REF!</v>
      </c>
      <c r="AG43" s="123">
        <f t="shared" si="27"/>
        <v>360604.608</v>
      </c>
      <c r="AH43" s="4"/>
      <c r="AI43" s="4"/>
      <c r="AJ43" s="4"/>
      <c r="AK43" s="4">
        <v>1.02</v>
      </c>
      <c r="AL43" s="4"/>
      <c r="AM43" s="4"/>
      <c r="AN43" s="4"/>
      <c r="AO43" s="4"/>
      <c r="AP43" s="4"/>
      <c r="AQ43" s="4"/>
      <c r="AR43" s="4"/>
      <c r="AS43" s="4"/>
      <c r="AT43" s="4"/>
      <c r="AU43" s="4"/>
    </row>
    <row r="44">
      <c r="A44" s="107"/>
      <c r="B44" s="135" t="s">
        <v>90</v>
      </c>
      <c r="C44" s="102"/>
      <c r="D44" s="102">
        <f>AA44*'PARÂMETROS NOVO'!$C$17</f>
        <v>353280</v>
      </c>
      <c r="E44" s="102">
        <f t="shared" si="30"/>
        <v>184624.128</v>
      </c>
      <c r="F44" s="102"/>
      <c r="G44" s="102">
        <f>((X44*'PARÂMETROS NOVO'!$C$22*'PARÂMETROS NOVO'!$C$18)+(Y44*'PARÂMETROS NOVO'!$C$74*'PARÂMETROS NOVO'!$C$72))*0.15</f>
        <v>58704</v>
      </c>
      <c r="H44" s="102">
        <v>25000.0</v>
      </c>
      <c r="I44" s="102">
        <v>7000.0</v>
      </c>
      <c r="J44" s="102">
        <v>16000.0</v>
      </c>
      <c r="K44" s="102">
        <v>16000.0</v>
      </c>
      <c r="L44" s="102">
        <v>16000.0</v>
      </c>
      <c r="M44" s="102">
        <v>24000.0</v>
      </c>
      <c r="N44" s="102">
        <v>3000.0</v>
      </c>
      <c r="O44" s="102">
        <v>600.0</v>
      </c>
      <c r="P44" s="102"/>
      <c r="Q44" s="102">
        <v>300.0</v>
      </c>
      <c r="R44" s="102">
        <v>300.0</v>
      </c>
      <c r="S44" s="102"/>
      <c r="T44" s="102">
        <v>300.0</v>
      </c>
      <c r="U44" s="102">
        <v>300.0</v>
      </c>
      <c r="V44" s="102">
        <v>4000.0</v>
      </c>
      <c r="W44" s="80">
        <f t="shared" si="1"/>
        <v>709408.128</v>
      </c>
      <c r="X44" s="103">
        <v>200.0</v>
      </c>
      <c r="Y44" s="108">
        <v>165.0</v>
      </c>
      <c r="Z44" s="108"/>
      <c r="AA44" s="102">
        <f>(X44*'PARÂMETROS NOVO'!$C$50)+(Y44*'PARÂMETROS NOVO'!$C$74)+(Z44*'PARÂMETROS NOVO'!$C$105)</f>
        <v>17664000</v>
      </c>
      <c r="AB44" s="102">
        <f>(X44*'PARÂMETROS NOVO'!$C$51)+(Y44*'PARÂMETROS NOVO'!$C$78)+(Z44*'PARÂMETROS NOVO'!$C$106)</f>
        <v>1059840</v>
      </c>
      <c r="AC44" s="102">
        <f t="shared" si="31"/>
        <v>706560</v>
      </c>
      <c r="AD44" s="102">
        <f t="shared" si="32"/>
        <v>350431.872</v>
      </c>
      <c r="AE44" s="102">
        <f t="shared" si="34"/>
        <v>7636380.74</v>
      </c>
      <c r="AF44" s="105" t="str">
        <f t="shared" si="33"/>
        <v>#REF!</v>
      </c>
      <c r="AG44" s="123">
        <f t="shared" si="27"/>
        <v>365290.976</v>
      </c>
      <c r="AH44" s="4"/>
      <c r="AI44" s="4"/>
      <c r="AJ44" s="4"/>
      <c r="AK44" s="4">
        <v>1.02</v>
      </c>
      <c r="AL44" s="4"/>
      <c r="AM44" s="4"/>
      <c r="AN44" s="4"/>
      <c r="AO44" s="4"/>
      <c r="AP44" s="4"/>
      <c r="AQ44" s="4"/>
      <c r="AR44" s="4"/>
      <c r="AS44" s="4"/>
      <c r="AT44" s="4"/>
      <c r="AU44" s="4"/>
    </row>
    <row r="45">
      <c r="A45" s="107"/>
      <c r="B45" s="135" t="s">
        <v>91</v>
      </c>
      <c r="C45" s="102"/>
      <c r="D45" s="102">
        <f>AA45*'PARÂMETROS NOVO'!$C$17</f>
        <v>357600</v>
      </c>
      <c r="E45" s="102">
        <f t="shared" si="30"/>
        <v>186881.76</v>
      </c>
      <c r="F45" s="102"/>
      <c r="G45" s="102">
        <f>((X45*'PARÂMETROS NOVO'!$C$22*'PARÂMETROS NOVO'!$C$18)+(Y45*'PARÂMETROS NOVO'!$C$74*'PARÂMETROS NOVO'!$C$72))*0.15</f>
        <v>60000</v>
      </c>
      <c r="H45" s="102">
        <v>25000.0</v>
      </c>
      <c r="I45" s="102">
        <v>7000.0</v>
      </c>
      <c r="J45" s="102">
        <v>16000.0</v>
      </c>
      <c r="K45" s="102">
        <v>16000.0</v>
      </c>
      <c r="L45" s="102">
        <v>16000.0</v>
      </c>
      <c r="M45" s="102">
        <v>24000.0</v>
      </c>
      <c r="N45" s="102">
        <v>3000.0</v>
      </c>
      <c r="O45" s="102">
        <v>600.0</v>
      </c>
      <c r="P45" s="102">
        <v>5000.0</v>
      </c>
      <c r="Q45" s="102">
        <v>300.0</v>
      </c>
      <c r="R45" s="102">
        <v>300.0</v>
      </c>
      <c r="S45" s="102">
        <v>400.0</v>
      </c>
      <c r="T45" s="102">
        <v>300.0</v>
      </c>
      <c r="U45" s="102">
        <v>300.0</v>
      </c>
      <c r="V45" s="102">
        <v>4000.0</v>
      </c>
      <c r="W45" s="80">
        <f t="shared" si="1"/>
        <v>722681.76</v>
      </c>
      <c r="X45" s="103">
        <v>200.0</v>
      </c>
      <c r="Y45" s="108">
        <v>175.0</v>
      </c>
      <c r="Z45" s="108"/>
      <c r="AA45" s="102">
        <f>(X45*'PARÂMETROS NOVO'!$C$50)+(Y45*'PARÂMETROS NOVO'!$C$74)+(Z45*'PARÂMETROS NOVO'!$C$105)</f>
        <v>17880000</v>
      </c>
      <c r="AB45" s="102">
        <f>(X45*'PARÂMETROS NOVO'!$C$51)+(Y45*'PARÂMETROS NOVO'!$C$78)+(Z45*'PARÂMETROS NOVO'!$C$106)</f>
        <v>1072800</v>
      </c>
      <c r="AC45" s="102">
        <f t="shared" si="31"/>
        <v>715200</v>
      </c>
      <c r="AD45" s="102">
        <f t="shared" si="32"/>
        <v>350118.24</v>
      </c>
      <c r="AE45" s="53">
        <f t="shared" si="34"/>
        <v>7986498.98</v>
      </c>
      <c r="AF45" s="105" t="str">
        <f t="shared" si="33"/>
        <v>#REF!</v>
      </c>
      <c r="AG45" s="123">
        <f t="shared" si="27"/>
        <v>370777.344</v>
      </c>
      <c r="AH45" s="4"/>
      <c r="AI45" s="4"/>
      <c r="AJ45" s="4"/>
      <c r="AK45" s="4">
        <v>1.02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</row>
    <row r="46">
      <c r="A46" s="107"/>
      <c r="B46" s="135" t="s">
        <v>95</v>
      </c>
      <c r="C46" s="102"/>
      <c r="D46" s="102">
        <f>AA46*'PARÂMETROS NOVO'!$C$17</f>
        <v>361920</v>
      </c>
      <c r="E46" s="102">
        <f t="shared" si="30"/>
        <v>189139.392</v>
      </c>
      <c r="F46" s="102"/>
      <c r="G46" s="102">
        <f>((X46*'PARÂMETROS NOVO'!$C$22*'PARÂMETROS NOVO'!$C$18)+(Y46*'PARÂMETROS NOVO'!$C$74*'PARÂMETROS NOVO'!$C$72))*0.15</f>
        <v>61296</v>
      </c>
      <c r="H46" s="102">
        <v>25000.0</v>
      </c>
      <c r="I46" s="102">
        <v>7000.0</v>
      </c>
      <c r="J46" s="102">
        <v>16000.0</v>
      </c>
      <c r="K46" s="102">
        <v>16000.0</v>
      </c>
      <c r="L46" s="102">
        <v>16000.0</v>
      </c>
      <c r="M46" s="102">
        <v>24000.0</v>
      </c>
      <c r="N46" s="102">
        <v>3000.0</v>
      </c>
      <c r="O46" s="102">
        <v>600.0</v>
      </c>
      <c r="P46" s="102"/>
      <c r="Q46" s="102">
        <v>300.0</v>
      </c>
      <c r="R46" s="102">
        <v>300.0</v>
      </c>
      <c r="S46" s="102"/>
      <c r="T46" s="102">
        <v>300.0</v>
      </c>
      <c r="U46" s="102">
        <v>300.0</v>
      </c>
      <c r="V46" s="102">
        <v>4000.0</v>
      </c>
      <c r="W46" s="80">
        <f t="shared" si="1"/>
        <v>725155.392</v>
      </c>
      <c r="X46" s="103">
        <v>200.0</v>
      </c>
      <c r="Y46" s="108">
        <v>185.0</v>
      </c>
      <c r="Z46" s="108"/>
      <c r="AA46" s="102">
        <f>(X46*'PARÂMETROS NOVO'!$C$50)+(Y46*'PARÂMETROS NOVO'!$C$74)+(Z46*'PARÂMETROS NOVO'!$C$105)</f>
        <v>18096000</v>
      </c>
      <c r="AB46" s="102">
        <f>(X46*'PARÂMETROS NOVO'!$C$51)+(Y46*'PARÂMETROS NOVO'!$C$78)+(Z46*'PARÂMETROS NOVO'!$C$106)</f>
        <v>1085760</v>
      </c>
      <c r="AC46" s="102">
        <f t="shared" si="31"/>
        <v>723840</v>
      </c>
      <c r="AD46" s="102">
        <f t="shared" si="32"/>
        <v>360604.608</v>
      </c>
      <c r="AE46" s="53">
        <f t="shared" si="34"/>
        <v>8347103.588</v>
      </c>
      <c r="AF46" s="105" t="str">
        <f t="shared" si="33"/>
        <v>#REF!</v>
      </c>
      <c r="AG46" s="123">
        <f t="shared" si="27"/>
        <v>375463.712</v>
      </c>
      <c r="AH46" s="4"/>
      <c r="AI46" s="4"/>
      <c r="AJ46" s="4"/>
      <c r="AK46" s="4">
        <v>1.02</v>
      </c>
      <c r="AL46" s="4"/>
      <c r="AM46" s="4"/>
      <c r="AN46" s="4"/>
      <c r="AO46" s="4"/>
      <c r="AP46" s="4"/>
      <c r="AQ46" s="4"/>
      <c r="AR46" s="4"/>
      <c r="AS46" s="4"/>
      <c r="AT46" s="4"/>
      <c r="AU46" s="4"/>
    </row>
    <row r="47">
      <c r="A47" s="107"/>
      <c r="B47" s="135" t="s">
        <v>97</v>
      </c>
      <c r="C47" s="102"/>
      <c r="D47" s="102">
        <f>AA47*'PARÂMETROS NOVO'!$C$17</f>
        <v>366240</v>
      </c>
      <c r="E47" s="102">
        <f t="shared" si="30"/>
        <v>191397.024</v>
      </c>
      <c r="F47" s="102"/>
      <c r="G47" s="102">
        <f>((X47*'PARÂMETROS NOVO'!$C$22*'PARÂMETROS NOVO'!$C$18)+(Y47*'PARÂMETROS NOVO'!$C$74*'PARÂMETROS NOVO'!$C$72))*0.15</f>
        <v>62592</v>
      </c>
      <c r="H47" s="102">
        <v>25000.0</v>
      </c>
      <c r="I47" s="102">
        <v>7000.0</v>
      </c>
      <c r="J47" s="102">
        <v>16000.0</v>
      </c>
      <c r="K47" s="102">
        <v>16000.0</v>
      </c>
      <c r="L47" s="102">
        <v>16000.0</v>
      </c>
      <c r="M47" s="102">
        <v>24000.0</v>
      </c>
      <c r="N47" s="102">
        <v>3000.0</v>
      </c>
      <c r="O47" s="102">
        <v>600.0</v>
      </c>
      <c r="P47" s="102"/>
      <c r="Q47" s="102">
        <v>300.0</v>
      </c>
      <c r="R47" s="102">
        <v>300.0</v>
      </c>
      <c r="S47" s="102">
        <v>400.0</v>
      </c>
      <c r="T47" s="102">
        <v>300.0</v>
      </c>
      <c r="U47" s="102">
        <v>300.0</v>
      </c>
      <c r="V47" s="102">
        <v>4000.0</v>
      </c>
      <c r="W47" s="80">
        <f t="shared" si="1"/>
        <v>733429.024</v>
      </c>
      <c r="X47" s="103">
        <v>200.0</v>
      </c>
      <c r="Y47" s="108">
        <v>195.0</v>
      </c>
      <c r="Z47" s="108"/>
      <c r="AA47" s="102">
        <f>(X47*'PARÂMETROS NOVO'!$C$50)+(Y47*'PARÂMETROS NOVO'!$C$74)+(Z47*'PARÂMETROS NOVO'!$C$105)</f>
        <v>18312000</v>
      </c>
      <c r="AB47" s="102">
        <f>(X47*'PARÂMETROS NOVO'!$C$51)+(Y47*'PARÂMETROS NOVO'!$C$78)+(Z47*'PARÂMETROS NOVO'!$C$106)</f>
        <v>1098720</v>
      </c>
      <c r="AC47" s="102">
        <f t="shared" si="31"/>
        <v>732480</v>
      </c>
      <c r="AD47" s="102">
        <f t="shared" si="32"/>
        <v>365290.976</v>
      </c>
      <c r="AE47" s="53">
        <f t="shared" si="34"/>
        <v>8712394.564</v>
      </c>
      <c r="AF47" s="105" t="str">
        <f t="shared" si="33"/>
        <v>#REF!</v>
      </c>
      <c r="AG47" s="123">
        <f t="shared" si="27"/>
        <v>375350.08</v>
      </c>
      <c r="AH47" s="4"/>
      <c r="AI47" s="4"/>
      <c r="AJ47" s="4"/>
      <c r="AK47" s="4">
        <v>1.02</v>
      </c>
      <c r="AL47" s="4"/>
      <c r="AM47" s="4"/>
      <c r="AN47" s="4"/>
      <c r="AO47" s="4"/>
      <c r="AP47" s="4"/>
      <c r="AQ47" s="4"/>
      <c r="AR47" s="4"/>
      <c r="AS47" s="4"/>
      <c r="AT47" s="4"/>
      <c r="AU47" s="4"/>
    </row>
    <row r="48">
      <c r="A48" s="107"/>
      <c r="B48" s="135" t="s">
        <v>98</v>
      </c>
      <c r="C48" s="102"/>
      <c r="D48" s="102">
        <f>AA48*'PARÂMETROS NOVO'!$C$17</f>
        <v>370560</v>
      </c>
      <c r="E48" s="102">
        <f t="shared" si="30"/>
        <v>193654.656</v>
      </c>
      <c r="F48" s="102"/>
      <c r="G48" s="102">
        <f>((X48*'PARÂMETROS NOVO'!$C$22*'PARÂMETROS NOVO'!$C$18)+(Y48*'PARÂMETROS NOVO'!$C$74*'PARÂMETROS NOVO'!$C$72))*0.15</f>
        <v>63888</v>
      </c>
      <c r="H48" s="102">
        <v>25000.0</v>
      </c>
      <c r="I48" s="102">
        <v>7000.0</v>
      </c>
      <c r="J48" s="102">
        <v>16000.0</v>
      </c>
      <c r="K48" s="102">
        <v>16000.0</v>
      </c>
      <c r="L48" s="102">
        <v>16000.0</v>
      </c>
      <c r="M48" s="102">
        <v>24000.0</v>
      </c>
      <c r="N48" s="102">
        <v>3000.0</v>
      </c>
      <c r="O48" s="102">
        <v>600.0</v>
      </c>
      <c r="P48" s="102"/>
      <c r="Q48" s="102">
        <v>300.0</v>
      </c>
      <c r="R48" s="102">
        <v>300.0</v>
      </c>
      <c r="S48" s="102"/>
      <c r="T48" s="102">
        <v>300.0</v>
      </c>
      <c r="U48" s="102">
        <v>300.0</v>
      </c>
      <c r="V48" s="102">
        <v>4000.0</v>
      </c>
      <c r="W48" s="80">
        <f t="shared" si="1"/>
        <v>740902.656</v>
      </c>
      <c r="X48" s="103">
        <v>200.0</v>
      </c>
      <c r="Y48" s="108">
        <v>205.0</v>
      </c>
      <c r="Z48" s="108"/>
      <c r="AA48" s="102">
        <f>(X48*'PARÂMETROS NOVO'!$C$50)+(Y48*'PARÂMETROS NOVO'!$C$74)+(Z48*'PARÂMETROS NOVO'!$C$105)</f>
        <v>18528000</v>
      </c>
      <c r="AB48" s="102">
        <f>(X48*'PARÂMETROS NOVO'!$C$51)+(Y48*'PARÂMETROS NOVO'!$C$78)+(Z48*'PARÂMETROS NOVO'!$C$106)</f>
        <v>1111680</v>
      </c>
      <c r="AC48" s="102">
        <f t="shared" si="31"/>
        <v>741120</v>
      </c>
      <c r="AD48" s="102">
        <f t="shared" si="32"/>
        <v>370777.344</v>
      </c>
      <c r="AE48" s="53">
        <f t="shared" si="34"/>
        <v>9083171.908</v>
      </c>
      <c r="AF48" s="105" t="str">
        <f t="shared" si="33"/>
        <v>#REF!</v>
      </c>
      <c r="AG48" s="123"/>
      <c r="AH48" s="4"/>
      <c r="AI48" s="4"/>
      <c r="AJ48" s="4"/>
      <c r="AK48" s="4">
        <v>1.02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</row>
    <row r="49">
      <c r="A49" s="107"/>
      <c r="B49" s="135" t="s">
        <v>102</v>
      </c>
      <c r="C49" s="102"/>
      <c r="D49" s="102">
        <f>AA49*'PARÂMETROS NOVO'!$C$17</f>
        <v>374880</v>
      </c>
      <c r="E49" s="102">
        <f t="shared" si="30"/>
        <v>195912.288</v>
      </c>
      <c r="F49" s="102"/>
      <c r="G49" s="102">
        <f>((X49*'PARÂMETROS NOVO'!$C$22*'PARÂMETROS NOVO'!$C$18)+(Y49*'PARÂMETROS NOVO'!$C$74*'PARÂMETROS NOVO'!$C$72))*0.15</f>
        <v>65184</v>
      </c>
      <c r="H49" s="102">
        <v>25000.0</v>
      </c>
      <c r="I49" s="102">
        <v>7000.0</v>
      </c>
      <c r="J49" s="102">
        <v>16000.0</v>
      </c>
      <c r="K49" s="102">
        <v>16000.0</v>
      </c>
      <c r="L49" s="102">
        <v>16000.0</v>
      </c>
      <c r="M49" s="102">
        <v>24000.0</v>
      </c>
      <c r="N49" s="102">
        <v>3000.0</v>
      </c>
      <c r="O49" s="102">
        <v>600.0</v>
      </c>
      <c r="P49" s="102"/>
      <c r="Q49" s="102">
        <v>300.0</v>
      </c>
      <c r="R49" s="102">
        <v>300.0</v>
      </c>
      <c r="S49" s="102">
        <v>400.0</v>
      </c>
      <c r="T49" s="102">
        <v>300.0</v>
      </c>
      <c r="U49" s="102">
        <v>300.0</v>
      </c>
      <c r="V49" s="102">
        <v>4000.0</v>
      </c>
      <c r="W49" s="80">
        <f t="shared" si="1"/>
        <v>749176.288</v>
      </c>
      <c r="X49" s="103">
        <v>200.0</v>
      </c>
      <c r="Y49" s="108">
        <v>215.0</v>
      </c>
      <c r="Z49" s="108"/>
      <c r="AA49" s="102">
        <f>(X49*'PARÂMETROS NOVO'!$C$50)+(Y49*'PARÂMETROS NOVO'!$C$74)+(Z49*'PARÂMETROS NOVO'!$C$105)</f>
        <v>18744000</v>
      </c>
      <c r="AB49" s="102">
        <f>(X49*'PARÂMETROS NOVO'!$C$51)+(Y49*'PARÂMETROS NOVO'!$C$78)+(Z49*'PARÂMETROS NOVO'!$C$106)</f>
        <v>1124640</v>
      </c>
      <c r="AC49" s="102">
        <f t="shared" si="31"/>
        <v>749760</v>
      </c>
      <c r="AD49" s="102">
        <f t="shared" si="32"/>
        <v>375463.712</v>
      </c>
      <c r="AE49" s="53">
        <f t="shared" si="34"/>
        <v>9458635.62</v>
      </c>
      <c r="AF49" s="105" t="str">
        <f t="shared" si="33"/>
        <v>#REF!</v>
      </c>
      <c r="AG49" s="154"/>
      <c r="AH49" s="4"/>
      <c r="AI49" s="4"/>
      <c r="AJ49" s="4"/>
      <c r="AK49" s="4">
        <v>1.02</v>
      </c>
      <c r="AL49" s="4"/>
      <c r="AM49" s="4"/>
      <c r="AN49" s="4"/>
      <c r="AO49" s="4"/>
      <c r="AP49" s="4"/>
      <c r="AQ49" s="4"/>
      <c r="AR49" s="4"/>
      <c r="AS49" s="4"/>
      <c r="AT49" s="4"/>
      <c r="AU49" s="4"/>
    </row>
    <row r="50">
      <c r="A50" s="107"/>
      <c r="B50" s="135" t="s">
        <v>103</v>
      </c>
      <c r="C50" s="102"/>
      <c r="D50" s="102">
        <f>AA50*'PARÂMETROS NOVO'!$C$17</f>
        <v>379200</v>
      </c>
      <c r="E50" s="102">
        <f t="shared" si="30"/>
        <v>198169.92</v>
      </c>
      <c r="F50" s="102"/>
      <c r="G50" s="102">
        <f>((X50*'PARÂMETROS NOVO'!$C$22*'PARÂMETROS NOVO'!$C$18)+(Y50*'PARÂMETROS NOVO'!$C$74*'PARÂMETROS NOVO'!$C$72))*0.15</f>
        <v>66480</v>
      </c>
      <c r="H50" s="102">
        <v>25000.0</v>
      </c>
      <c r="I50" s="102">
        <v>7000.0</v>
      </c>
      <c r="J50" s="102">
        <v>16000.0</v>
      </c>
      <c r="K50" s="102">
        <v>16000.0</v>
      </c>
      <c r="L50" s="102">
        <v>16000.0</v>
      </c>
      <c r="M50" s="102">
        <v>24000.0</v>
      </c>
      <c r="N50" s="102">
        <v>3000.0</v>
      </c>
      <c r="O50" s="102">
        <v>1200.0</v>
      </c>
      <c r="P50" s="102">
        <v>5000.0</v>
      </c>
      <c r="Q50" s="102">
        <v>300.0</v>
      </c>
      <c r="R50" s="102">
        <v>300.0</v>
      </c>
      <c r="S50" s="102"/>
      <c r="T50" s="102">
        <v>300.0</v>
      </c>
      <c r="U50" s="102">
        <v>300.0</v>
      </c>
      <c r="V50" s="102">
        <v>4000.0</v>
      </c>
      <c r="W50" s="80">
        <f t="shared" si="1"/>
        <v>762249.92</v>
      </c>
      <c r="X50" s="103">
        <v>200.0</v>
      </c>
      <c r="Y50" s="108">
        <v>225.0</v>
      </c>
      <c r="Z50" s="108"/>
      <c r="AA50" s="102">
        <f>(X50*'PARÂMETROS NOVO'!$C$50)+(Y50*'PARÂMETROS NOVO'!$C$74)+(Z50*'PARÂMETROS NOVO'!$C$105)</f>
        <v>18960000</v>
      </c>
      <c r="AB50" s="102">
        <f>(X50*'PARÂMETROS NOVO'!$C$51)+(Y50*'PARÂMETROS NOVO'!$C$78)+(Z50*'PARÂMETROS NOVO'!$C$106)</f>
        <v>1137600</v>
      </c>
      <c r="AC50" s="102">
        <f t="shared" si="31"/>
        <v>758400</v>
      </c>
      <c r="AD50" s="102">
        <f t="shared" si="32"/>
        <v>375350.08</v>
      </c>
      <c r="AE50" s="53">
        <f t="shared" si="34"/>
        <v>9833985.7</v>
      </c>
      <c r="AF50" s="105" t="str">
        <f t="shared" si="33"/>
        <v>#REF!</v>
      </c>
      <c r="AG50" s="154"/>
      <c r="AH50" s="4"/>
      <c r="AI50" s="4"/>
      <c r="AJ50" s="4"/>
      <c r="AK50" s="4">
        <v>1.02</v>
      </c>
      <c r="AL50" s="4"/>
      <c r="AM50" s="4"/>
      <c r="AN50" s="4"/>
      <c r="AO50" s="4"/>
      <c r="AP50" s="4"/>
      <c r="AQ50" s="4"/>
      <c r="AR50" s="4"/>
      <c r="AS50" s="4"/>
      <c r="AT50" s="4"/>
      <c r="AU50" s="4"/>
    </row>
    <row r="51">
      <c r="A51" s="128"/>
      <c r="B51" s="147" t="s">
        <v>84</v>
      </c>
      <c r="C51" s="130">
        <f t="shared" ref="C51:V51" si="35">SUM(C39:C50)</f>
        <v>0</v>
      </c>
      <c r="D51" s="130">
        <f t="shared" si="35"/>
        <v>4265280</v>
      </c>
      <c r="E51" s="130">
        <f t="shared" si="35"/>
        <v>2229035.328</v>
      </c>
      <c r="F51" s="130">
        <f t="shared" si="35"/>
        <v>0</v>
      </c>
      <c r="G51" s="130">
        <f t="shared" si="35"/>
        <v>712224</v>
      </c>
      <c r="H51" s="130">
        <f t="shared" si="35"/>
        <v>300000</v>
      </c>
      <c r="I51" s="130">
        <f t="shared" si="35"/>
        <v>84000</v>
      </c>
      <c r="J51" s="130">
        <f t="shared" si="35"/>
        <v>192000</v>
      </c>
      <c r="K51" s="130">
        <f t="shared" si="35"/>
        <v>192000</v>
      </c>
      <c r="L51" s="130">
        <f t="shared" si="35"/>
        <v>192000</v>
      </c>
      <c r="M51" s="130">
        <f t="shared" si="35"/>
        <v>288000</v>
      </c>
      <c r="N51" s="130">
        <f t="shared" si="35"/>
        <v>36000</v>
      </c>
      <c r="O51" s="130">
        <f t="shared" si="35"/>
        <v>7800</v>
      </c>
      <c r="P51" s="130">
        <f t="shared" si="35"/>
        <v>15000</v>
      </c>
      <c r="Q51" s="130">
        <f t="shared" si="35"/>
        <v>3600</v>
      </c>
      <c r="R51" s="130">
        <f t="shared" si="35"/>
        <v>3600</v>
      </c>
      <c r="S51" s="130">
        <f t="shared" si="35"/>
        <v>2400</v>
      </c>
      <c r="T51" s="130">
        <f t="shared" si="35"/>
        <v>3600</v>
      </c>
      <c r="U51" s="130">
        <f t="shared" si="35"/>
        <v>3600</v>
      </c>
      <c r="V51" s="130">
        <f t="shared" si="35"/>
        <v>48000</v>
      </c>
      <c r="W51" s="96">
        <f t="shared" si="1"/>
        <v>8578139.328</v>
      </c>
      <c r="X51" s="160"/>
      <c r="Y51" s="161"/>
      <c r="Z51" s="161"/>
      <c r="AA51" s="120">
        <f t="shared" ref="AA51:AD51" si="36">SUM(AA39:AA50)</f>
        <v>213264000</v>
      </c>
      <c r="AB51" s="120">
        <f t="shared" si="36"/>
        <v>12795840</v>
      </c>
      <c r="AC51" s="120">
        <f t="shared" si="36"/>
        <v>8530560</v>
      </c>
      <c r="AD51" s="120">
        <f t="shared" si="36"/>
        <v>4217700.672</v>
      </c>
      <c r="AE51" s="121"/>
      <c r="AF51" s="122" t="str">
        <f>SUM(AF39:AF50)</f>
        <v>#REF!</v>
      </c>
      <c r="AG51" s="15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43"/>
      <c r="AB52" s="143"/>
      <c r="AC52" s="143"/>
      <c r="AD52" s="162"/>
      <c r="AE52" s="143"/>
      <c r="AF52" s="1"/>
      <c r="AG52" s="15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43"/>
      <c r="AB53" s="143"/>
      <c r="AC53" s="143"/>
      <c r="AD53" s="162"/>
      <c r="AE53" s="1"/>
      <c r="AF53" s="1"/>
      <c r="AG53" s="15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43"/>
      <c r="AB54" s="143"/>
      <c r="AC54" s="143"/>
      <c r="AD54" s="162"/>
      <c r="AE54" s="1"/>
      <c r="AF54" s="1"/>
      <c r="AG54" s="15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62"/>
      <c r="AE55" s="1"/>
      <c r="AF55" s="1"/>
      <c r="AG55" s="15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62"/>
      <c r="AE56" s="1"/>
      <c r="AF56" s="1"/>
      <c r="AG56" s="15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63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62"/>
      <c r="AE57" s="1"/>
      <c r="AF57" s="1"/>
      <c r="AG57" s="15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63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62"/>
      <c r="AE58" s="1"/>
      <c r="AF58" s="1"/>
      <c r="AG58" s="15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63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62"/>
      <c r="AE59" s="1"/>
      <c r="AF59" s="1"/>
      <c r="AG59" s="15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63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62"/>
      <c r="AE60" s="1"/>
      <c r="AF60" s="1"/>
      <c r="AG60" s="15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63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62"/>
      <c r="AE61" s="1"/>
      <c r="AF61" s="1"/>
      <c r="AG61" s="15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63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62"/>
      <c r="AE62" s="1"/>
      <c r="AF62" s="1"/>
      <c r="AG62" s="15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63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62"/>
      <c r="AE63" s="1"/>
      <c r="AF63" s="1"/>
      <c r="AG63" s="15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63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62"/>
      <c r="AE64" s="1"/>
      <c r="AF64" s="1"/>
      <c r="AG64" s="15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63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62"/>
      <c r="AE65" s="1"/>
      <c r="AF65" s="1"/>
      <c r="AG65" s="15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63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62"/>
      <c r="AE66" s="1"/>
      <c r="AF66" s="1"/>
      <c r="AG66" s="15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63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62"/>
      <c r="AE67" s="1"/>
      <c r="AF67" s="1"/>
      <c r="AG67" s="15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63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62"/>
      <c r="AE68" s="1"/>
      <c r="AF68" s="1"/>
      <c r="AG68" s="15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63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62"/>
      <c r="AE69" s="1"/>
      <c r="AF69" s="1"/>
      <c r="AG69" s="15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63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62"/>
      <c r="AE70" s="1"/>
      <c r="AF70" s="1"/>
      <c r="AG70" s="15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63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62"/>
      <c r="AE71" s="1"/>
      <c r="AF71" s="1"/>
      <c r="AG71" s="15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</row>
    <row r="72">
      <c r="A72" s="1"/>
      <c r="B72" s="1"/>
      <c r="C72" s="1"/>
      <c r="D72" s="1"/>
      <c r="E72" s="1"/>
      <c r="F72" s="1"/>
      <c r="G72" s="1"/>
      <c r="H72" s="143"/>
      <c r="I72" s="1"/>
      <c r="J72" s="1"/>
      <c r="K72" s="1"/>
      <c r="L72" s="1"/>
      <c r="M72" s="1"/>
      <c r="N72" s="1"/>
      <c r="O72" s="1"/>
      <c r="P72" s="1"/>
      <c r="Q72" s="163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62"/>
      <c r="AE72" s="1"/>
      <c r="AF72" s="1"/>
      <c r="AG72" s="15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</row>
    <row r="73">
      <c r="A73" s="1"/>
      <c r="B73" s="1"/>
      <c r="C73" s="1"/>
      <c r="D73" s="1"/>
      <c r="E73" s="1"/>
      <c r="F73" s="1"/>
      <c r="G73" s="1"/>
      <c r="H73" s="143"/>
      <c r="I73" s="1"/>
      <c r="J73" s="1"/>
      <c r="K73" s="1"/>
      <c r="L73" s="1"/>
      <c r="M73" s="1"/>
      <c r="N73" s="1"/>
      <c r="O73" s="1"/>
      <c r="P73" s="1"/>
      <c r="Q73" s="163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62"/>
      <c r="AE73" s="1"/>
      <c r="AF73" s="1"/>
      <c r="AG73" s="15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</row>
    <row r="74">
      <c r="A74" s="1"/>
      <c r="B74" s="1"/>
      <c r="C74" s="1"/>
      <c r="D74" s="1"/>
      <c r="E74" s="1"/>
      <c r="F74" s="1"/>
      <c r="G74" s="1"/>
      <c r="H74" s="143"/>
      <c r="I74" s="1"/>
      <c r="J74" s="1"/>
      <c r="K74" s="1"/>
      <c r="L74" s="1"/>
      <c r="M74" s="1"/>
      <c r="N74" s="1"/>
      <c r="O74" s="1"/>
      <c r="P74" s="1"/>
      <c r="Q74" s="163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62"/>
      <c r="AE74" s="1"/>
      <c r="AF74" s="1"/>
      <c r="AG74" s="15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</row>
    <row r="75">
      <c r="A75" s="1"/>
      <c r="B75" s="1"/>
      <c r="C75" s="1"/>
      <c r="D75" s="1"/>
      <c r="E75" s="1"/>
      <c r="F75" s="1"/>
      <c r="G75" s="1"/>
      <c r="H75" s="143"/>
      <c r="I75" s="1"/>
      <c r="J75" s="1"/>
      <c r="K75" s="1"/>
      <c r="L75" s="1"/>
      <c r="M75" s="1"/>
      <c r="N75" s="1"/>
      <c r="O75" s="1"/>
      <c r="P75" s="1"/>
      <c r="Q75" s="163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62"/>
      <c r="AE75" s="1"/>
      <c r="AF75" s="1"/>
      <c r="AG75" s="15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</row>
    <row r="76">
      <c r="A76" s="1"/>
      <c r="B76" s="1"/>
      <c r="C76" s="1"/>
      <c r="D76" s="1"/>
      <c r="E76" s="1"/>
      <c r="F76" s="1"/>
      <c r="G76" s="1"/>
      <c r="H76" s="143"/>
      <c r="I76" s="1"/>
      <c r="J76" s="1"/>
      <c r="K76" s="1"/>
      <c r="L76" s="1"/>
      <c r="M76" s="1"/>
      <c r="N76" s="1"/>
      <c r="O76" s="1"/>
      <c r="P76" s="1"/>
      <c r="Q76" s="163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62"/>
      <c r="AE76" s="1"/>
      <c r="AF76" s="1"/>
      <c r="AG76" s="15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</row>
    <row r="77">
      <c r="A77" s="1"/>
      <c r="B77" s="1"/>
      <c r="C77" s="1"/>
      <c r="D77" s="1"/>
      <c r="E77" s="1"/>
      <c r="F77" s="1"/>
      <c r="G77" s="1"/>
      <c r="H77" s="143"/>
      <c r="I77" s="1"/>
      <c r="J77" s="1"/>
      <c r="K77" s="1"/>
      <c r="L77" s="1"/>
      <c r="M77" s="1"/>
      <c r="N77" s="1"/>
      <c r="O77" s="1"/>
      <c r="P77" s="1"/>
      <c r="Q77" s="163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62"/>
      <c r="AE77" s="1"/>
      <c r="AF77" s="1"/>
      <c r="AG77" s="15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</row>
    <row r="78">
      <c r="A78" s="1"/>
      <c r="B78" s="1"/>
      <c r="C78" s="1"/>
      <c r="D78" s="1"/>
      <c r="E78" s="1"/>
      <c r="F78" s="1"/>
      <c r="G78" s="1"/>
      <c r="H78" s="143"/>
      <c r="I78" s="1"/>
      <c r="J78" s="1"/>
      <c r="K78" s="1"/>
      <c r="L78" s="1"/>
      <c r="M78" s="1"/>
      <c r="N78" s="1"/>
      <c r="O78" s="1"/>
      <c r="P78" s="1"/>
      <c r="Q78" s="163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62"/>
      <c r="AE78" s="1"/>
      <c r="AF78" s="1"/>
      <c r="AG78" s="15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</row>
    <row r="79">
      <c r="A79" s="1"/>
      <c r="B79" s="1"/>
      <c r="C79" s="1"/>
      <c r="D79" s="1"/>
      <c r="E79" s="1"/>
      <c r="F79" s="1"/>
      <c r="G79" s="1"/>
      <c r="H79" s="143"/>
      <c r="I79" s="1"/>
      <c r="J79" s="1"/>
      <c r="K79" s="1"/>
      <c r="L79" s="1"/>
      <c r="M79" s="1"/>
      <c r="N79" s="1"/>
      <c r="O79" s="1"/>
      <c r="P79" s="1"/>
      <c r="Q79" s="163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62"/>
      <c r="AE79" s="1"/>
      <c r="AF79" s="1"/>
      <c r="AG79" s="15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</row>
    <row r="80">
      <c r="A80" s="1"/>
      <c r="B80" s="1"/>
      <c r="C80" s="1"/>
      <c r="D80" s="1"/>
      <c r="E80" s="1"/>
      <c r="F80" s="1"/>
      <c r="G80" s="1"/>
      <c r="H80" s="143"/>
      <c r="I80" s="1"/>
      <c r="J80" s="1"/>
      <c r="K80" s="1"/>
      <c r="L80" s="1"/>
      <c r="M80" s="1"/>
      <c r="N80" s="1"/>
      <c r="O80" s="1"/>
      <c r="P80" s="1"/>
      <c r="Q80" s="163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62"/>
      <c r="AE80" s="1"/>
      <c r="AF80" s="1"/>
      <c r="AG80" s="15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</row>
    <row r="81">
      <c r="A81" s="1"/>
      <c r="B81" s="1"/>
      <c r="C81" s="1"/>
      <c r="D81" s="1"/>
      <c r="E81" s="1"/>
      <c r="F81" s="1"/>
      <c r="G81" s="1"/>
      <c r="H81" s="143"/>
      <c r="I81" s="1"/>
      <c r="J81" s="1"/>
      <c r="K81" s="1"/>
      <c r="L81" s="1"/>
      <c r="M81" s="1"/>
      <c r="N81" s="1"/>
      <c r="O81" s="1"/>
      <c r="P81" s="1"/>
      <c r="Q81" s="163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62"/>
      <c r="AE81" s="1"/>
      <c r="AF81" s="1"/>
      <c r="AG81" s="15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</row>
    <row r="82">
      <c r="A82" s="1"/>
      <c r="B82" s="1"/>
      <c r="C82" s="1"/>
      <c r="D82" s="1"/>
      <c r="E82" s="1"/>
      <c r="F82" s="1"/>
      <c r="G82" s="1"/>
      <c r="H82" s="143"/>
      <c r="I82" s="1"/>
      <c r="J82" s="1"/>
      <c r="K82" s="1"/>
      <c r="L82" s="1"/>
      <c r="M82" s="1"/>
      <c r="N82" s="1"/>
      <c r="O82" s="1"/>
      <c r="P82" s="1"/>
      <c r="Q82" s="163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62"/>
      <c r="AE82" s="1"/>
      <c r="AF82" s="1"/>
      <c r="AG82" s="15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</row>
    <row r="83">
      <c r="A83" s="1"/>
      <c r="B83" s="1"/>
      <c r="C83" s="1"/>
      <c r="D83" s="1"/>
      <c r="E83" s="1"/>
      <c r="F83" s="1"/>
      <c r="G83" s="1"/>
      <c r="H83" s="143"/>
      <c r="I83" s="1"/>
      <c r="J83" s="1"/>
      <c r="K83" s="1"/>
      <c r="L83" s="1"/>
      <c r="M83" s="1"/>
      <c r="N83" s="1"/>
      <c r="O83" s="1"/>
      <c r="P83" s="1"/>
      <c r="Q83" s="163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62"/>
      <c r="AE83" s="1"/>
      <c r="AF83" s="1"/>
      <c r="AG83" s="15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</row>
    <row r="84">
      <c r="A84" s="1"/>
      <c r="B84" s="1"/>
      <c r="C84" s="1"/>
      <c r="D84" s="1"/>
      <c r="E84" s="1"/>
      <c r="F84" s="1"/>
      <c r="G84" s="1"/>
      <c r="H84" s="143"/>
      <c r="I84" s="1"/>
      <c r="J84" s="1"/>
      <c r="K84" s="1"/>
      <c r="L84" s="1"/>
      <c r="M84" s="1"/>
      <c r="N84" s="1"/>
      <c r="O84" s="1"/>
      <c r="P84" s="1"/>
      <c r="Q84" s="163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62"/>
      <c r="AE84" s="1"/>
      <c r="AF84" s="1"/>
      <c r="AG84" s="15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</row>
    <row r="85">
      <c r="A85" s="1"/>
      <c r="B85" s="1"/>
      <c r="C85" s="1"/>
      <c r="D85" s="1"/>
      <c r="E85" s="1"/>
      <c r="F85" s="1"/>
      <c r="G85" s="1"/>
      <c r="H85" s="143"/>
      <c r="I85" s="1"/>
      <c r="J85" s="1"/>
      <c r="K85" s="1"/>
      <c r="L85" s="1"/>
      <c r="M85" s="1"/>
      <c r="N85" s="1"/>
      <c r="O85" s="1"/>
      <c r="P85" s="1"/>
      <c r="Q85" s="163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62"/>
      <c r="AE85" s="1"/>
      <c r="AF85" s="1"/>
      <c r="AG85" s="15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</row>
    <row r="86">
      <c r="A86" s="1"/>
      <c r="B86" s="1"/>
      <c r="C86" s="1"/>
      <c r="D86" s="1"/>
      <c r="E86" s="1"/>
      <c r="F86" s="1"/>
      <c r="G86" s="1"/>
      <c r="H86" s="143"/>
      <c r="I86" s="1"/>
      <c r="J86" s="1"/>
      <c r="K86" s="1"/>
      <c r="L86" s="1"/>
      <c r="M86" s="1"/>
      <c r="N86" s="1"/>
      <c r="O86" s="1"/>
      <c r="P86" s="1"/>
      <c r="Q86" s="163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62"/>
      <c r="AE86" s="1"/>
      <c r="AF86" s="1"/>
      <c r="AG86" s="15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</row>
    <row r="87">
      <c r="A87" s="1"/>
      <c r="B87" s="1"/>
      <c r="C87" s="1"/>
      <c r="D87" s="1"/>
      <c r="E87" s="1"/>
      <c r="F87" s="1"/>
      <c r="G87" s="1"/>
      <c r="H87" s="143"/>
      <c r="I87" s="1"/>
      <c r="J87" s="1"/>
      <c r="K87" s="1"/>
      <c r="L87" s="1"/>
      <c r="M87" s="1"/>
      <c r="N87" s="1"/>
      <c r="O87" s="1"/>
      <c r="P87" s="1"/>
      <c r="Q87" s="163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62"/>
      <c r="AE87" s="1"/>
      <c r="AF87" s="1"/>
      <c r="AG87" s="15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</row>
    <row r="88">
      <c r="A88" s="1"/>
      <c r="B88" s="1"/>
      <c r="C88" s="1"/>
      <c r="D88" s="1"/>
      <c r="E88" s="1"/>
      <c r="F88" s="1"/>
      <c r="G88" s="1"/>
      <c r="H88" s="143"/>
      <c r="I88" s="1"/>
      <c r="J88" s="1"/>
      <c r="K88" s="1"/>
      <c r="L88" s="1"/>
      <c r="M88" s="1"/>
      <c r="N88" s="1"/>
      <c r="O88" s="1"/>
      <c r="P88" s="1"/>
      <c r="Q88" s="163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62"/>
      <c r="AE88" s="1"/>
      <c r="AF88" s="1"/>
      <c r="AG88" s="15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</row>
    <row r="89">
      <c r="A89" s="1"/>
      <c r="B89" s="1"/>
      <c r="C89" s="1"/>
      <c r="D89" s="1"/>
      <c r="E89" s="1"/>
      <c r="F89" s="1"/>
      <c r="G89" s="1"/>
      <c r="H89" s="143"/>
      <c r="I89" s="1"/>
      <c r="J89" s="1"/>
      <c r="K89" s="1"/>
      <c r="L89" s="1"/>
      <c r="M89" s="1"/>
      <c r="N89" s="1"/>
      <c r="O89" s="1"/>
      <c r="P89" s="1"/>
      <c r="Q89" s="163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62"/>
      <c r="AE89" s="1"/>
      <c r="AF89" s="1"/>
      <c r="AG89" s="15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63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62"/>
      <c r="AE90" s="1"/>
      <c r="AF90" s="1"/>
      <c r="AG90" s="15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63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62"/>
      <c r="AE91" s="1"/>
      <c r="AF91" s="1"/>
      <c r="AG91" s="15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63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62"/>
      <c r="AE92" s="1"/>
      <c r="AF92" s="1"/>
      <c r="AG92" s="15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63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62"/>
      <c r="AE93" s="1"/>
      <c r="AF93" s="1"/>
      <c r="AG93" s="15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63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62"/>
      <c r="AE94" s="1"/>
      <c r="AF94" s="1"/>
      <c r="AG94" s="15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63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62"/>
      <c r="AE95" s="1"/>
      <c r="AF95" s="1"/>
      <c r="AG95" s="15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63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62"/>
      <c r="AE96" s="1"/>
      <c r="AF96" s="1"/>
      <c r="AG96" s="15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63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62"/>
      <c r="AE97" s="1"/>
      <c r="AF97" s="1"/>
      <c r="AG97" s="15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63"/>
      <c r="R98" s="143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62"/>
      <c r="AE98" s="1"/>
      <c r="AF98" s="1"/>
      <c r="AG98" s="15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62"/>
      <c r="AE99" s="1"/>
      <c r="AF99" s="1"/>
      <c r="AG99" s="15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62"/>
      <c r="AE100" s="1"/>
      <c r="AF100" s="1"/>
      <c r="AG100" s="15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62"/>
      <c r="AE101" s="1"/>
      <c r="AF101" s="1"/>
      <c r="AG101" s="15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62"/>
      <c r="AE102" s="1"/>
      <c r="AF102" s="1"/>
      <c r="AG102" s="15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62"/>
      <c r="AE103" s="1"/>
      <c r="AF103" s="1"/>
      <c r="AG103" s="15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62"/>
      <c r="AE104" s="1"/>
      <c r="AF104" s="1"/>
      <c r="AG104" s="15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62"/>
      <c r="AE105" s="1"/>
      <c r="AF105" s="1"/>
      <c r="AG105" s="15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62"/>
      <c r="AE106" s="1"/>
      <c r="AF106" s="1"/>
      <c r="AG106" s="15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62"/>
      <c r="AE107" s="1"/>
      <c r="AF107" s="1"/>
      <c r="AG107" s="15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62"/>
      <c r="AE108" s="1"/>
      <c r="AF108" s="1"/>
      <c r="AG108" s="15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62"/>
      <c r="AE109" s="1"/>
      <c r="AF109" s="1"/>
      <c r="AG109" s="15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62"/>
      <c r="AE110" s="1"/>
      <c r="AF110" s="1"/>
      <c r="AG110" s="15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62"/>
      <c r="AE111" s="1"/>
      <c r="AF111" s="1"/>
      <c r="AG111" s="15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62"/>
      <c r="AE112" s="1"/>
      <c r="AF112" s="1"/>
      <c r="AG112" s="15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62"/>
      <c r="AE113" s="1"/>
      <c r="AF113" s="1"/>
      <c r="AG113" s="15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62"/>
      <c r="AE114" s="1"/>
      <c r="AF114" s="1"/>
      <c r="AG114" s="15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62"/>
      <c r="AE115" s="1"/>
      <c r="AF115" s="1"/>
      <c r="AG115" s="15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62"/>
      <c r="AE116" s="1"/>
      <c r="AF116" s="1"/>
      <c r="AG116" s="15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62"/>
      <c r="AE117" s="1"/>
      <c r="AF117" s="1"/>
      <c r="AG117" s="15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62"/>
      <c r="AE118" s="1"/>
      <c r="AF118" s="1"/>
      <c r="AG118" s="15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62"/>
      <c r="AE119" s="1"/>
      <c r="AF119" s="1"/>
      <c r="AG119" s="15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62"/>
      <c r="AE120" s="1"/>
      <c r="AF120" s="1"/>
      <c r="AG120" s="15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62"/>
      <c r="AE121" s="1"/>
      <c r="AF121" s="1"/>
      <c r="AG121" s="15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62"/>
      <c r="AE122" s="1"/>
      <c r="AF122" s="1"/>
      <c r="AG122" s="15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62"/>
      <c r="AE123" s="1"/>
      <c r="AF123" s="1"/>
      <c r="AG123" s="15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62"/>
      <c r="AE124" s="1"/>
      <c r="AF124" s="1"/>
      <c r="AG124" s="15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62"/>
      <c r="AE125" s="1"/>
      <c r="AF125" s="1"/>
      <c r="AG125" s="15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62"/>
      <c r="AE126" s="1"/>
      <c r="AF126" s="1"/>
      <c r="AG126" s="15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62"/>
      <c r="AE127" s="1"/>
      <c r="AF127" s="1"/>
      <c r="AG127" s="15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62"/>
      <c r="AE128" s="1"/>
      <c r="AF128" s="1"/>
      <c r="AG128" s="15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62"/>
      <c r="AE129" s="1"/>
      <c r="AF129" s="1"/>
      <c r="AG129" s="15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62"/>
      <c r="AE130" s="1"/>
      <c r="AF130" s="1"/>
      <c r="AG130" s="15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62"/>
      <c r="AE131" s="1"/>
      <c r="AF131" s="1"/>
      <c r="AG131" s="15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62"/>
      <c r="AE132" s="1"/>
      <c r="AF132" s="1"/>
      <c r="AG132" s="15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62"/>
      <c r="AE133" s="1"/>
      <c r="AF133" s="1"/>
      <c r="AG133" s="15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62"/>
      <c r="AE134" s="1"/>
      <c r="AF134" s="1"/>
      <c r="AG134" s="15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62"/>
      <c r="AE135" s="1"/>
      <c r="AF135" s="1"/>
      <c r="AG135" s="15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62"/>
      <c r="AE136" s="1"/>
      <c r="AF136" s="1"/>
      <c r="AG136" s="15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62"/>
      <c r="AE137" s="1"/>
      <c r="AF137" s="1"/>
      <c r="AG137" s="15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62"/>
      <c r="AE138" s="1"/>
      <c r="AF138" s="1"/>
      <c r="AG138" s="15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62"/>
      <c r="AE139" s="1"/>
      <c r="AF139" s="1"/>
      <c r="AG139" s="15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62"/>
      <c r="AE140" s="1"/>
      <c r="AF140" s="1"/>
      <c r="AG140" s="15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62"/>
      <c r="AE141" s="1"/>
      <c r="AF141" s="1"/>
      <c r="AG141" s="15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62"/>
      <c r="AE142" s="1"/>
      <c r="AF142" s="1"/>
      <c r="AG142" s="15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62"/>
      <c r="AE143" s="1"/>
      <c r="AF143" s="1"/>
      <c r="AG143" s="15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62"/>
      <c r="AE144" s="1"/>
      <c r="AF144" s="1"/>
      <c r="AG144" s="15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62"/>
      <c r="AE145" s="1"/>
      <c r="AF145" s="1"/>
      <c r="AG145" s="15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62"/>
      <c r="AE146" s="1"/>
      <c r="AF146" s="1"/>
      <c r="AG146" s="15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62"/>
      <c r="AE147" s="1"/>
      <c r="AF147" s="1"/>
      <c r="AG147" s="15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62"/>
      <c r="AE148" s="1"/>
      <c r="AF148" s="1"/>
      <c r="AG148" s="15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62"/>
      <c r="AE149" s="1"/>
      <c r="AF149" s="1"/>
      <c r="AG149" s="15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62"/>
      <c r="AE150" s="1"/>
      <c r="AF150" s="1"/>
      <c r="AG150" s="15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62"/>
      <c r="AE151" s="1"/>
      <c r="AF151" s="1"/>
      <c r="AG151" s="15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62"/>
      <c r="AE152" s="1"/>
      <c r="AF152" s="1"/>
      <c r="AG152" s="15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62"/>
      <c r="AE153" s="1"/>
      <c r="AF153" s="1"/>
      <c r="AG153" s="15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62"/>
      <c r="AE154" s="1"/>
      <c r="AF154" s="1"/>
      <c r="AG154" s="15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62"/>
      <c r="AE155" s="1"/>
      <c r="AF155" s="1"/>
      <c r="AG155" s="15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62"/>
      <c r="AE156" s="1"/>
      <c r="AF156" s="1"/>
      <c r="AG156" s="15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62"/>
      <c r="AE157" s="1"/>
      <c r="AF157" s="1"/>
      <c r="AG157" s="15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62"/>
      <c r="AE158" s="1"/>
      <c r="AF158" s="1"/>
      <c r="AG158" s="15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62"/>
      <c r="AE159" s="1"/>
      <c r="AF159" s="1"/>
      <c r="AG159" s="15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62"/>
      <c r="AE160" s="1"/>
      <c r="AF160" s="1"/>
      <c r="AG160" s="15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62"/>
      <c r="AE161" s="1"/>
      <c r="AF161" s="1"/>
      <c r="AG161" s="15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62"/>
      <c r="AE162" s="1"/>
      <c r="AF162" s="1"/>
      <c r="AG162" s="15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62"/>
      <c r="AE163" s="1"/>
      <c r="AF163" s="1"/>
      <c r="AG163" s="15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62"/>
      <c r="AE164" s="1"/>
      <c r="AF164" s="1"/>
      <c r="AG164" s="15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62"/>
      <c r="AE165" s="1"/>
      <c r="AF165" s="1"/>
      <c r="AG165" s="15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62"/>
      <c r="AE166" s="1"/>
      <c r="AF166" s="1"/>
      <c r="AG166" s="15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62"/>
      <c r="AE167" s="1"/>
      <c r="AF167" s="1"/>
      <c r="AG167" s="15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62"/>
      <c r="AE168" s="1"/>
      <c r="AF168" s="1"/>
      <c r="AG168" s="15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62"/>
      <c r="AE169" s="1"/>
      <c r="AF169" s="1"/>
      <c r="AG169" s="15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62"/>
      <c r="AE170" s="1"/>
      <c r="AF170" s="1"/>
      <c r="AG170" s="15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62"/>
      <c r="AE171" s="1"/>
      <c r="AF171" s="1"/>
      <c r="AG171" s="15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62"/>
      <c r="AE172" s="1"/>
      <c r="AF172" s="1"/>
      <c r="AG172" s="15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62"/>
      <c r="AE173" s="1"/>
      <c r="AF173" s="1"/>
      <c r="AG173" s="15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62"/>
      <c r="AE174" s="1"/>
      <c r="AF174" s="1"/>
      <c r="AG174" s="15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62"/>
      <c r="AE175" s="1"/>
      <c r="AF175" s="1"/>
      <c r="AG175" s="15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62"/>
      <c r="AE176" s="1"/>
      <c r="AF176" s="1"/>
      <c r="AG176" s="15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62"/>
      <c r="AE177" s="1"/>
      <c r="AF177" s="1"/>
      <c r="AG177" s="15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62"/>
      <c r="AE178" s="1"/>
      <c r="AF178" s="1"/>
      <c r="AG178" s="15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62"/>
      <c r="AE179" s="1"/>
      <c r="AF179" s="1"/>
      <c r="AG179" s="15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62"/>
      <c r="AE180" s="1"/>
      <c r="AF180" s="1"/>
      <c r="AG180" s="15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62"/>
      <c r="AE181" s="1"/>
      <c r="AF181" s="1"/>
      <c r="AG181" s="15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62"/>
      <c r="AE182" s="1"/>
      <c r="AF182" s="1"/>
      <c r="AG182" s="15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62"/>
      <c r="AE183" s="1"/>
      <c r="AF183" s="1"/>
      <c r="AG183" s="15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62"/>
      <c r="AE184" s="1"/>
      <c r="AF184" s="1"/>
      <c r="AG184" s="15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62"/>
      <c r="AE185" s="1"/>
      <c r="AF185" s="1"/>
      <c r="AG185" s="15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62"/>
      <c r="AE186" s="1"/>
      <c r="AF186" s="1"/>
      <c r="AG186" s="15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62"/>
      <c r="AE187" s="1"/>
      <c r="AF187" s="1"/>
      <c r="AG187" s="15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62"/>
      <c r="AE188" s="1"/>
      <c r="AF188" s="1"/>
      <c r="AG188" s="15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62"/>
      <c r="AE189" s="1"/>
      <c r="AF189" s="1"/>
      <c r="AG189" s="15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62"/>
      <c r="AE190" s="1"/>
      <c r="AF190" s="1"/>
      <c r="AG190" s="15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62"/>
      <c r="AE191" s="1"/>
      <c r="AF191" s="1"/>
      <c r="AG191" s="15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62"/>
      <c r="AE192" s="1"/>
      <c r="AF192" s="1"/>
      <c r="AG192" s="15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62"/>
      <c r="AE193" s="1"/>
      <c r="AF193" s="1"/>
      <c r="AG193" s="15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62"/>
      <c r="AE194" s="1"/>
      <c r="AF194" s="1"/>
      <c r="AG194" s="15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62"/>
      <c r="AE195" s="1"/>
      <c r="AF195" s="1"/>
      <c r="AG195" s="15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62"/>
      <c r="AE196" s="1"/>
      <c r="AF196" s="1"/>
      <c r="AG196" s="15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62"/>
      <c r="AE197" s="1"/>
      <c r="AF197" s="1"/>
      <c r="AG197" s="15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62"/>
      <c r="AE198" s="1"/>
      <c r="AF198" s="1"/>
      <c r="AG198" s="15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62"/>
      <c r="AE199" s="1"/>
      <c r="AF199" s="1"/>
      <c r="AG199" s="15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62"/>
      <c r="AE200" s="1"/>
      <c r="AF200" s="1"/>
      <c r="AG200" s="15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62"/>
      <c r="AE201" s="1"/>
      <c r="AF201" s="1"/>
      <c r="AG201" s="15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62"/>
      <c r="AE202" s="1"/>
      <c r="AF202" s="1"/>
      <c r="AG202" s="15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62"/>
      <c r="AE203" s="1"/>
      <c r="AF203" s="1"/>
      <c r="AG203" s="15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62"/>
      <c r="AE204" s="1"/>
      <c r="AF204" s="1"/>
      <c r="AG204" s="15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62"/>
      <c r="AE205" s="1"/>
      <c r="AF205" s="1"/>
      <c r="AG205" s="15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62"/>
      <c r="AE206" s="1"/>
      <c r="AF206" s="1"/>
      <c r="AG206" s="15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62"/>
      <c r="AE207" s="1"/>
      <c r="AF207" s="1"/>
      <c r="AG207" s="15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62"/>
      <c r="AE208" s="1"/>
      <c r="AF208" s="1"/>
      <c r="AG208" s="15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62"/>
      <c r="AE209" s="1"/>
      <c r="AF209" s="1"/>
      <c r="AG209" s="15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62"/>
      <c r="AE210" s="1"/>
      <c r="AF210" s="1"/>
      <c r="AG210" s="15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62"/>
      <c r="AE211" s="1"/>
      <c r="AF211" s="1"/>
      <c r="AG211" s="15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62"/>
      <c r="AE212" s="1"/>
      <c r="AF212" s="1"/>
      <c r="AG212" s="15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62"/>
      <c r="AE213" s="1"/>
      <c r="AF213" s="1"/>
      <c r="AG213" s="15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62"/>
      <c r="AE214" s="1"/>
      <c r="AF214" s="1"/>
      <c r="AG214" s="15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62"/>
      <c r="AE215" s="1"/>
      <c r="AF215" s="1"/>
      <c r="AG215" s="15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62"/>
      <c r="AE216" s="1"/>
      <c r="AF216" s="1"/>
      <c r="AG216" s="15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62"/>
      <c r="AE217" s="1"/>
      <c r="AF217" s="1"/>
      <c r="AG217" s="15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62"/>
      <c r="AE218" s="1"/>
      <c r="AF218" s="1"/>
      <c r="AG218" s="15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62"/>
      <c r="AE219" s="1"/>
      <c r="AF219" s="1"/>
      <c r="AG219" s="15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62"/>
      <c r="AE220" s="1"/>
      <c r="AF220" s="1"/>
      <c r="AG220" s="15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62"/>
      <c r="AE221" s="1"/>
      <c r="AF221" s="1"/>
      <c r="AG221" s="15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62"/>
      <c r="AE222" s="1"/>
      <c r="AF222" s="1"/>
      <c r="AG222" s="15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62"/>
      <c r="AE223" s="1"/>
      <c r="AF223" s="1"/>
      <c r="AG223" s="15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62"/>
      <c r="AE224" s="1"/>
      <c r="AF224" s="1"/>
      <c r="AG224" s="15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62"/>
      <c r="AE225" s="1"/>
      <c r="AF225" s="1"/>
      <c r="AG225" s="15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62"/>
      <c r="AE226" s="1"/>
      <c r="AF226" s="1"/>
      <c r="AG226" s="15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62"/>
      <c r="AE227" s="1"/>
      <c r="AF227" s="1"/>
      <c r="AG227" s="15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62"/>
      <c r="AE228" s="1"/>
      <c r="AF228" s="1"/>
      <c r="AG228" s="15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62"/>
      <c r="AE229" s="1"/>
      <c r="AF229" s="1"/>
      <c r="AG229" s="15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62"/>
      <c r="AE230" s="1"/>
      <c r="AF230" s="1"/>
      <c r="AG230" s="15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62"/>
      <c r="AE231" s="1"/>
      <c r="AF231" s="1"/>
      <c r="AG231" s="15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62"/>
      <c r="AE232" s="1"/>
      <c r="AF232" s="1"/>
      <c r="AG232" s="15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62"/>
      <c r="AE233" s="1"/>
      <c r="AF233" s="1"/>
      <c r="AG233" s="15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62"/>
      <c r="AE234" s="1"/>
      <c r="AF234" s="1"/>
      <c r="AG234" s="15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62"/>
      <c r="AE235" s="1"/>
      <c r="AF235" s="1"/>
      <c r="AG235" s="15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62"/>
      <c r="AE236" s="1"/>
      <c r="AF236" s="1"/>
      <c r="AG236" s="15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62"/>
      <c r="AE237" s="1"/>
      <c r="AF237" s="1"/>
      <c r="AG237" s="15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62"/>
      <c r="AE238" s="1"/>
      <c r="AF238" s="1"/>
      <c r="AG238" s="15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62"/>
      <c r="AE239" s="1"/>
      <c r="AF239" s="1"/>
      <c r="AG239" s="15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62"/>
      <c r="AE240" s="1"/>
      <c r="AF240" s="1"/>
      <c r="AG240" s="15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62"/>
      <c r="AE241" s="1"/>
      <c r="AF241" s="1"/>
      <c r="AG241" s="15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62"/>
      <c r="AE242" s="1"/>
      <c r="AF242" s="1"/>
      <c r="AG242" s="15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62"/>
      <c r="AE243" s="1"/>
      <c r="AF243" s="1"/>
      <c r="AG243" s="15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62"/>
      <c r="AE244" s="1"/>
      <c r="AF244" s="1"/>
      <c r="AG244" s="15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62"/>
      <c r="AE245" s="1"/>
      <c r="AF245" s="1"/>
      <c r="AG245" s="15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62"/>
      <c r="AE246" s="1"/>
      <c r="AF246" s="1"/>
      <c r="AG246" s="15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62"/>
      <c r="AE247" s="1"/>
      <c r="AF247" s="1"/>
      <c r="AG247" s="15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62"/>
      <c r="AE248" s="1"/>
      <c r="AF248" s="1"/>
      <c r="AG248" s="15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62"/>
      <c r="AE249" s="1"/>
      <c r="AF249" s="1"/>
      <c r="AG249" s="15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62"/>
      <c r="AE250" s="1"/>
      <c r="AF250" s="1"/>
      <c r="AG250" s="15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62"/>
      <c r="AE251" s="1"/>
      <c r="AF251" s="1"/>
      <c r="AG251" s="15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62"/>
      <c r="AE252" s="1"/>
      <c r="AF252" s="1"/>
      <c r="AG252" s="15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62"/>
      <c r="AE253" s="1"/>
      <c r="AF253" s="1"/>
      <c r="AG253" s="15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62"/>
      <c r="AE254" s="1"/>
      <c r="AF254" s="1"/>
      <c r="AG254" s="15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62"/>
      <c r="AE255" s="1"/>
      <c r="AF255" s="1"/>
      <c r="AG255" s="15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62"/>
      <c r="AE256" s="1"/>
      <c r="AF256" s="1"/>
      <c r="AG256" s="15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62"/>
      <c r="AE257" s="1"/>
      <c r="AF257" s="1"/>
      <c r="AG257" s="15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62"/>
      <c r="AE258" s="1"/>
      <c r="AF258" s="1"/>
      <c r="AG258" s="15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62"/>
      <c r="AE259" s="1"/>
      <c r="AF259" s="1"/>
      <c r="AG259" s="15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62"/>
      <c r="AE260" s="1"/>
      <c r="AF260" s="1"/>
      <c r="AG260" s="15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62"/>
      <c r="AE261" s="1"/>
      <c r="AF261" s="1"/>
      <c r="AG261" s="15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62"/>
      <c r="AE262" s="1"/>
      <c r="AF262" s="1"/>
      <c r="AG262" s="15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62"/>
      <c r="AE263" s="1"/>
      <c r="AF263" s="1"/>
      <c r="AG263" s="15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62"/>
      <c r="AE264" s="1"/>
      <c r="AF264" s="1"/>
      <c r="AG264" s="15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62"/>
      <c r="AE265" s="1"/>
      <c r="AF265" s="1"/>
      <c r="AG265" s="15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62"/>
      <c r="AE266" s="1"/>
      <c r="AF266" s="1"/>
      <c r="AG266" s="15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62"/>
      <c r="AE267" s="1"/>
      <c r="AF267" s="1"/>
      <c r="AG267" s="15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62"/>
      <c r="AE268" s="1"/>
      <c r="AF268" s="1"/>
      <c r="AG268" s="15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62"/>
      <c r="AE269" s="1"/>
      <c r="AF269" s="1"/>
      <c r="AG269" s="15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62"/>
      <c r="AE270" s="1"/>
      <c r="AF270" s="1"/>
      <c r="AG270" s="15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62"/>
      <c r="AE271" s="1"/>
      <c r="AF271" s="1"/>
      <c r="AG271" s="15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62"/>
      <c r="AE272" s="1"/>
      <c r="AF272" s="1"/>
      <c r="AG272" s="15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62"/>
      <c r="AE273" s="1"/>
      <c r="AF273" s="1"/>
      <c r="AG273" s="15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62"/>
      <c r="AE274" s="1"/>
      <c r="AF274" s="1"/>
      <c r="AG274" s="15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62"/>
      <c r="AE275" s="1"/>
      <c r="AF275" s="1"/>
      <c r="AG275" s="15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62"/>
      <c r="AE276" s="1"/>
      <c r="AF276" s="1"/>
      <c r="AG276" s="15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62"/>
      <c r="AE277" s="1"/>
      <c r="AF277" s="1"/>
      <c r="AG277" s="15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62"/>
      <c r="AE278" s="1"/>
      <c r="AF278" s="1"/>
      <c r="AG278" s="15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62"/>
      <c r="AE279" s="1"/>
      <c r="AF279" s="1"/>
      <c r="AG279" s="15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62"/>
      <c r="AE280" s="1"/>
      <c r="AF280" s="1"/>
      <c r="AG280" s="15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62"/>
      <c r="AE281" s="1"/>
      <c r="AF281" s="1"/>
      <c r="AG281" s="15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62"/>
      <c r="AE282" s="1"/>
      <c r="AF282" s="1"/>
      <c r="AG282" s="15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62"/>
      <c r="AE283" s="1"/>
      <c r="AF283" s="1"/>
      <c r="AG283" s="15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62"/>
      <c r="AE284" s="1"/>
      <c r="AF284" s="1"/>
      <c r="AG284" s="15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62"/>
      <c r="AE285" s="1"/>
      <c r="AF285" s="1"/>
      <c r="AG285" s="15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62"/>
      <c r="AE286" s="1"/>
      <c r="AF286" s="1"/>
      <c r="AG286" s="15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62"/>
      <c r="AE287" s="1"/>
      <c r="AF287" s="1"/>
      <c r="AG287" s="15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62"/>
      <c r="AE288" s="1"/>
      <c r="AF288" s="1"/>
      <c r="AG288" s="15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62"/>
      <c r="AE289" s="1"/>
      <c r="AF289" s="1"/>
      <c r="AG289" s="15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62"/>
      <c r="AE290" s="1"/>
      <c r="AF290" s="1"/>
      <c r="AG290" s="15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62"/>
      <c r="AE291" s="1"/>
      <c r="AF291" s="1"/>
      <c r="AG291" s="15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62"/>
      <c r="AE292" s="1"/>
      <c r="AF292" s="1"/>
      <c r="AG292" s="15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62"/>
      <c r="AE293" s="1"/>
      <c r="AF293" s="1"/>
      <c r="AG293" s="15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62"/>
      <c r="AE294" s="1"/>
      <c r="AF294" s="1"/>
      <c r="AG294" s="15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62"/>
      <c r="AE295" s="1"/>
      <c r="AF295" s="1"/>
      <c r="AG295" s="15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62"/>
      <c r="AE296" s="1"/>
      <c r="AF296" s="1"/>
      <c r="AG296" s="15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62"/>
      <c r="AE297" s="1"/>
      <c r="AF297" s="1"/>
      <c r="AG297" s="15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62"/>
      <c r="AE298" s="1"/>
      <c r="AF298" s="1"/>
      <c r="AG298" s="15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62"/>
      <c r="AE299" s="1"/>
      <c r="AF299" s="1"/>
      <c r="AG299" s="15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62"/>
      <c r="AE300" s="1"/>
      <c r="AF300" s="1"/>
      <c r="AG300" s="15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62"/>
      <c r="AE301" s="1"/>
      <c r="AF301" s="1"/>
      <c r="AG301" s="15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62"/>
      <c r="AE302" s="1"/>
      <c r="AF302" s="1"/>
      <c r="AG302" s="15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62"/>
      <c r="AE303" s="1"/>
      <c r="AF303" s="1"/>
      <c r="AG303" s="15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62"/>
      <c r="AE304" s="1"/>
      <c r="AF304" s="1"/>
      <c r="AG304" s="15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62"/>
      <c r="AE305" s="1"/>
      <c r="AF305" s="1"/>
      <c r="AG305" s="15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62"/>
      <c r="AE306" s="1"/>
      <c r="AF306" s="1"/>
      <c r="AG306" s="15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62"/>
      <c r="AE307" s="1"/>
      <c r="AF307" s="1"/>
      <c r="AG307" s="15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62"/>
      <c r="AE308" s="1"/>
      <c r="AF308" s="1"/>
      <c r="AG308" s="15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62"/>
      <c r="AE309" s="1"/>
      <c r="AF309" s="1"/>
      <c r="AG309" s="15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62"/>
      <c r="AE310" s="1"/>
      <c r="AF310" s="1"/>
      <c r="AG310" s="15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62"/>
      <c r="AE311" s="1"/>
      <c r="AF311" s="1"/>
      <c r="AG311" s="15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62"/>
      <c r="AE312" s="1"/>
      <c r="AF312" s="1"/>
      <c r="AG312" s="15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62"/>
      <c r="AE313" s="1"/>
      <c r="AF313" s="1"/>
      <c r="AG313" s="15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62"/>
      <c r="AE314" s="1"/>
      <c r="AF314" s="1"/>
      <c r="AG314" s="15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62"/>
      <c r="AE315" s="1"/>
      <c r="AF315" s="1"/>
      <c r="AG315" s="15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62"/>
      <c r="AE316" s="1"/>
      <c r="AF316" s="1"/>
      <c r="AG316" s="15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62"/>
      <c r="AE317" s="1"/>
      <c r="AF317" s="1"/>
      <c r="AG317" s="15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62"/>
      <c r="AE318" s="1"/>
      <c r="AF318" s="1"/>
      <c r="AG318" s="15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62"/>
      <c r="AE319" s="1"/>
      <c r="AF319" s="1"/>
      <c r="AG319" s="15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62"/>
      <c r="AE320" s="1"/>
      <c r="AF320" s="1"/>
      <c r="AG320" s="15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62"/>
      <c r="AE321" s="1"/>
      <c r="AF321" s="1"/>
      <c r="AG321" s="15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62"/>
      <c r="AE322" s="1"/>
      <c r="AF322" s="1"/>
      <c r="AG322" s="15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62"/>
      <c r="AE323" s="1"/>
      <c r="AF323" s="1"/>
      <c r="AG323" s="15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62"/>
      <c r="AE324" s="1"/>
      <c r="AF324" s="1"/>
      <c r="AG324" s="15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62"/>
      <c r="AE325" s="1"/>
      <c r="AF325" s="1"/>
      <c r="AG325" s="15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62"/>
      <c r="AE326" s="1"/>
      <c r="AF326" s="1"/>
      <c r="AG326" s="15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62"/>
      <c r="AE327" s="1"/>
      <c r="AF327" s="1"/>
      <c r="AG327" s="15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62"/>
      <c r="AE328" s="1"/>
      <c r="AF328" s="1"/>
      <c r="AG328" s="15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62"/>
      <c r="AE329" s="1"/>
      <c r="AF329" s="1"/>
      <c r="AG329" s="15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62"/>
      <c r="AE330" s="1"/>
      <c r="AF330" s="1"/>
      <c r="AG330" s="15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62"/>
      <c r="AE331" s="1"/>
      <c r="AF331" s="1"/>
      <c r="AG331" s="15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62"/>
      <c r="AE332" s="1"/>
      <c r="AF332" s="1"/>
      <c r="AG332" s="15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62"/>
      <c r="AE333" s="1"/>
      <c r="AF333" s="1"/>
      <c r="AG333" s="15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62"/>
      <c r="AE334" s="1"/>
      <c r="AF334" s="1"/>
      <c r="AG334" s="15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62"/>
      <c r="AE335" s="1"/>
      <c r="AF335" s="1"/>
      <c r="AG335" s="15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62"/>
      <c r="AE336" s="1"/>
      <c r="AF336" s="1"/>
      <c r="AG336" s="15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62"/>
      <c r="AE337" s="1"/>
      <c r="AF337" s="1"/>
      <c r="AG337" s="15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62"/>
      <c r="AE338" s="1"/>
      <c r="AF338" s="1"/>
      <c r="AG338" s="15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62"/>
      <c r="AE339" s="1"/>
      <c r="AF339" s="1"/>
      <c r="AG339" s="15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62"/>
      <c r="AE340" s="1"/>
      <c r="AF340" s="1"/>
      <c r="AG340" s="15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62"/>
      <c r="AE341" s="1"/>
      <c r="AF341" s="1"/>
      <c r="AG341" s="15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62"/>
      <c r="AE342" s="1"/>
      <c r="AF342" s="1"/>
      <c r="AG342" s="15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62"/>
      <c r="AE343" s="1"/>
      <c r="AF343" s="1"/>
      <c r="AG343" s="15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62"/>
      <c r="AE344" s="1"/>
      <c r="AF344" s="1"/>
      <c r="AG344" s="15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62"/>
      <c r="AE345" s="1"/>
      <c r="AF345" s="1"/>
      <c r="AG345" s="15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62"/>
      <c r="AE346" s="1"/>
      <c r="AF346" s="1"/>
      <c r="AG346" s="15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62"/>
      <c r="AE347" s="1"/>
      <c r="AF347" s="1"/>
      <c r="AG347" s="15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62"/>
      <c r="AE348" s="1"/>
      <c r="AF348" s="1"/>
      <c r="AG348" s="15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62"/>
      <c r="AE349" s="1"/>
      <c r="AF349" s="1"/>
      <c r="AG349" s="15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62"/>
      <c r="AE350" s="1"/>
      <c r="AF350" s="1"/>
      <c r="AG350" s="15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62"/>
      <c r="AE351" s="1"/>
      <c r="AF351" s="1"/>
      <c r="AG351" s="15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62"/>
      <c r="AE352" s="1"/>
      <c r="AF352" s="1"/>
      <c r="AG352" s="15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62"/>
      <c r="AE353" s="1"/>
      <c r="AF353" s="1"/>
      <c r="AG353" s="15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62"/>
      <c r="AE354" s="1"/>
      <c r="AF354" s="1"/>
      <c r="AG354" s="15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62"/>
      <c r="AE355" s="1"/>
      <c r="AF355" s="1"/>
      <c r="AG355" s="15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62"/>
      <c r="AE356" s="1"/>
      <c r="AF356" s="1"/>
      <c r="AG356" s="15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62"/>
      <c r="AE357" s="1"/>
      <c r="AF357" s="1"/>
      <c r="AG357" s="15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62"/>
      <c r="AE358" s="1"/>
      <c r="AF358" s="1"/>
      <c r="AG358" s="15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62"/>
      <c r="AE359" s="1"/>
      <c r="AF359" s="1"/>
      <c r="AG359" s="15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62"/>
      <c r="AE360" s="1"/>
      <c r="AF360" s="1"/>
      <c r="AG360" s="15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62"/>
      <c r="AE361" s="1"/>
      <c r="AF361" s="1"/>
      <c r="AG361" s="15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62"/>
      <c r="AE362" s="1"/>
      <c r="AF362" s="1"/>
      <c r="AG362" s="15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62"/>
      <c r="AE363" s="1"/>
      <c r="AF363" s="1"/>
      <c r="AG363" s="15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62"/>
      <c r="AE364" s="1"/>
      <c r="AF364" s="1"/>
      <c r="AG364" s="15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62"/>
      <c r="AE365" s="1"/>
      <c r="AF365" s="1"/>
      <c r="AG365" s="15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62"/>
      <c r="AE366" s="1"/>
      <c r="AF366" s="1"/>
      <c r="AG366" s="15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62"/>
      <c r="AE367" s="1"/>
      <c r="AF367" s="1"/>
      <c r="AG367" s="15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62"/>
      <c r="AE368" s="1"/>
      <c r="AF368" s="1"/>
      <c r="AG368" s="15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62"/>
      <c r="AE369" s="1"/>
      <c r="AF369" s="1"/>
      <c r="AG369" s="15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62"/>
      <c r="AE370" s="1"/>
      <c r="AF370" s="1"/>
      <c r="AG370" s="15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62"/>
      <c r="AE371" s="1"/>
      <c r="AF371" s="1"/>
      <c r="AG371" s="15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62"/>
      <c r="AE372" s="1"/>
      <c r="AF372" s="1"/>
      <c r="AG372" s="15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62"/>
      <c r="AE373" s="1"/>
      <c r="AF373" s="1"/>
      <c r="AG373" s="15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62"/>
      <c r="AE374" s="1"/>
      <c r="AF374" s="1"/>
      <c r="AG374" s="15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62"/>
      <c r="AE375" s="1"/>
      <c r="AF375" s="1"/>
      <c r="AG375" s="15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62"/>
      <c r="AE376" s="1"/>
      <c r="AF376" s="1"/>
      <c r="AG376" s="15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62"/>
      <c r="AE377" s="1"/>
      <c r="AF377" s="1"/>
      <c r="AG377" s="15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62"/>
      <c r="AE378" s="1"/>
      <c r="AF378" s="1"/>
      <c r="AG378" s="15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62"/>
      <c r="AE379" s="1"/>
      <c r="AF379" s="1"/>
      <c r="AG379" s="15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62"/>
      <c r="AE380" s="1"/>
      <c r="AF380" s="1"/>
      <c r="AG380" s="15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62"/>
      <c r="AE381" s="1"/>
      <c r="AF381" s="1"/>
      <c r="AG381" s="15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62"/>
      <c r="AE382" s="1"/>
      <c r="AF382" s="1"/>
      <c r="AG382" s="15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62"/>
      <c r="AE383" s="1"/>
      <c r="AF383" s="1"/>
      <c r="AG383" s="15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62"/>
      <c r="AE384" s="1"/>
      <c r="AF384" s="1"/>
      <c r="AG384" s="15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62"/>
      <c r="AE385" s="1"/>
      <c r="AF385" s="1"/>
      <c r="AG385" s="15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62"/>
      <c r="AE386" s="1"/>
      <c r="AF386" s="1"/>
      <c r="AG386" s="15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62"/>
      <c r="AE387" s="1"/>
      <c r="AF387" s="1"/>
      <c r="AG387" s="15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62"/>
      <c r="AE388" s="1"/>
      <c r="AF388" s="1"/>
      <c r="AG388" s="15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62"/>
      <c r="AE389" s="1"/>
      <c r="AF389" s="1"/>
      <c r="AG389" s="15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62"/>
      <c r="AE390" s="1"/>
      <c r="AF390" s="1"/>
      <c r="AG390" s="15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62"/>
      <c r="AE391" s="1"/>
      <c r="AF391" s="1"/>
      <c r="AG391" s="15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62"/>
      <c r="AE392" s="1"/>
      <c r="AF392" s="1"/>
      <c r="AG392" s="15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62"/>
      <c r="AE393" s="1"/>
      <c r="AF393" s="1"/>
      <c r="AG393" s="15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62"/>
      <c r="AE394" s="1"/>
      <c r="AF394" s="1"/>
      <c r="AG394" s="15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62"/>
      <c r="AE395" s="1"/>
      <c r="AF395" s="1"/>
      <c r="AG395" s="15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62"/>
      <c r="AE396" s="1"/>
      <c r="AF396" s="1"/>
      <c r="AG396" s="15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62"/>
      <c r="AE397" s="1"/>
      <c r="AF397" s="1"/>
      <c r="AG397" s="15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62"/>
      <c r="AE398" s="1"/>
      <c r="AF398" s="1"/>
      <c r="AG398" s="15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62"/>
      <c r="AE399" s="1"/>
      <c r="AF399" s="1"/>
      <c r="AG399" s="15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62"/>
      <c r="AE400" s="1"/>
      <c r="AF400" s="1"/>
      <c r="AG400" s="15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62"/>
      <c r="AE401" s="1"/>
      <c r="AF401" s="1"/>
      <c r="AG401" s="15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62"/>
      <c r="AE402" s="1"/>
      <c r="AF402" s="1"/>
      <c r="AG402" s="15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62"/>
      <c r="AE403" s="1"/>
      <c r="AF403" s="1"/>
      <c r="AG403" s="15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62"/>
      <c r="AE404" s="1"/>
      <c r="AF404" s="1"/>
      <c r="AG404" s="15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62"/>
      <c r="AE405" s="1"/>
      <c r="AF405" s="1"/>
      <c r="AG405" s="15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62"/>
      <c r="AE406" s="1"/>
      <c r="AF406" s="1"/>
      <c r="AG406" s="15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62"/>
      <c r="AE407" s="1"/>
      <c r="AF407" s="1"/>
      <c r="AG407" s="15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62"/>
      <c r="AE408" s="1"/>
      <c r="AF408" s="1"/>
      <c r="AG408" s="15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62"/>
      <c r="AE409" s="1"/>
      <c r="AF409" s="1"/>
      <c r="AG409" s="15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62"/>
      <c r="AE410" s="1"/>
      <c r="AF410" s="1"/>
      <c r="AG410" s="15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62"/>
      <c r="AE411" s="1"/>
      <c r="AF411" s="1"/>
      <c r="AG411" s="15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62"/>
      <c r="AE412" s="1"/>
      <c r="AF412" s="1"/>
      <c r="AG412" s="15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62"/>
      <c r="AE413" s="1"/>
      <c r="AF413" s="1"/>
      <c r="AG413" s="15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62"/>
      <c r="AE414" s="1"/>
      <c r="AF414" s="1"/>
      <c r="AG414" s="15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62"/>
      <c r="AE415" s="1"/>
      <c r="AF415" s="1"/>
      <c r="AG415" s="15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62"/>
      <c r="AE416" s="1"/>
      <c r="AF416" s="1"/>
      <c r="AG416" s="15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62"/>
      <c r="AE417" s="1"/>
      <c r="AF417" s="1"/>
      <c r="AG417" s="15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62"/>
      <c r="AE418" s="1"/>
      <c r="AF418" s="1"/>
      <c r="AG418" s="15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62"/>
      <c r="AE419" s="1"/>
      <c r="AF419" s="1"/>
      <c r="AG419" s="15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62"/>
      <c r="AE420" s="1"/>
      <c r="AF420" s="1"/>
      <c r="AG420" s="15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62"/>
      <c r="AE421" s="1"/>
      <c r="AF421" s="1"/>
      <c r="AG421" s="15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62"/>
      <c r="AE422" s="1"/>
      <c r="AF422" s="1"/>
      <c r="AG422" s="15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62"/>
      <c r="AE423" s="1"/>
      <c r="AF423" s="1"/>
      <c r="AG423" s="15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62"/>
      <c r="AE424" s="1"/>
      <c r="AF424" s="1"/>
      <c r="AG424" s="15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62"/>
      <c r="AE425" s="1"/>
      <c r="AF425" s="1"/>
      <c r="AG425" s="15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62"/>
      <c r="AE426" s="1"/>
      <c r="AF426" s="1"/>
      <c r="AG426" s="15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62"/>
      <c r="AE427" s="1"/>
      <c r="AF427" s="1"/>
      <c r="AG427" s="15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62"/>
      <c r="AE428" s="1"/>
      <c r="AF428" s="1"/>
      <c r="AG428" s="15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62"/>
      <c r="AE429" s="1"/>
      <c r="AF429" s="1"/>
      <c r="AG429" s="15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62"/>
      <c r="AE430" s="1"/>
      <c r="AF430" s="1"/>
      <c r="AG430" s="15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62"/>
      <c r="AE431" s="1"/>
      <c r="AF431" s="1"/>
      <c r="AG431" s="15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62"/>
      <c r="AE432" s="1"/>
      <c r="AF432" s="1"/>
      <c r="AG432" s="15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62"/>
      <c r="AE433" s="1"/>
      <c r="AF433" s="1"/>
      <c r="AG433" s="15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62"/>
      <c r="AE434" s="1"/>
      <c r="AF434" s="1"/>
      <c r="AG434" s="15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62"/>
      <c r="AE435" s="1"/>
      <c r="AF435" s="1"/>
      <c r="AG435" s="15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62"/>
      <c r="AE436" s="1"/>
      <c r="AF436" s="1"/>
      <c r="AG436" s="15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62"/>
      <c r="AE437" s="1"/>
      <c r="AF437" s="1"/>
      <c r="AG437" s="15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62"/>
      <c r="AE438" s="1"/>
      <c r="AF438" s="1"/>
      <c r="AG438" s="15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62"/>
      <c r="AE439" s="1"/>
      <c r="AF439" s="1"/>
      <c r="AG439" s="15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62"/>
      <c r="AE440" s="1"/>
      <c r="AF440" s="1"/>
      <c r="AG440" s="15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62"/>
      <c r="AE441" s="1"/>
      <c r="AF441" s="1"/>
      <c r="AG441" s="15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62"/>
      <c r="AE442" s="1"/>
      <c r="AF442" s="1"/>
      <c r="AG442" s="15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62"/>
      <c r="AE443" s="1"/>
      <c r="AF443" s="1"/>
      <c r="AG443" s="15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62"/>
      <c r="AE444" s="1"/>
      <c r="AF444" s="1"/>
      <c r="AG444" s="15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62"/>
      <c r="AE445" s="1"/>
      <c r="AF445" s="1"/>
      <c r="AG445" s="15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62"/>
      <c r="AE446" s="1"/>
      <c r="AF446" s="1"/>
      <c r="AG446" s="15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62"/>
      <c r="AE447" s="1"/>
      <c r="AF447" s="1"/>
      <c r="AG447" s="15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62"/>
      <c r="AE448" s="1"/>
      <c r="AF448" s="1"/>
      <c r="AG448" s="15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62"/>
      <c r="AE449" s="1"/>
      <c r="AF449" s="1"/>
      <c r="AG449" s="15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62"/>
      <c r="AE450" s="1"/>
      <c r="AF450" s="1"/>
      <c r="AG450" s="15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62"/>
      <c r="AE451" s="1"/>
      <c r="AF451" s="1"/>
      <c r="AG451" s="15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62"/>
      <c r="AE452" s="1"/>
      <c r="AF452" s="1"/>
      <c r="AG452" s="15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62"/>
      <c r="AE453" s="1"/>
      <c r="AF453" s="1"/>
      <c r="AG453" s="15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62"/>
      <c r="AE454" s="1"/>
      <c r="AF454" s="1"/>
      <c r="AG454" s="15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62"/>
      <c r="AE455" s="1"/>
      <c r="AF455" s="1"/>
      <c r="AG455" s="15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62"/>
      <c r="AE456" s="1"/>
      <c r="AF456" s="1"/>
      <c r="AG456" s="15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62"/>
      <c r="AE457" s="1"/>
      <c r="AF457" s="1"/>
      <c r="AG457" s="15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62"/>
      <c r="AE458" s="1"/>
      <c r="AF458" s="1"/>
      <c r="AG458" s="15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62"/>
      <c r="AE459" s="1"/>
      <c r="AF459" s="1"/>
      <c r="AG459" s="15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62"/>
      <c r="AE460" s="1"/>
      <c r="AF460" s="1"/>
      <c r="AG460" s="15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62"/>
      <c r="AE461" s="1"/>
      <c r="AF461" s="1"/>
      <c r="AG461" s="15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62"/>
      <c r="AE462" s="1"/>
      <c r="AF462" s="1"/>
      <c r="AG462" s="15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62"/>
      <c r="AE463" s="1"/>
      <c r="AF463" s="1"/>
      <c r="AG463" s="15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62"/>
      <c r="AE464" s="1"/>
      <c r="AF464" s="1"/>
      <c r="AG464" s="15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62"/>
      <c r="AE465" s="1"/>
      <c r="AF465" s="1"/>
      <c r="AG465" s="15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62"/>
      <c r="AE466" s="1"/>
      <c r="AF466" s="1"/>
      <c r="AG466" s="15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62"/>
      <c r="AE467" s="1"/>
      <c r="AF467" s="1"/>
      <c r="AG467" s="15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62"/>
      <c r="AE468" s="1"/>
      <c r="AF468" s="1"/>
      <c r="AG468" s="15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62"/>
      <c r="AE469" s="1"/>
      <c r="AF469" s="1"/>
      <c r="AG469" s="15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62"/>
      <c r="AE470" s="1"/>
      <c r="AF470" s="1"/>
      <c r="AG470" s="15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62"/>
      <c r="AE471" s="1"/>
      <c r="AF471" s="1"/>
      <c r="AG471" s="15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62"/>
      <c r="AE472" s="1"/>
      <c r="AF472" s="1"/>
      <c r="AG472" s="15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62"/>
      <c r="AE473" s="1"/>
      <c r="AF473" s="1"/>
      <c r="AG473" s="15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62"/>
      <c r="AE474" s="1"/>
      <c r="AF474" s="1"/>
      <c r="AG474" s="15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62"/>
      <c r="AE475" s="1"/>
      <c r="AF475" s="1"/>
      <c r="AG475" s="15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62"/>
      <c r="AE476" s="1"/>
      <c r="AF476" s="1"/>
      <c r="AG476" s="15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62"/>
      <c r="AE477" s="1"/>
      <c r="AF477" s="1"/>
      <c r="AG477" s="15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62"/>
      <c r="AE478" s="1"/>
      <c r="AF478" s="1"/>
      <c r="AG478" s="15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62"/>
      <c r="AE479" s="1"/>
      <c r="AF479" s="1"/>
      <c r="AG479" s="15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62"/>
      <c r="AE480" s="1"/>
      <c r="AF480" s="1"/>
      <c r="AG480" s="15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62"/>
      <c r="AE481" s="1"/>
      <c r="AF481" s="1"/>
      <c r="AG481" s="15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62"/>
      <c r="AE482" s="1"/>
      <c r="AF482" s="1"/>
      <c r="AG482" s="15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62"/>
      <c r="AE483" s="1"/>
      <c r="AF483" s="1"/>
      <c r="AG483" s="15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62"/>
      <c r="AE484" s="1"/>
      <c r="AF484" s="1"/>
      <c r="AG484" s="15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62"/>
      <c r="AE485" s="1"/>
      <c r="AF485" s="1"/>
      <c r="AG485" s="15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62"/>
      <c r="AE486" s="1"/>
      <c r="AF486" s="1"/>
      <c r="AG486" s="15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62"/>
      <c r="AE487" s="1"/>
      <c r="AF487" s="1"/>
      <c r="AG487" s="15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62"/>
      <c r="AE488" s="1"/>
      <c r="AF488" s="1"/>
      <c r="AG488" s="15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62"/>
      <c r="AE489" s="1"/>
      <c r="AF489" s="1"/>
      <c r="AG489" s="15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62"/>
      <c r="AE490" s="1"/>
      <c r="AF490" s="1"/>
      <c r="AG490" s="15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62"/>
      <c r="AE491" s="1"/>
      <c r="AF491" s="1"/>
      <c r="AG491" s="15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62"/>
      <c r="AE492" s="1"/>
      <c r="AF492" s="1"/>
      <c r="AG492" s="15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62"/>
      <c r="AE493" s="1"/>
      <c r="AF493" s="1"/>
      <c r="AG493" s="15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62"/>
      <c r="AE494" s="1"/>
      <c r="AF494" s="1"/>
      <c r="AG494" s="15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62"/>
      <c r="AE495" s="1"/>
      <c r="AF495" s="1"/>
      <c r="AG495" s="15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62"/>
      <c r="AE496" s="1"/>
      <c r="AF496" s="1"/>
      <c r="AG496" s="15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62"/>
      <c r="AE497" s="1"/>
      <c r="AF497" s="1"/>
      <c r="AG497" s="15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62"/>
      <c r="AE498" s="1"/>
      <c r="AF498" s="1"/>
      <c r="AG498" s="15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62"/>
      <c r="AE499" s="1"/>
      <c r="AF499" s="1"/>
      <c r="AG499" s="15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62"/>
      <c r="AE500" s="1"/>
      <c r="AF500" s="1"/>
      <c r="AG500" s="15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62"/>
      <c r="AE501" s="1"/>
      <c r="AF501" s="1"/>
      <c r="AG501" s="15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62"/>
      <c r="AE502" s="1"/>
      <c r="AF502" s="1"/>
      <c r="AG502" s="15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62"/>
      <c r="AE503" s="1"/>
      <c r="AF503" s="1"/>
      <c r="AG503" s="15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62"/>
      <c r="AE504" s="1"/>
      <c r="AF504" s="1"/>
      <c r="AG504" s="15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62"/>
      <c r="AE505" s="1"/>
      <c r="AF505" s="1"/>
      <c r="AG505" s="15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62"/>
      <c r="AE506" s="1"/>
      <c r="AF506" s="1"/>
      <c r="AG506" s="15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62"/>
      <c r="AE507" s="1"/>
      <c r="AF507" s="1"/>
      <c r="AG507" s="15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62"/>
      <c r="AE508" s="1"/>
      <c r="AF508" s="1"/>
      <c r="AG508" s="15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62"/>
      <c r="AE509" s="1"/>
      <c r="AF509" s="1"/>
      <c r="AG509" s="15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62"/>
      <c r="AE510" s="1"/>
      <c r="AF510" s="1"/>
      <c r="AG510" s="15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62"/>
      <c r="AE511" s="1"/>
      <c r="AF511" s="1"/>
      <c r="AG511" s="15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62"/>
      <c r="AE512" s="1"/>
      <c r="AF512" s="1"/>
      <c r="AG512" s="15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62"/>
      <c r="AE513" s="1"/>
      <c r="AF513" s="1"/>
      <c r="AG513" s="15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62"/>
      <c r="AE514" s="1"/>
      <c r="AF514" s="1"/>
      <c r="AG514" s="15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62"/>
      <c r="AE515" s="1"/>
      <c r="AF515" s="1"/>
      <c r="AG515" s="15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62"/>
      <c r="AE516" s="1"/>
      <c r="AF516" s="1"/>
      <c r="AG516" s="15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62"/>
      <c r="AE517" s="1"/>
      <c r="AF517" s="1"/>
      <c r="AG517" s="15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62"/>
      <c r="AE518" s="1"/>
      <c r="AF518" s="1"/>
      <c r="AG518" s="15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62"/>
      <c r="AE519" s="1"/>
      <c r="AF519" s="1"/>
      <c r="AG519" s="15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62"/>
      <c r="AE520" s="1"/>
      <c r="AF520" s="1"/>
      <c r="AG520" s="15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62"/>
      <c r="AE521" s="1"/>
      <c r="AF521" s="1"/>
      <c r="AG521" s="15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62"/>
      <c r="AE522" s="1"/>
      <c r="AF522" s="1"/>
      <c r="AG522" s="15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62"/>
      <c r="AE523" s="1"/>
      <c r="AF523" s="1"/>
      <c r="AG523" s="15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62"/>
      <c r="AE524" s="1"/>
      <c r="AF524" s="1"/>
      <c r="AG524" s="15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62"/>
      <c r="AE525" s="1"/>
      <c r="AF525" s="1"/>
      <c r="AG525" s="15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62"/>
      <c r="AE526" s="1"/>
      <c r="AF526" s="1"/>
      <c r="AG526" s="15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62"/>
      <c r="AE527" s="1"/>
      <c r="AF527" s="1"/>
      <c r="AG527" s="15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62"/>
      <c r="AE528" s="1"/>
      <c r="AF528" s="1"/>
      <c r="AG528" s="15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62"/>
      <c r="AE529" s="1"/>
      <c r="AF529" s="1"/>
      <c r="AG529" s="15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62"/>
      <c r="AE530" s="1"/>
      <c r="AF530" s="1"/>
      <c r="AG530" s="15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62"/>
      <c r="AE531" s="1"/>
      <c r="AF531" s="1"/>
      <c r="AG531" s="15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62"/>
      <c r="AE532" s="1"/>
      <c r="AF532" s="1"/>
      <c r="AG532" s="15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62"/>
      <c r="AE533" s="1"/>
      <c r="AF533" s="1"/>
      <c r="AG533" s="15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62"/>
      <c r="AE534" s="1"/>
      <c r="AF534" s="1"/>
      <c r="AG534" s="15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62"/>
      <c r="AE535" s="1"/>
      <c r="AF535" s="1"/>
      <c r="AG535" s="15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62"/>
      <c r="AE536" s="1"/>
      <c r="AF536" s="1"/>
      <c r="AG536" s="15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62"/>
      <c r="AE537" s="1"/>
      <c r="AF537" s="1"/>
      <c r="AG537" s="15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62"/>
      <c r="AE538" s="1"/>
      <c r="AF538" s="1"/>
      <c r="AG538" s="15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62"/>
      <c r="AE539" s="1"/>
      <c r="AF539" s="1"/>
      <c r="AG539" s="15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62"/>
      <c r="AE540" s="1"/>
      <c r="AF540" s="1"/>
      <c r="AG540" s="15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62"/>
      <c r="AE541" s="1"/>
      <c r="AF541" s="1"/>
      <c r="AG541" s="15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62"/>
      <c r="AE542" s="1"/>
      <c r="AF542" s="1"/>
      <c r="AG542" s="15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62"/>
      <c r="AE543" s="1"/>
      <c r="AF543" s="1"/>
      <c r="AG543" s="15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62"/>
      <c r="AE544" s="1"/>
      <c r="AF544" s="1"/>
      <c r="AG544" s="15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62"/>
      <c r="AE545" s="1"/>
      <c r="AF545" s="1"/>
      <c r="AG545" s="15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62"/>
      <c r="AE546" s="1"/>
      <c r="AF546" s="1"/>
      <c r="AG546" s="15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62"/>
      <c r="AE547" s="1"/>
      <c r="AF547" s="1"/>
      <c r="AG547" s="15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62"/>
      <c r="AE548" s="1"/>
      <c r="AF548" s="1"/>
      <c r="AG548" s="15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62"/>
      <c r="AE549" s="1"/>
      <c r="AF549" s="1"/>
      <c r="AG549" s="15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62"/>
      <c r="AE550" s="1"/>
      <c r="AF550" s="1"/>
      <c r="AG550" s="15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62"/>
      <c r="AE551" s="1"/>
      <c r="AF551" s="1"/>
      <c r="AG551" s="15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62"/>
      <c r="AE552" s="1"/>
      <c r="AF552" s="1"/>
      <c r="AG552" s="15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62"/>
      <c r="AE553" s="1"/>
      <c r="AF553" s="1"/>
      <c r="AG553" s="15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62"/>
      <c r="AE554" s="1"/>
      <c r="AF554" s="1"/>
      <c r="AG554" s="15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62"/>
      <c r="AE555" s="1"/>
      <c r="AF555" s="1"/>
      <c r="AG555" s="15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62"/>
      <c r="AE556" s="1"/>
      <c r="AF556" s="1"/>
      <c r="AG556" s="15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62"/>
      <c r="AE557" s="1"/>
      <c r="AF557" s="1"/>
      <c r="AG557" s="15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62"/>
      <c r="AE558" s="1"/>
      <c r="AF558" s="1"/>
      <c r="AG558" s="15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62"/>
      <c r="AE559" s="1"/>
      <c r="AF559" s="1"/>
      <c r="AG559" s="15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62"/>
      <c r="AE560" s="1"/>
      <c r="AF560" s="1"/>
      <c r="AG560" s="15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62"/>
      <c r="AE561" s="1"/>
      <c r="AF561" s="1"/>
      <c r="AG561" s="15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62"/>
      <c r="AE562" s="1"/>
      <c r="AF562" s="1"/>
      <c r="AG562" s="15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62"/>
      <c r="AE563" s="1"/>
      <c r="AF563" s="1"/>
      <c r="AG563" s="15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62"/>
      <c r="AE564" s="1"/>
      <c r="AF564" s="1"/>
      <c r="AG564" s="15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62"/>
      <c r="AE565" s="1"/>
      <c r="AF565" s="1"/>
      <c r="AG565" s="15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62"/>
      <c r="AE566" s="1"/>
      <c r="AF566" s="1"/>
      <c r="AG566" s="15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62"/>
      <c r="AE567" s="1"/>
      <c r="AF567" s="1"/>
      <c r="AG567" s="15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62"/>
      <c r="AE568" s="1"/>
      <c r="AF568" s="1"/>
      <c r="AG568" s="15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62"/>
      <c r="AE569" s="1"/>
      <c r="AF569" s="1"/>
      <c r="AG569" s="15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62"/>
      <c r="AE570" s="1"/>
      <c r="AF570" s="1"/>
      <c r="AG570" s="15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62"/>
      <c r="AE571" s="1"/>
      <c r="AF571" s="1"/>
      <c r="AG571" s="15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62"/>
      <c r="AE572" s="1"/>
      <c r="AF572" s="1"/>
      <c r="AG572" s="15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62"/>
      <c r="AE573" s="1"/>
      <c r="AF573" s="1"/>
      <c r="AG573" s="15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62"/>
      <c r="AE574" s="1"/>
      <c r="AF574" s="1"/>
      <c r="AG574" s="15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62"/>
      <c r="AE575" s="1"/>
      <c r="AF575" s="1"/>
      <c r="AG575" s="15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62"/>
      <c r="AE576" s="1"/>
      <c r="AF576" s="1"/>
      <c r="AG576" s="15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62"/>
      <c r="AE577" s="1"/>
      <c r="AF577" s="1"/>
      <c r="AG577" s="15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62"/>
      <c r="AE578" s="1"/>
      <c r="AF578" s="1"/>
      <c r="AG578" s="15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62"/>
      <c r="AE579" s="1"/>
      <c r="AF579" s="1"/>
      <c r="AG579" s="15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62"/>
      <c r="AE580" s="1"/>
      <c r="AF580" s="1"/>
      <c r="AG580" s="15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62"/>
      <c r="AE581" s="1"/>
      <c r="AF581" s="1"/>
      <c r="AG581" s="15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62"/>
      <c r="AE582" s="1"/>
      <c r="AF582" s="1"/>
      <c r="AG582" s="15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62"/>
      <c r="AE583" s="1"/>
      <c r="AF583" s="1"/>
      <c r="AG583" s="15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62"/>
      <c r="AE584" s="1"/>
      <c r="AF584" s="1"/>
      <c r="AG584" s="15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62"/>
      <c r="AE585" s="1"/>
      <c r="AF585" s="1"/>
      <c r="AG585" s="15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62"/>
      <c r="AE586" s="1"/>
      <c r="AF586" s="1"/>
      <c r="AG586" s="15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62"/>
      <c r="AE587" s="1"/>
      <c r="AF587" s="1"/>
      <c r="AG587" s="15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62"/>
      <c r="AE588" s="1"/>
      <c r="AF588" s="1"/>
      <c r="AG588" s="15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62"/>
      <c r="AE589" s="1"/>
      <c r="AF589" s="1"/>
      <c r="AG589" s="15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62"/>
      <c r="AE590" s="1"/>
      <c r="AF590" s="1"/>
      <c r="AG590" s="15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62"/>
      <c r="AE591" s="1"/>
      <c r="AF591" s="1"/>
      <c r="AG591" s="15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62"/>
      <c r="AE592" s="1"/>
      <c r="AF592" s="1"/>
      <c r="AG592" s="15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62"/>
      <c r="AE593" s="1"/>
      <c r="AF593" s="1"/>
      <c r="AG593" s="15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62"/>
      <c r="AE594" s="1"/>
      <c r="AF594" s="1"/>
      <c r="AG594" s="15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62"/>
      <c r="AE595" s="1"/>
      <c r="AF595" s="1"/>
      <c r="AG595" s="15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62"/>
      <c r="AE596" s="1"/>
      <c r="AF596" s="1"/>
      <c r="AG596" s="15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62"/>
      <c r="AE597" s="1"/>
      <c r="AF597" s="1"/>
      <c r="AG597" s="15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62"/>
      <c r="AE598" s="1"/>
      <c r="AF598" s="1"/>
      <c r="AG598" s="15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62"/>
      <c r="AE599" s="1"/>
      <c r="AF599" s="1"/>
      <c r="AG599" s="15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62"/>
      <c r="AE600" s="1"/>
      <c r="AF600" s="1"/>
      <c r="AG600" s="15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62"/>
      <c r="AE601" s="1"/>
      <c r="AF601" s="1"/>
      <c r="AG601" s="15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62"/>
      <c r="AE602" s="1"/>
      <c r="AF602" s="1"/>
      <c r="AG602" s="15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62"/>
      <c r="AE603" s="1"/>
      <c r="AF603" s="1"/>
      <c r="AG603" s="15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62"/>
      <c r="AE604" s="1"/>
      <c r="AF604" s="1"/>
      <c r="AG604" s="15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62"/>
      <c r="AE605" s="1"/>
      <c r="AF605" s="1"/>
      <c r="AG605" s="15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62"/>
      <c r="AE606" s="1"/>
      <c r="AF606" s="1"/>
      <c r="AG606" s="15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62"/>
      <c r="AE607" s="1"/>
      <c r="AF607" s="1"/>
      <c r="AG607" s="15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62"/>
      <c r="AE608" s="1"/>
      <c r="AF608" s="1"/>
      <c r="AG608" s="15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62"/>
      <c r="AE609" s="1"/>
      <c r="AF609" s="1"/>
      <c r="AG609" s="15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62"/>
      <c r="AE610" s="1"/>
      <c r="AF610" s="1"/>
      <c r="AG610" s="15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62"/>
      <c r="AE611" s="1"/>
      <c r="AF611" s="1"/>
      <c r="AG611" s="15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62"/>
      <c r="AE612" s="1"/>
      <c r="AF612" s="1"/>
      <c r="AG612" s="15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62"/>
      <c r="AE613" s="1"/>
      <c r="AF613" s="1"/>
      <c r="AG613" s="15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62"/>
      <c r="AE614" s="1"/>
      <c r="AF614" s="1"/>
      <c r="AG614" s="15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62"/>
      <c r="AE615" s="1"/>
      <c r="AF615" s="1"/>
      <c r="AG615" s="15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62"/>
      <c r="AE616" s="1"/>
      <c r="AF616" s="1"/>
      <c r="AG616" s="15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62"/>
      <c r="AE617" s="1"/>
      <c r="AF617" s="1"/>
      <c r="AG617" s="15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62"/>
      <c r="AE618" s="1"/>
      <c r="AF618" s="1"/>
      <c r="AG618" s="15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62"/>
      <c r="AE619" s="1"/>
      <c r="AF619" s="1"/>
      <c r="AG619" s="15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62"/>
      <c r="AE620" s="1"/>
      <c r="AF620" s="1"/>
      <c r="AG620" s="15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62"/>
      <c r="AE621" s="1"/>
      <c r="AF621" s="1"/>
      <c r="AG621" s="15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62"/>
      <c r="AE622" s="1"/>
      <c r="AF622" s="1"/>
      <c r="AG622" s="15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62"/>
      <c r="AE623" s="1"/>
      <c r="AF623" s="1"/>
      <c r="AG623" s="15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62"/>
      <c r="AE624" s="1"/>
      <c r="AF624" s="1"/>
      <c r="AG624" s="15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62"/>
      <c r="AE625" s="1"/>
      <c r="AF625" s="1"/>
      <c r="AG625" s="15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62"/>
      <c r="AE626" s="1"/>
      <c r="AF626" s="1"/>
      <c r="AG626" s="15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62"/>
      <c r="AE627" s="1"/>
      <c r="AF627" s="1"/>
      <c r="AG627" s="15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62"/>
      <c r="AE628" s="1"/>
      <c r="AF628" s="1"/>
      <c r="AG628" s="15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62"/>
      <c r="AE629" s="1"/>
      <c r="AF629" s="1"/>
      <c r="AG629" s="15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62"/>
      <c r="AE630" s="1"/>
      <c r="AF630" s="1"/>
      <c r="AG630" s="15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62"/>
      <c r="AE631" s="1"/>
      <c r="AF631" s="1"/>
      <c r="AG631" s="15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62"/>
      <c r="AE632" s="1"/>
      <c r="AF632" s="1"/>
      <c r="AG632" s="15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62"/>
      <c r="AE633" s="1"/>
      <c r="AF633" s="1"/>
      <c r="AG633" s="15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62"/>
      <c r="AE634" s="1"/>
      <c r="AF634" s="1"/>
      <c r="AG634" s="15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62"/>
      <c r="AE635" s="1"/>
      <c r="AF635" s="1"/>
      <c r="AG635" s="15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62"/>
      <c r="AE636" s="1"/>
      <c r="AF636" s="1"/>
      <c r="AG636" s="15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62"/>
      <c r="AE637" s="1"/>
      <c r="AF637" s="1"/>
      <c r="AG637" s="15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62"/>
      <c r="AE638" s="1"/>
      <c r="AF638" s="1"/>
      <c r="AG638" s="15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62"/>
      <c r="AE639" s="1"/>
      <c r="AF639" s="1"/>
      <c r="AG639" s="15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62"/>
      <c r="AE640" s="1"/>
      <c r="AF640" s="1"/>
      <c r="AG640" s="15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62"/>
      <c r="AE641" s="1"/>
      <c r="AF641" s="1"/>
      <c r="AG641" s="15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62"/>
      <c r="AE642" s="1"/>
      <c r="AF642" s="1"/>
      <c r="AG642" s="15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62"/>
      <c r="AE643" s="1"/>
      <c r="AF643" s="1"/>
      <c r="AG643" s="15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62"/>
      <c r="AE644" s="1"/>
      <c r="AF644" s="1"/>
      <c r="AG644" s="15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62"/>
      <c r="AE645" s="1"/>
      <c r="AF645" s="1"/>
      <c r="AG645" s="15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62"/>
      <c r="AE646" s="1"/>
      <c r="AF646" s="1"/>
      <c r="AG646" s="15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62"/>
      <c r="AE647" s="1"/>
      <c r="AF647" s="1"/>
      <c r="AG647" s="15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62"/>
      <c r="AE648" s="1"/>
      <c r="AF648" s="1"/>
      <c r="AG648" s="15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62"/>
      <c r="AE649" s="1"/>
      <c r="AF649" s="1"/>
      <c r="AG649" s="15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62"/>
      <c r="AE650" s="1"/>
      <c r="AF650" s="1"/>
      <c r="AG650" s="15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62"/>
      <c r="AE651" s="1"/>
      <c r="AF651" s="1"/>
      <c r="AG651" s="15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62"/>
      <c r="AE652" s="1"/>
      <c r="AF652" s="1"/>
      <c r="AG652" s="15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62"/>
      <c r="AE653" s="1"/>
      <c r="AF653" s="1"/>
      <c r="AG653" s="15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62"/>
      <c r="AE654" s="1"/>
      <c r="AF654" s="1"/>
      <c r="AG654" s="15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62"/>
      <c r="AE655" s="1"/>
      <c r="AF655" s="1"/>
      <c r="AG655" s="15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62"/>
      <c r="AE656" s="1"/>
      <c r="AF656" s="1"/>
      <c r="AG656" s="15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62"/>
      <c r="AE657" s="1"/>
      <c r="AF657" s="1"/>
      <c r="AG657" s="15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62"/>
      <c r="AE658" s="1"/>
      <c r="AF658" s="1"/>
      <c r="AG658" s="15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62"/>
      <c r="AE659" s="1"/>
      <c r="AF659" s="1"/>
      <c r="AG659" s="15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62"/>
      <c r="AE660" s="1"/>
      <c r="AF660" s="1"/>
      <c r="AG660" s="15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62"/>
      <c r="AE661" s="1"/>
      <c r="AF661" s="1"/>
      <c r="AG661" s="15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62"/>
      <c r="AE662" s="1"/>
      <c r="AF662" s="1"/>
      <c r="AG662" s="15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62"/>
      <c r="AE663" s="1"/>
      <c r="AF663" s="1"/>
      <c r="AG663" s="15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62"/>
      <c r="AE664" s="1"/>
      <c r="AF664" s="1"/>
      <c r="AG664" s="15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62"/>
      <c r="AE665" s="1"/>
      <c r="AF665" s="1"/>
      <c r="AG665" s="15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62"/>
      <c r="AE666" s="1"/>
      <c r="AF666" s="1"/>
      <c r="AG666" s="15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62"/>
      <c r="AE667" s="1"/>
      <c r="AF667" s="1"/>
      <c r="AG667" s="15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62"/>
      <c r="AE668" s="1"/>
      <c r="AF668" s="1"/>
      <c r="AG668" s="15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62"/>
      <c r="AE669" s="1"/>
      <c r="AF669" s="1"/>
      <c r="AG669" s="15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62"/>
      <c r="AE670" s="1"/>
      <c r="AF670" s="1"/>
      <c r="AG670" s="15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62"/>
      <c r="AE671" s="1"/>
      <c r="AF671" s="1"/>
      <c r="AG671" s="15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62"/>
      <c r="AE672" s="1"/>
      <c r="AF672" s="1"/>
      <c r="AG672" s="15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62"/>
      <c r="AE673" s="1"/>
      <c r="AF673" s="1"/>
      <c r="AG673" s="15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62"/>
      <c r="AE674" s="1"/>
      <c r="AF674" s="1"/>
      <c r="AG674" s="15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62"/>
      <c r="AE675" s="1"/>
      <c r="AF675" s="1"/>
      <c r="AG675" s="15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62"/>
      <c r="AE676" s="1"/>
      <c r="AF676" s="1"/>
      <c r="AG676" s="15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62"/>
      <c r="AE677" s="1"/>
      <c r="AF677" s="1"/>
      <c r="AG677" s="15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62"/>
      <c r="AE678" s="1"/>
      <c r="AF678" s="1"/>
      <c r="AG678" s="15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62"/>
      <c r="AE679" s="1"/>
      <c r="AF679" s="1"/>
      <c r="AG679" s="15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62"/>
      <c r="AE680" s="1"/>
      <c r="AF680" s="1"/>
      <c r="AG680" s="15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62"/>
      <c r="AE681" s="1"/>
      <c r="AF681" s="1"/>
      <c r="AG681" s="15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62"/>
      <c r="AE682" s="1"/>
      <c r="AF682" s="1"/>
      <c r="AG682" s="15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62"/>
      <c r="AE683" s="1"/>
      <c r="AF683" s="1"/>
      <c r="AG683" s="15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62"/>
      <c r="AE684" s="1"/>
      <c r="AF684" s="1"/>
      <c r="AG684" s="15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62"/>
      <c r="AE685" s="1"/>
      <c r="AF685" s="1"/>
      <c r="AG685" s="15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62"/>
      <c r="AE686" s="1"/>
      <c r="AF686" s="1"/>
      <c r="AG686" s="15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62"/>
      <c r="AE687" s="1"/>
      <c r="AF687" s="1"/>
      <c r="AG687" s="15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62"/>
      <c r="AE688" s="1"/>
      <c r="AF688" s="1"/>
      <c r="AG688" s="15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62"/>
      <c r="AE689" s="1"/>
      <c r="AF689" s="1"/>
      <c r="AG689" s="15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62"/>
      <c r="AE690" s="1"/>
      <c r="AF690" s="1"/>
      <c r="AG690" s="15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62"/>
      <c r="AE691" s="1"/>
      <c r="AF691" s="1"/>
      <c r="AG691" s="15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62"/>
      <c r="AE692" s="1"/>
      <c r="AF692" s="1"/>
      <c r="AG692" s="15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62"/>
      <c r="AE693" s="1"/>
      <c r="AF693" s="1"/>
      <c r="AG693" s="15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62"/>
      <c r="AE694" s="1"/>
      <c r="AF694" s="1"/>
      <c r="AG694" s="15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62"/>
      <c r="AE695" s="1"/>
      <c r="AF695" s="1"/>
      <c r="AG695" s="15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62"/>
      <c r="AE696" s="1"/>
      <c r="AF696" s="1"/>
      <c r="AG696" s="15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62"/>
      <c r="AE697" s="1"/>
      <c r="AF697" s="1"/>
      <c r="AG697" s="15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62"/>
      <c r="AE698" s="1"/>
      <c r="AF698" s="1"/>
      <c r="AG698" s="15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62"/>
      <c r="AE699" s="1"/>
      <c r="AF699" s="1"/>
      <c r="AG699" s="15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62"/>
      <c r="AE700" s="1"/>
      <c r="AF700" s="1"/>
      <c r="AG700" s="15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62"/>
      <c r="AE701" s="1"/>
      <c r="AF701" s="1"/>
      <c r="AG701" s="15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62"/>
      <c r="AE702" s="1"/>
      <c r="AF702" s="1"/>
      <c r="AG702" s="15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62"/>
      <c r="AE703" s="1"/>
      <c r="AF703" s="1"/>
      <c r="AG703" s="15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62"/>
      <c r="AE704" s="1"/>
      <c r="AF704" s="1"/>
      <c r="AG704" s="15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62"/>
      <c r="AE705" s="1"/>
      <c r="AF705" s="1"/>
      <c r="AG705" s="15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62"/>
      <c r="AE706" s="1"/>
      <c r="AF706" s="1"/>
      <c r="AG706" s="15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62"/>
      <c r="AE707" s="1"/>
      <c r="AF707" s="1"/>
      <c r="AG707" s="15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62"/>
      <c r="AE708" s="1"/>
      <c r="AF708" s="1"/>
      <c r="AG708" s="15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62"/>
      <c r="AE709" s="1"/>
      <c r="AF709" s="1"/>
      <c r="AG709" s="15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62"/>
      <c r="AE710" s="1"/>
      <c r="AF710" s="1"/>
      <c r="AG710" s="15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62"/>
      <c r="AE711" s="1"/>
      <c r="AF711" s="1"/>
      <c r="AG711" s="15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62"/>
      <c r="AE712" s="1"/>
      <c r="AF712" s="1"/>
      <c r="AG712" s="15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62"/>
      <c r="AE713" s="1"/>
      <c r="AF713" s="1"/>
      <c r="AG713" s="15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62"/>
      <c r="AE714" s="1"/>
      <c r="AF714" s="1"/>
      <c r="AG714" s="15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62"/>
      <c r="AE715" s="1"/>
      <c r="AF715" s="1"/>
      <c r="AG715" s="15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62"/>
      <c r="AE716" s="1"/>
      <c r="AF716" s="1"/>
      <c r="AG716" s="15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62"/>
      <c r="AE717" s="1"/>
      <c r="AF717" s="1"/>
      <c r="AG717" s="15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62"/>
      <c r="AE718" s="1"/>
      <c r="AF718" s="1"/>
      <c r="AG718" s="15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62"/>
      <c r="AE719" s="1"/>
      <c r="AF719" s="1"/>
      <c r="AG719" s="15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62"/>
      <c r="AE720" s="1"/>
      <c r="AF720" s="1"/>
      <c r="AG720" s="15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62"/>
      <c r="AE721" s="1"/>
      <c r="AF721" s="1"/>
      <c r="AG721" s="15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62"/>
      <c r="AE722" s="1"/>
      <c r="AF722" s="1"/>
      <c r="AG722" s="15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62"/>
      <c r="AE723" s="1"/>
      <c r="AF723" s="1"/>
      <c r="AG723" s="15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62"/>
      <c r="AE724" s="1"/>
      <c r="AF724" s="1"/>
      <c r="AG724" s="15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62"/>
      <c r="AE725" s="1"/>
      <c r="AF725" s="1"/>
      <c r="AG725" s="15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62"/>
      <c r="AE726" s="1"/>
      <c r="AF726" s="1"/>
      <c r="AG726" s="15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62"/>
      <c r="AE727" s="1"/>
      <c r="AF727" s="1"/>
      <c r="AG727" s="15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62"/>
      <c r="AE728" s="1"/>
      <c r="AF728" s="1"/>
      <c r="AG728" s="15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62"/>
      <c r="AE729" s="1"/>
      <c r="AF729" s="1"/>
      <c r="AG729" s="15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62"/>
      <c r="AE730" s="1"/>
      <c r="AF730" s="1"/>
      <c r="AG730" s="15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62"/>
      <c r="AE731" s="1"/>
      <c r="AF731" s="1"/>
      <c r="AG731" s="15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62"/>
      <c r="AE732" s="1"/>
      <c r="AF732" s="1"/>
      <c r="AG732" s="15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62"/>
      <c r="AE733" s="1"/>
      <c r="AF733" s="1"/>
      <c r="AG733" s="15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62"/>
      <c r="AE734" s="1"/>
      <c r="AF734" s="1"/>
      <c r="AG734" s="15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62"/>
      <c r="AE735" s="1"/>
      <c r="AF735" s="1"/>
      <c r="AG735" s="15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62"/>
      <c r="AE736" s="1"/>
      <c r="AF736" s="1"/>
      <c r="AG736" s="15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62"/>
      <c r="AE737" s="1"/>
      <c r="AF737" s="1"/>
      <c r="AG737" s="15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62"/>
      <c r="AE738" s="1"/>
      <c r="AF738" s="1"/>
      <c r="AG738" s="15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62"/>
      <c r="AE739" s="1"/>
      <c r="AF739" s="1"/>
      <c r="AG739" s="15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62"/>
      <c r="AE740" s="1"/>
      <c r="AF740" s="1"/>
      <c r="AG740" s="15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62"/>
      <c r="AE741" s="1"/>
      <c r="AF741" s="1"/>
      <c r="AG741" s="15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62"/>
      <c r="AE742" s="1"/>
      <c r="AF742" s="1"/>
      <c r="AG742" s="15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62"/>
      <c r="AE743" s="1"/>
      <c r="AF743" s="1"/>
      <c r="AG743" s="15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62"/>
      <c r="AE744" s="1"/>
      <c r="AF744" s="1"/>
      <c r="AG744" s="15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62"/>
      <c r="AE745" s="1"/>
      <c r="AF745" s="1"/>
      <c r="AG745" s="15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62"/>
      <c r="AE746" s="1"/>
      <c r="AF746" s="1"/>
      <c r="AG746" s="15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62"/>
      <c r="AE747" s="1"/>
      <c r="AF747" s="1"/>
      <c r="AG747" s="15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62"/>
      <c r="AE748" s="1"/>
      <c r="AF748" s="1"/>
      <c r="AG748" s="15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62"/>
      <c r="AE749" s="1"/>
      <c r="AF749" s="1"/>
      <c r="AG749" s="15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62"/>
      <c r="AE750" s="1"/>
      <c r="AF750" s="1"/>
      <c r="AG750" s="15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62"/>
      <c r="AE751" s="1"/>
      <c r="AF751" s="1"/>
      <c r="AG751" s="15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62"/>
      <c r="AE752" s="1"/>
      <c r="AF752" s="1"/>
      <c r="AG752" s="15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62"/>
      <c r="AE753" s="1"/>
      <c r="AF753" s="1"/>
      <c r="AG753" s="15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62"/>
      <c r="AE754" s="1"/>
      <c r="AF754" s="1"/>
      <c r="AG754" s="15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62"/>
      <c r="AE755" s="1"/>
      <c r="AF755" s="1"/>
      <c r="AG755" s="15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62"/>
      <c r="AE756" s="1"/>
      <c r="AF756" s="1"/>
      <c r="AG756" s="15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62"/>
      <c r="AE757" s="1"/>
      <c r="AF757" s="1"/>
      <c r="AG757" s="15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62"/>
      <c r="AE758" s="1"/>
      <c r="AF758" s="1"/>
      <c r="AG758" s="15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62"/>
      <c r="AE759" s="1"/>
      <c r="AF759" s="1"/>
      <c r="AG759" s="15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62"/>
      <c r="AE760" s="1"/>
      <c r="AF760" s="1"/>
      <c r="AG760" s="15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62"/>
      <c r="AE761" s="1"/>
      <c r="AF761" s="1"/>
      <c r="AG761" s="15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62"/>
      <c r="AE762" s="1"/>
      <c r="AF762" s="1"/>
      <c r="AG762" s="15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62"/>
      <c r="AE763" s="1"/>
      <c r="AF763" s="1"/>
      <c r="AG763" s="15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62"/>
      <c r="AE764" s="1"/>
      <c r="AF764" s="1"/>
      <c r="AG764" s="15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62"/>
      <c r="AE765" s="1"/>
      <c r="AF765" s="1"/>
      <c r="AG765" s="15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62"/>
      <c r="AE766" s="1"/>
      <c r="AF766" s="1"/>
      <c r="AG766" s="15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62"/>
      <c r="AE767" s="1"/>
      <c r="AF767" s="1"/>
      <c r="AG767" s="15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62"/>
      <c r="AE768" s="1"/>
      <c r="AF768" s="1"/>
      <c r="AG768" s="15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62"/>
      <c r="AE769" s="1"/>
      <c r="AF769" s="1"/>
      <c r="AG769" s="15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62"/>
      <c r="AE770" s="1"/>
      <c r="AF770" s="1"/>
      <c r="AG770" s="15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62"/>
      <c r="AE771" s="1"/>
      <c r="AF771" s="1"/>
      <c r="AG771" s="15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62"/>
      <c r="AE772" s="1"/>
      <c r="AF772" s="1"/>
      <c r="AG772" s="15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62"/>
      <c r="AE773" s="1"/>
      <c r="AF773" s="1"/>
      <c r="AG773" s="15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62"/>
      <c r="AE774" s="1"/>
      <c r="AF774" s="1"/>
      <c r="AG774" s="15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62"/>
      <c r="AE775" s="1"/>
      <c r="AF775" s="1"/>
      <c r="AG775" s="15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62"/>
      <c r="AE776" s="1"/>
      <c r="AF776" s="1"/>
      <c r="AG776" s="15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62"/>
      <c r="AE777" s="1"/>
      <c r="AF777" s="1"/>
      <c r="AG777" s="15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62"/>
      <c r="AE778" s="1"/>
      <c r="AF778" s="1"/>
      <c r="AG778" s="15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62"/>
      <c r="AE779" s="1"/>
      <c r="AF779" s="1"/>
      <c r="AG779" s="15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62"/>
      <c r="AE780" s="1"/>
      <c r="AF780" s="1"/>
      <c r="AG780" s="15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62"/>
      <c r="AE781" s="1"/>
      <c r="AF781" s="1"/>
      <c r="AG781" s="15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62"/>
      <c r="AE782" s="1"/>
      <c r="AF782" s="1"/>
      <c r="AG782" s="15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62"/>
      <c r="AE783" s="1"/>
      <c r="AF783" s="1"/>
      <c r="AG783" s="15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62"/>
      <c r="AE784" s="1"/>
      <c r="AF784" s="1"/>
      <c r="AG784" s="15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62"/>
      <c r="AE785" s="1"/>
      <c r="AF785" s="1"/>
      <c r="AG785" s="15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62"/>
      <c r="AE786" s="1"/>
      <c r="AF786" s="1"/>
      <c r="AG786" s="15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62"/>
      <c r="AE787" s="1"/>
      <c r="AF787" s="1"/>
      <c r="AG787" s="15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62"/>
      <c r="AE788" s="1"/>
      <c r="AF788" s="1"/>
      <c r="AG788" s="15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62"/>
      <c r="AE789" s="1"/>
      <c r="AF789" s="1"/>
      <c r="AG789" s="15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62"/>
      <c r="AE790" s="1"/>
      <c r="AF790" s="1"/>
      <c r="AG790" s="15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62"/>
      <c r="AE791" s="1"/>
      <c r="AF791" s="1"/>
      <c r="AG791" s="15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62"/>
      <c r="AE792" s="1"/>
      <c r="AF792" s="1"/>
      <c r="AG792" s="15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62"/>
      <c r="AE793" s="1"/>
      <c r="AF793" s="1"/>
      <c r="AG793" s="15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62"/>
      <c r="AE794" s="1"/>
      <c r="AF794" s="1"/>
      <c r="AG794" s="15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62"/>
      <c r="AE795" s="1"/>
      <c r="AF795" s="1"/>
      <c r="AG795" s="15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62"/>
      <c r="AE796" s="1"/>
      <c r="AF796" s="1"/>
      <c r="AG796" s="15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62"/>
      <c r="AE797" s="1"/>
      <c r="AF797" s="1"/>
      <c r="AG797" s="15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62"/>
      <c r="AE798" s="1"/>
      <c r="AF798" s="1"/>
      <c r="AG798" s="15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62"/>
      <c r="AE799" s="1"/>
      <c r="AF799" s="1"/>
      <c r="AG799" s="15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62"/>
      <c r="AE800" s="1"/>
      <c r="AF800" s="1"/>
      <c r="AG800" s="15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62"/>
      <c r="AE801" s="1"/>
      <c r="AF801" s="1"/>
      <c r="AG801" s="15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62"/>
      <c r="AE802" s="1"/>
      <c r="AF802" s="1"/>
      <c r="AG802" s="15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62"/>
      <c r="AE803" s="1"/>
      <c r="AF803" s="1"/>
      <c r="AG803" s="15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62"/>
      <c r="AE804" s="1"/>
      <c r="AF804" s="1"/>
      <c r="AG804" s="15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62"/>
      <c r="AE805" s="1"/>
      <c r="AF805" s="1"/>
      <c r="AG805" s="15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62"/>
      <c r="AE806" s="1"/>
      <c r="AF806" s="1"/>
      <c r="AG806" s="15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62"/>
      <c r="AE807" s="1"/>
      <c r="AF807" s="1"/>
      <c r="AG807" s="15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62"/>
      <c r="AE808" s="1"/>
      <c r="AF808" s="1"/>
      <c r="AG808" s="15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62"/>
      <c r="AE809" s="1"/>
      <c r="AF809" s="1"/>
      <c r="AG809" s="15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62"/>
      <c r="AE810" s="1"/>
      <c r="AF810" s="1"/>
      <c r="AG810" s="15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62"/>
      <c r="AE811" s="1"/>
      <c r="AF811" s="1"/>
      <c r="AG811" s="15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62"/>
      <c r="AE812" s="1"/>
      <c r="AF812" s="1"/>
      <c r="AG812" s="15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62"/>
      <c r="AE813" s="1"/>
      <c r="AF813" s="1"/>
      <c r="AG813" s="15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62"/>
      <c r="AE814" s="1"/>
      <c r="AF814" s="1"/>
      <c r="AG814" s="15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62"/>
      <c r="AE815" s="1"/>
      <c r="AF815" s="1"/>
      <c r="AG815" s="15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62"/>
      <c r="AE816" s="1"/>
      <c r="AF816" s="1"/>
      <c r="AG816" s="15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62"/>
      <c r="AE817" s="1"/>
      <c r="AF817" s="1"/>
      <c r="AG817" s="15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62"/>
      <c r="AE818" s="1"/>
      <c r="AF818" s="1"/>
      <c r="AG818" s="15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62"/>
      <c r="AE819" s="1"/>
      <c r="AF819" s="1"/>
      <c r="AG819" s="15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62"/>
      <c r="AE820" s="1"/>
      <c r="AF820" s="1"/>
      <c r="AG820" s="15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62"/>
      <c r="AE821" s="1"/>
      <c r="AF821" s="1"/>
      <c r="AG821" s="15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62"/>
      <c r="AE822" s="1"/>
      <c r="AF822" s="1"/>
      <c r="AG822" s="15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62"/>
      <c r="AE823" s="1"/>
      <c r="AF823" s="1"/>
      <c r="AG823" s="15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62"/>
      <c r="AE824" s="1"/>
      <c r="AF824" s="1"/>
      <c r="AG824" s="15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62"/>
      <c r="AE825" s="1"/>
      <c r="AF825" s="1"/>
      <c r="AG825" s="15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62"/>
      <c r="AE826" s="1"/>
      <c r="AF826" s="1"/>
      <c r="AG826" s="15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62"/>
      <c r="AE827" s="1"/>
      <c r="AF827" s="1"/>
      <c r="AG827" s="15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62"/>
      <c r="AE828" s="1"/>
      <c r="AF828" s="1"/>
      <c r="AG828" s="15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62"/>
      <c r="AE829" s="1"/>
      <c r="AF829" s="1"/>
      <c r="AG829" s="15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62"/>
      <c r="AE830" s="1"/>
      <c r="AF830" s="1"/>
      <c r="AG830" s="15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62"/>
      <c r="AE831" s="1"/>
      <c r="AF831" s="1"/>
      <c r="AG831" s="15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62"/>
      <c r="AE832" s="1"/>
      <c r="AF832" s="1"/>
      <c r="AG832" s="15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62"/>
      <c r="AE833" s="1"/>
      <c r="AF833" s="1"/>
      <c r="AG833" s="15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62"/>
      <c r="AE834" s="1"/>
      <c r="AF834" s="1"/>
      <c r="AG834" s="15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62"/>
      <c r="AE835" s="1"/>
      <c r="AF835" s="1"/>
      <c r="AG835" s="15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62"/>
      <c r="AE836" s="1"/>
      <c r="AF836" s="1"/>
      <c r="AG836" s="15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62"/>
      <c r="AE837" s="1"/>
      <c r="AF837" s="1"/>
      <c r="AG837" s="15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62"/>
      <c r="AE838" s="1"/>
      <c r="AF838" s="1"/>
      <c r="AG838" s="15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62"/>
      <c r="AE839" s="1"/>
      <c r="AF839" s="1"/>
      <c r="AG839" s="15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62"/>
      <c r="AE840" s="1"/>
      <c r="AF840" s="1"/>
      <c r="AG840" s="15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62"/>
      <c r="AE841" s="1"/>
      <c r="AF841" s="1"/>
      <c r="AG841" s="15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62"/>
      <c r="AE842" s="1"/>
      <c r="AF842" s="1"/>
      <c r="AG842" s="15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62"/>
      <c r="AE843" s="1"/>
      <c r="AF843" s="1"/>
      <c r="AG843" s="15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62"/>
      <c r="AE844" s="1"/>
      <c r="AF844" s="1"/>
      <c r="AG844" s="15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62"/>
      <c r="AE845" s="1"/>
      <c r="AF845" s="1"/>
      <c r="AG845" s="15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62"/>
      <c r="AE846" s="1"/>
      <c r="AF846" s="1"/>
      <c r="AG846" s="15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62"/>
      <c r="AE847" s="1"/>
      <c r="AF847" s="1"/>
      <c r="AG847" s="15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62"/>
      <c r="AE848" s="1"/>
      <c r="AF848" s="1"/>
      <c r="AG848" s="15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62"/>
      <c r="AE849" s="1"/>
      <c r="AF849" s="1"/>
      <c r="AG849" s="15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62"/>
      <c r="AE850" s="1"/>
      <c r="AF850" s="1"/>
      <c r="AG850" s="15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62"/>
      <c r="AE851" s="1"/>
      <c r="AF851" s="1"/>
      <c r="AG851" s="15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62"/>
      <c r="AE852" s="1"/>
      <c r="AF852" s="1"/>
      <c r="AG852" s="15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62"/>
      <c r="AE853" s="1"/>
      <c r="AF853" s="1"/>
      <c r="AG853" s="15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62"/>
      <c r="AE854" s="1"/>
      <c r="AF854" s="1"/>
      <c r="AG854" s="15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62"/>
      <c r="AE855" s="1"/>
      <c r="AF855" s="1"/>
      <c r="AG855" s="15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62"/>
      <c r="AE856" s="1"/>
      <c r="AF856" s="1"/>
      <c r="AG856" s="15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62"/>
      <c r="AE857" s="1"/>
      <c r="AF857" s="1"/>
      <c r="AG857" s="15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62"/>
      <c r="AE858" s="1"/>
      <c r="AF858" s="1"/>
      <c r="AG858" s="15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62"/>
      <c r="AE859" s="1"/>
      <c r="AF859" s="1"/>
      <c r="AG859" s="15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62"/>
      <c r="AE860" s="1"/>
      <c r="AF860" s="1"/>
      <c r="AG860" s="15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62"/>
      <c r="AE861" s="1"/>
      <c r="AF861" s="1"/>
      <c r="AG861" s="15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62"/>
      <c r="AE862" s="1"/>
      <c r="AF862" s="1"/>
      <c r="AG862" s="15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62"/>
      <c r="AE863" s="1"/>
      <c r="AF863" s="1"/>
      <c r="AG863" s="15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62"/>
      <c r="AE864" s="1"/>
      <c r="AF864" s="1"/>
      <c r="AG864" s="15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62"/>
      <c r="AE865" s="1"/>
      <c r="AF865" s="1"/>
      <c r="AG865" s="15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62"/>
      <c r="AE866" s="1"/>
      <c r="AF866" s="1"/>
      <c r="AG866" s="15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62"/>
      <c r="AE867" s="1"/>
      <c r="AF867" s="1"/>
      <c r="AG867" s="15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62"/>
      <c r="AE868" s="1"/>
      <c r="AF868" s="1"/>
      <c r="AG868" s="15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62"/>
      <c r="AE869" s="1"/>
      <c r="AF869" s="1"/>
      <c r="AG869" s="15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62"/>
      <c r="AE870" s="1"/>
      <c r="AF870" s="1"/>
      <c r="AG870" s="15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62"/>
      <c r="AE871" s="1"/>
      <c r="AF871" s="1"/>
      <c r="AG871" s="15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62"/>
      <c r="AE872" s="1"/>
      <c r="AF872" s="1"/>
      <c r="AG872" s="15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62"/>
      <c r="AE873" s="1"/>
      <c r="AF873" s="1"/>
      <c r="AG873" s="15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62"/>
      <c r="AE874" s="1"/>
      <c r="AF874" s="1"/>
      <c r="AG874" s="15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62"/>
      <c r="AE875" s="1"/>
      <c r="AF875" s="1"/>
      <c r="AG875" s="15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62"/>
      <c r="AE876" s="1"/>
      <c r="AF876" s="1"/>
      <c r="AG876" s="15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62"/>
      <c r="AE877" s="1"/>
      <c r="AF877" s="1"/>
      <c r="AG877" s="15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62"/>
      <c r="AE878" s="1"/>
      <c r="AF878" s="1"/>
      <c r="AG878" s="15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62"/>
      <c r="AE879" s="1"/>
      <c r="AF879" s="1"/>
      <c r="AG879" s="15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62"/>
      <c r="AE880" s="1"/>
      <c r="AF880" s="1"/>
      <c r="AG880" s="15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62"/>
      <c r="AE881" s="1"/>
      <c r="AF881" s="1"/>
      <c r="AG881" s="15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62"/>
      <c r="AE882" s="1"/>
      <c r="AF882" s="1"/>
      <c r="AG882" s="15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62"/>
      <c r="AE883" s="1"/>
      <c r="AF883" s="1"/>
      <c r="AG883" s="15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62"/>
      <c r="AE884" s="1"/>
      <c r="AF884" s="1"/>
      <c r="AG884" s="15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62"/>
      <c r="AE885" s="1"/>
      <c r="AF885" s="1"/>
      <c r="AG885" s="15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62"/>
      <c r="AE886" s="1"/>
      <c r="AF886" s="1"/>
      <c r="AG886" s="15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62"/>
      <c r="AE887" s="1"/>
      <c r="AF887" s="1"/>
      <c r="AG887" s="15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62"/>
      <c r="AE888" s="1"/>
      <c r="AF888" s="1"/>
      <c r="AG888" s="15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62"/>
      <c r="AE889" s="1"/>
      <c r="AF889" s="1"/>
      <c r="AG889" s="15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62"/>
      <c r="AE890" s="1"/>
      <c r="AF890" s="1"/>
      <c r="AG890" s="15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62"/>
      <c r="AE891" s="1"/>
      <c r="AF891" s="1"/>
      <c r="AG891" s="15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62"/>
      <c r="AE892" s="1"/>
      <c r="AF892" s="1"/>
      <c r="AG892" s="15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62"/>
      <c r="AE893" s="1"/>
      <c r="AF893" s="1"/>
      <c r="AG893" s="15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62"/>
      <c r="AE894" s="1"/>
      <c r="AF894" s="1"/>
      <c r="AG894" s="15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62"/>
      <c r="AE895" s="1"/>
      <c r="AF895" s="1"/>
      <c r="AG895" s="15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62"/>
      <c r="AE896" s="1"/>
      <c r="AF896" s="1"/>
      <c r="AG896" s="15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62"/>
      <c r="AE897" s="1"/>
      <c r="AF897" s="1"/>
      <c r="AG897" s="15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62"/>
      <c r="AE898" s="1"/>
      <c r="AF898" s="1"/>
      <c r="AG898" s="15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62"/>
      <c r="AE899" s="1"/>
      <c r="AF899" s="1"/>
      <c r="AG899" s="15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62"/>
      <c r="AE900" s="1"/>
      <c r="AF900" s="1"/>
      <c r="AG900" s="15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62"/>
      <c r="AE901" s="1"/>
      <c r="AF901" s="1"/>
      <c r="AG901" s="15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62"/>
      <c r="AE902" s="1"/>
      <c r="AF902" s="1"/>
      <c r="AG902" s="15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62"/>
      <c r="AE903" s="1"/>
      <c r="AF903" s="1"/>
      <c r="AG903" s="15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62"/>
      <c r="AE904" s="1"/>
      <c r="AF904" s="1"/>
      <c r="AG904" s="15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62"/>
      <c r="AE905" s="1"/>
      <c r="AF905" s="1"/>
      <c r="AG905" s="15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62"/>
      <c r="AE906" s="1"/>
      <c r="AF906" s="1"/>
      <c r="AG906" s="15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62"/>
      <c r="AE907" s="1"/>
      <c r="AF907" s="1"/>
      <c r="AG907" s="15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62"/>
      <c r="AE908" s="1"/>
      <c r="AF908" s="1"/>
      <c r="AG908" s="15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62"/>
      <c r="AE909" s="1"/>
      <c r="AF909" s="1"/>
      <c r="AG909" s="15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62"/>
      <c r="AE910" s="1"/>
      <c r="AF910" s="1"/>
      <c r="AG910" s="15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62"/>
      <c r="AE911" s="1"/>
      <c r="AF911" s="1"/>
      <c r="AG911" s="15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62"/>
      <c r="AE912" s="1"/>
      <c r="AF912" s="1"/>
      <c r="AG912" s="15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62"/>
      <c r="AE913" s="1"/>
      <c r="AF913" s="1"/>
      <c r="AG913" s="15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62"/>
      <c r="AE914" s="1"/>
      <c r="AF914" s="1"/>
      <c r="AG914" s="15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62"/>
      <c r="AE915" s="1"/>
      <c r="AF915" s="1"/>
      <c r="AG915" s="15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62"/>
      <c r="AE916" s="1"/>
      <c r="AF916" s="1"/>
      <c r="AG916" s="15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62"/>
      <c r="AE917" s="1"/>
      <c r="AF917" s="1"/>
      <c r="AG917" s="15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62"/>
      <c r="AE918" s="1"/>
      <c r="AF918" s="1"/>
      <c r="AG918" s="15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62"/>
      <c r="AE919" s="1"/>
      <c r="AF919" s="1"/>
      <c r="AG919" s="15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62"/>
      <c r="AE920" s="1"/>
      <c r="AF920" s="1"/>
      <c r="AG920" s="15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62"/>
      <c r="AE921" s="1"/>
      <c r="AF921" s="1"/>
      <c r="AG921" s="15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62"/>
      <c r="AE922" s="1"/>
      <c r="AF922" s="1"/>
      <c r="AG922" s="15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62"/>
      <c r="AE923" s="1"/>
      <c r="AF923" s="1"/>
      <c r="AG923" s="15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62"/>
      <c r="AE924" s="1"/>
      <c r="AF924" s="1"/>
      <c r="AG924" s="15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62"/>
      <c r="AE925" s="1"/>
      <c r="AF925" s="1"/>
      <c r="AG925" s="15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62"/>
      <c r="AE926" s="1"/>
      <c r="AF926" s="1"/>
      <c r="AG926" s="15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62"/>
      <c r="AE927" s="1"/>
      <c r="AF927" s="1"/>
      <c r="AG927" s="15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62"/>
      <c r="AE928" s="1"/>
      <c r="AF928" s="1"/>
      <c r="AG928" s="15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62"/>
      <c r="AE929" s="1"/>
      <c r="AF929" s="1"/>
      <c r="AG929" s="15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62"/>
      <c r="AE930" s="1"/>
      <c r="AF930" s="1"/>
      <c r="AG930" s="15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62"/>
      <c r="AE931" s="1"/>
      <c r="AF931" s="1"/>
      <c r="AG931" s="15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62"/>
      <c r="AE932" s="1"/>
      <c r="AF932" s="1"/>
      <c r="AG932" s="15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62"/>
      <c r="AE933" s="1"/>
      <c r="AF933" s="1"/>
      <c r="AG933" s="15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62"/>
      <c r="AE934" s="1"/>
      <c r="AF934" s="1"/>
      <c r="AG934" s="15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62"/>
      <c r="AE935" s="1"/>
      <c r="AF935" s="1"/>
      <c r="AG935" s="15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62"/>
      <c r="AE936" s="1"/>
      <c r="AF936" s="1"/>
      <c r="AG936" s="15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62"/>
      <c r="AE937" s="1"/>
      <c r="AF937" s="1"/>
      <c r="AG937" s="15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62"/>
      <c r="AE938" s="1"/>
      <c r="AF938" s="1"/>
      <c r="AG938" s="15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62"/>
      <c r="AE939" s="1"/>
      <c r="AF939" s="1"/>
      <c r="AG939" s="15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62"/>
      <c r="AE940" s="1"/>
      <c r="AF940" s="1"/>
      <c r="AG940" s="15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62"/>
      <c r="AE941" s="1"/>
      <c r="AF941" s="1"/>
      <c r="AG941" s="15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62"/>
      <c r="AE942" s="1"/>
      <c r="AF942" s="1"/>
      <c r="AG942" s="15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62"/>
      <c r="AE943" s="1"/>
      <c r="AF943" s="1"/>
      <c r="AG943" s="15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62"/>
      <c r="AE944" s="1"/>
      <c r="AF944" s="1"/>
      <c r="AG944" s="15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62"/>
      <c r="AE945" s="1"/>
      <c r="AF945" s="1"/>
      <c r="AG945" s="15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62"/>
      <c r="AE946" s="1"/>
      <c r="AF946" s="1"/>
      <c r="AG946" s="15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62"/>
      <c r="AE947" s="1"/>
      <c r="AF947" s="1"/>
      <c r="AG947" s="15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62"/>
      <c r="AE948" s="1"/>
      <c r="AF948" s="1"/>
      <c r="AG948" s="15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62"/>
      <c r="AE949" s="1"/>
      <c r="AF949" s="1"/>
      <c r="AG949" s="15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62"/>
      <c r="AE950" s="1"/>
      <c r="AF950" s="1"/>
      <c r="AG950" s="15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62"/>
      <c r="AE951" s="1"/>
      <c r="AF951" s="1"/>
      <c r="AG951" s="15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62"/>
      <c r="AE952" s="1"/>
      <c r="AF952" s="1"/>
      <c r="AG952" s="15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62"/>
      <c r="AE953" s="1"/>
      <c r="AF953" s="1"/>
      <c r="AG953" s="15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62"/>
      <c r="AE954" s="1"/>
      <c r="AF954" s="1"/>
      <c r="AG954" s="15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62"/>
      <c r="AE955" s="1"/>
      <c r="AF955" s="1"/>
      <c r="AG955" s="15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62"/>
      <c r="AE956" s="1"/>
      <c r="AF956" s="1"/>
      <c r="AG956" s="15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62"/>
      <c r="AE957" s="1"/>
      <c r="AF957" s="1"/>
      <c r="AG957" s="15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62"/>
      <c r="AE958" s="1"/>
      <c r="AF958" s="1"/>
      <c r="AG958" s="15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62"/>
      <c r="AE959" s="1"/>
      <c r="AF959" s="1"/>
      <c r="AG959" s="15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62"/>
      <c r="AE960" s="1"/>
      <c r="AF960" s="1"/>
      <c r="AG960" s="15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62"/>
      <c r="AE961" s="1"/>
      <c r="AF961" s="1"/>
      <c r="AG961" s="15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62"/>
      <c r="AE962" s="1"/>
      <c r="AF962" s="1"/>
      <c r="AG962" s="15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62"/>
      <c r="AE963" s="1"/>
      <c r="AF963" s="1"/>
      <c r="AG963" s="15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62"/>
      <c r="AE964" s="1"/>
      <c r="AF964" s="1"/>
      <c r="AG964" s="15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62"/>
      <c r="AE965" s="1"/>
      <c r="AF965" s="1"/>
      <c r="AG965" s="15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62"/>
      <c r="AE966" s="1"/>
      <c r="AF966" s="1"/>
      <c r="AG966" s="15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62"/>
      <c r="AE967" s="1"/>
      <c r="AF967" s="1"/>
      <c r="AG967" s="15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62"/>
      <c r="AE968" s="1"/>
      <c r="AF968" s="1"/>
      <c r="AG968" s="15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62"/>
      <c r="AE969" s="1"/>
      <c r="AF969" s="1"/>
      <c r="AG969" s="15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62"/>
      <c r="AE970" s="1"/>
      <c r="AF970" s="1"/>
      <c r="AG970" s="15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62"/>
      <c r="AE971" s="1"/>
      <c r="AF971" s="1"/>
      <c r="AG971" s="15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62"/>
      <c r="AE972" s="1"/>
      <c r="AF972" s="1"/>
      <c r="AG972" s="15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62"/>
      <c r="AE973" s="1"/>
      <c r="AF973" s="1"/>
      <c r="AG973" s="15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62"/>
      <c r="AE974" s="1"/>
      <c r="AF974" s="1"/>
      <c r="AG974" s="15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62"/>
      <c r="AE975" s="1"/>
      <c r="AF975" s="1"/>
      <c r="AG975" s="15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62"/>
      <c r="AE976" s="1"/>
      <c r="AF976" s="1"/>
      <c r="AG976" s="15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62"/>
      <c r="AE977" s="1"/>
      <c r="AF977" s="1"/>
      <c r="AG977" s="15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62"/>
      <c r="AE978" s="1"/>
      <c r="AF978" s="1"/>
      <c r="AG978" s="15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62"/>
      <c r="AE979" s="1"/>
      <c r="AF979" s="1"/>
      <c r="AG979" s="15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62"/>
      <c r="AE980" s="1"/>
      <c r="AF980" s="1"/>
      <c r="AG980" s="15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62"/>
      <c r="AE981" s="1"/>
      <c r="AF981" s="1"/>
      <c r="AG981" s="15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62"/>
      <c r="AE982" s="1"/>
      <c r="AF982" s="1"/>
      <c r="AG982" s="15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62"/>
      <c r="AE983" s="1"/>
      <c r="AF983" s="1"/>
      <c r="AG983" s="15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62"/>
      <c r="AE984" s="1"/>
      <c r="AF984" s="1"/>
      <c r="AG984" s="15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62"/>
      <c r="AE985" s="1"/>
      <c r="AF985" s="1"/>
      <c r="AG985" s="15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62"/>
      <c r="AE986" s="1"/>
      <c r="AF986" s="1"/>
      <c r="AG986" s="15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62"/>
      <c r="AE987" s="1"/>
      <c r="AF987" s="1"/>
      <c r="AG987" s="15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62"/>
      <c r="AE988" s="1"/>
      <c r="AF988" s="1"/>
      <c r="AG988" s="15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62"/>
      <c r="AE989" s="1"/>
      <c r="AF989" s="1"/>
      <c r="AG989" s="15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62"/>
      <c r="AE990" s="1"/>
      <c r="AF990" s="1"/>
      <c r="AG990" s="15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62"/>
      <c r="AE991" s="1"/>
      <c r="AF991" s="1"/>
      <c r="AG991" s="15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62"/>
      <c r="AE992" s="1"/>
      <c r="AF992" s="1"/>
      <c r="AG992" s="15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62"/>
      <c r="AE993" s="1"/>
      <c r="AF993" s="1"/>
      <c r="AG993" s="15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62"/>
      <c r="AE994" s="1"/>
      <c r="AF994" s="1"/>
      <c r="AG994" s="15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62"/>
      <c r="AE995" s="1"/>
      <c r="AF995" s="1"/>
      <c r="AG995" s="15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62"/>
      <c r="AE996" s="1"/>
      <c r="AF996" s="1"/>
      <c r="AG996" s="15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62"/>
      <c r="AE997" s="1"/>
      <c r="AF997" s="1"/>
      <c r="AG997" s="15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62"/>
      <c r="AE998" s="1"/>
      <c r="AF998" s="1"/>
      <c r="AG998" s="15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62"/>
      <c r="AE999" s="1"/>
      <c r="AF999" s="1"/>
      <c r="AG999" s="15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62"/>
      <c r="AE1000" s="1"/>
      <c r="AF1000" s="1"/>
      <c r="AG1000" s="15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</row>
  </sheetData>
  <mergeCells count="22">
    <mergeCell ref="J2:P2"/>
    <mergeCell ref="Q2:V2"/>
    <mergeCell ref="AB1:AB2"/>
    <mergeCell ref="X1:Z2"/>
    <mergeCell ref="AA1:AA2"/>
    <mergeCell ref="H1:V1"/>
    <mergeCell ref="D2:D3"/>
    <mergeCell ref="E2:E3"/>
    <mergeCell ref="H2:I2"/>
    <mergeCell ref="G2:G3"/>
    <mergeCell ref="F2:F3"/>
    <mergeCell ref="D1:G1"/>
    <mergeCell ref="A4:A12"/>
    <mergeCell ref="A13:A25"/>
    <mergeCell ref="A26:A38"/>
    <mergeCell ref="A39:A51"/>
    <mergeCell ref="AD1:AD2"/>
    <mergeCell ref="AC1:AC2"/>
    <mergeCell ref="AF1:AF3"/>
    <mergeCell ref="W1:W3"/>
    <mergeCell ref="AE1:AE3"/>
    <mergeCell ref="C1:C3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.57"/>
    <col customWidth="1" min="2" max="2" width="48.29"/>
    <col customWidth="1" min="3" max="3" width="23.43"/>
    <col customWidth="1" min="4" max="4" width="3.14"/>
    <col customWidth="1" min="5" max="5" width="48.29"/>
    <col customWidth="1" min="6" max="6" width="16.43"/>
    <col customWidth="1" min="7" max="7" width="8.57"/>
    <col customWidth="1" min="8" max="8" width="48.29"/>
    <col customWidth="1" min="9" max="9" width="16.43"/>
    <col customWidth="1" min="10" max="10" width="8.57"/>
    <col customWidth="1" min="11" max="26" width="9.14"/>
  </cols>
  <sheetData>
    <row r="1">
      <c r="A1" s="1"/>
      <c r="B1" s="3" t="s">
        <v>0</v>
      </c>
      <c r="J1" s="4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4"/>
      <c r="H2" s="1"/>
      <c r="I2" s="1"/>
      <c r="J2" s="4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6" t="s">
        <v>1</v>
      </c>
      <c r="C3" s="8"/>
      <c r="D3" s="1"/>
      <c r="E3" s="6" t="s">
        <v>3</v>
      </c>
      <c r="F3" s="8"/>
      <c r="G3" s="13"/>
      <c r="H3" s="6" t="s">
        <v>9</v>
      </c>
      <c r="I3" s="8"/>
      <c r="J3" s="13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6" t="s">
        <v>12</v>
      </c>
      <c r="C4" s="18"/>
      <c r="D4" s="1"/>
      <c r="E4" s="16" t="s">
        <v>12</v>
      </c>
      <c r="F4" s="18"/>
      <c r="G4" s="20"/>
      <c r="H4" s="16" t="s">
        <v>12</v>
      </c>
      <c r="I4" s="18"/>
      <c r="J4" s="2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30" t="s">
        <v>17</v>
      </c>
      <c r="C5" s="33">
        <v>1.0</v>
      </c>
      <c r="D5" s="4"/>
      <c r="E5" s="30" t="s">
        <v>24</v>
      </c>
      <c r="F5" s="33">
        <v>1.0</v>
      </c>
      <c r="G5" s="35"/>
      <c r="H5" s="30" t="s">
        <v>24</v>
      </c>
      <c r="I5" s="33">
        <v>1.0</v>
      </c>
      <c r="J5" s="35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37" t="s">
        <v>26</v>
      </c>
      <c r="C6" s="39">
        <v>1.0</v>
      </c>
      <c r="D6" s="4"/>
      <c r="E6" s="41" t="s">
        <v>27</v>
      </c>
      <c r="F6" s="43">
        <v>1.0</v>
      </c>
      <c r="G6" s="35"/>
      <c r="H6" s="41" t="s">
        <v>27</v>
      </c>
      <c r="I6" s="43">
        <v>1.0</v>
      </c>
      <c r="J6" s="35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41" t="s">
        <v>28</v>
      </c>
      <c r="C7" s="43">
        <v>1000.0</v>
      </c>
      <c r="D7" s="4"/>
      <c r="E7" s="41" t="s">
        <v>28</v>
      </c>
      <c r="F7" s="43">
        <v>1000.0</v>
      </c>
      <c r="G7" s="35"/>
      <c r="H7" s="41" t="s">
        <v>28</v>
      </c>
      <c r="I7" s="43">
        <v>1000.0</v>
      </c>
      <c r="J7" s="35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41" t="s">
        <v>29</v>
      </c>
      <c r="C8" s="46">
        <v>0.5</v>
      </c>
      <c r="D8" s="4"/>
      <c r="E8" s="41" t="s">
        <v>29</v>
      </c>
      <c r="F8" s="46">
        <v>0.1</v>
      </c>
      <c r="G8" s="35"/>
      <c r="H8" s="41" t="s">
        <v>29</v>
      </c>
      <c r="I8" s="46">
        <v>0.3</v>
      </c>
      <c r="J8" s="35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41" t="s">
        <v>30</v>
      </c>
      <c r="C9" s="46">
        <v>0.01</v>
      </c>
      <c r="D9" s="4"/>
      <c r="E9" s="41" t="s">
        <v>30</v>
      </c>
      <c r="F9" s="46">
        <v>0.01</v>
      </c>
      <c r="G9" s="35"/>
      <c r="H9" s="41" t="s">
        <v>30</v>
      </c>
      <c r="I9" s="46">
        <v>0.01</v>
      </c>
      <c r="J9" s="35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41" t="s">
        <v>32</v>
      </c>
      <c r="C10" s="43">
        <v>80.0</v>
      </c>
      <c r="D10" s="4"/>
      <c r="E10" s="41" t="s">
        <v>32</v>
      </c>
      <c r="F10" s="43">
        <v>50.0</v>
      </c>
      <c r="G10" s="35"/>
      <c r="H10" s="41" t="s">
        <v>32</v>
      </c>
      <c r="I10" s="43">
        <v>50.0</v>
      </c>
      <c r="J10" s="35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4"/>
      <c r="B11" s="49" t="s">
        <v>33</v>
      </c>
      <c r="C11" s="51">
        <f>C7*C8*C5*C6</f>
        <v>500</v>
      </c>
      <c r="D11" s="4"/>
      <c r="E11" s="49" t="s">
        <v>33</v>
      </c>
      <c r="F11" s="51">
        <f>F7*F8*F5*F6</f>
        <v>100</v>
      </c>
      <c r="G11" s="35"/>
      <c r="H11" s="49" t="s">
        <v>33</v>
      </c>
      <c r="I11" s="51">
        <f>I7*I8*I5*I6</f>
        <v>300</v>
      </c>
      <c r="J11" s="35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"/>
      <c r="B12" s="4"/>
      <c r="C12" s="35"/>
      <c r="D12" s="4"/>
      <c r="E12" s="4"/>
      <c r="F12" s="4"/>
      <c r="G12" s="35"/>
      <c r="H12" s="4"/>
      <c r="I12" s="4"/>
      <c r="J12" s="35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6" t="s">
        <v>36</v>
      </c>
      <c r="C13" s="18"/>
      <c r="D13" s="1"/>
      <c r="E13" s="16" t="s">
        <v>36</v>
      </c>
      <c r="F13" s="18"/>
      <c r="G13" s="20"/>
      <c r="H13" s="16" t="s">
        <v>36</v>
      </c>
      <c r="I13" s="18"/>
      <c r="J13" s="20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57" t="s">
        <v>38</v>
      </c>
      <c r="C14" s="60">
        <v>0.06</v>
      </c>
      <c r="D14" s="4"/>
      <c r="E14" s="57" t="s">
        <v>38</v>
      </c>
      <c r="F14" s="60">
        <v>0.06</v>
      </c>
      <c r="G14" s="35"/>
      <c r="H14" s="57" t="s">
        <v>38</v>
      </c>
      <c r="I14" s="60">
        <v>0.06</v>
      </c>
      <c r="J14" s="35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62" t="s">
        <v>44</v>
      </c>
      <c r="C15" s="63">
        <v>0.0289</v>
      </c>
      <c r="D15" s="4"/>
      <c r="E15" s="62" t="s">
        <v>44</v>
      </c>
      <c r="F15" s="63">
        <v>0.0289</v>
      </c>
      <c r="G15" s="35"/>
      <c r="H15" s="62" t="s">
        <v>44</v>
      </c>
      <c r="I15" s="63">
        <v>0.0289</v>
      </c>
      <c r="J15" s="35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62" t="s">
        <v>48</v>
      </c>
      <c r="C16" s="63">
        <v>0.025</v>
      </c>
      <c r="D16" s="4"/>
      <c r="E16" s="62" t="s">
        <v>48</v>
      </c>
      <c r="F16" s="63">
        <v>0.025</v>
      </c>
      <c r="G16" s="35"/>
      <c r="H16" s="62" t="s">
        <v>48</v>
      </c>
      <c r="I16" s="63">
        <v>0.025</v>
      </c>
      <c r="J16" s="35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62" t="s">
        <v>50</v>
      </c>
      <c r="C17" s="63">
        <v>0.02</v>
      </c>
      <c r="D17" s="4"/>
      <c r="E17" s="62" t="s">
        <v>50</v>
      </c>
      <c r="F17" s="63">
        <v>0.02</v>
      </c>
      <c r="G17" s="35"/>
      <c r="H17" s="62" t="s">
        <v>50</v>
      </c>
      <c r="I17" s="63">
        <v>0.02</v>
      </c>
      <c r="J17" s="35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41" t="s">
        <v>54</v>
      </c>
      <c r="C18" s="67">
        <f>C14-C15</f>
        <v>0.0311</v>
      </c>
      <c r="D18" s="4"/>
      <c r="E18" s="41" t="s">
        <v>54</v>
      </c>
      <c r="F18" s="67">
        <f>F14-F15</f>
        <v>0.0311</v>
      </c>
      <c r="G18" s="35"/>
      <c r="H18" s="41" t="s">
        <v>54</v>
      </c>
      <c r="I18" s="67">
        <f>I14-I15</f>
        <v>0.0311</v>
      </c>
      <c r="J18" s="35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41" t="s">
        <v>59</v>
      </c>
      <c r="C19" s="67">
        <f t="shared" ref="C19:C20" si="1">$C$14-C16</f>
        <v>0.035</v>
      </c>
      <c r="D19" s="4"/>
      <c r="E19" s="41" t="s">
        <v>59</v>
      </c>
      <c r="F19" s="67">
        <f t="shared" ref="F19:F20" si="2">$F$14-F16</f>
        <v>0.035</v>
      </c>
      <c r="G19" s="35"/>
      <c r="H19" s="41" t="s">
        <v>59</v>
      </c>
      <c r="I19" s="67">
        <f t="shared" ref="I19:I20" si="3">$F$14-I16</f>
        <v>0.035</v>
      </c>
      <c r="J19" s="35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41" t="s">
        <v>60</v>
      </c>
      <c r="C20" s="67">
        <f t="shared" si="1"/>
        <v>0.04</v>
      </c>
      <c r="D20" s="4"/>
      <c r="E20" s="41" t="s">
        <v>60</v>
      </c>
      <c r="F20" s="67">
        <f t="shared" si="2"/>
        <v>0.04</v>
      </c>
      <c r="G20" s="35"/>
      <c r="H20" s="41" t="s">
        <v>60</v>
      </c>
      <c r="I20" s="67">
        <f t="shared" si="3"/>
        <v>0.04</v>
      </c>
      <c r="J20" s="35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41" t="s">
        <v>61</v>
      </c>
      <c r="C21" s="80">
        <f>C5*C8*C7*C10*(C14)</f>
        <v>2400</v>
      </c>
      <c r="D21" s="4"/>
      <c r="E21" s="41" t="s">
        <v>63</v>
      </c>
      <c r="F21" s="80">
        <f>F8*F7*F6*F10*(F14)</f>
        <v>300</v>
      </c>
      <c r="G21" s="84"/>
      <c r="H21" s="41" t="s">
        <v>63</v>
      </c>
      <c r="I21" s="80">
        <f>I8*I7*I6*I10*(I14)</f>
        <v>900</v>
      </c>
      <c r="J21" s="84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41" t="s">
        <v>64</v>
      </c>
      <c r="C22" s="80">
        <f>C5*C7*C8*C10</f>
        <v>40000</v>
      </c>
      <c r="D22" s="4"/>
      <c r="E22" s="41" t="s">
        <v>64</v>
      </c>
      <c r="F22" s="80">
        <f>F5*F7*F8*F10*F6</f>
        <v>5000</v>
      </c>
      <c r="G22" s="84"/>
      <c r="H22" s="41" t="s">
        <v>64</v>
      </c>
      <c r="I22" s="80">
        <f>I5*I7*I8*I10*I6</f>
        <v>15000</v>
      </c>
      <c r="J22" s="84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41" t="s">
        <v>81</v>
      </c>
      <c r="C23" s="93">
        <f>C22/C8</f>
        <v>80000</v>
      </c>
      <c r="D23" s="4"/>
      <c r="E23" s="41" t="s">
        <v>81</v>
      </c>
      <c r="F23" s="93">
        <f>F22/F8</f>
        <v>50000</v>
      </c>
      <c r="G23" s="48"/>
      <c r="H23" s="41" t="s">
        <v>81</v>
      </c>
      <c r="I23" s="93">
        <f>I22/I8</f>
        <v>50000</v>
      </c>
      <c r="J23" s="48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49" t="s">
        <v>86</v>
      </c>
      <c r="C24" s="96">
        <f>C22*(C18)</f>
        <v>1244</v>
      </c>
      <c r="D24" s="35"/>
      <c r="E24" s="49" t="s">
        <v>86</v>
      </c>
      <c r="F24" s="96">
        <f>F22*F18</f>
        <v>155.5</v>
      </c>
      <c r="G24" s="98"/>
      <c r="H24" s="49" t="s">
        <v>86</v>
      </c>
      <c r="I24" s="96">
        <f>I22*I18</f>
        <v>466.5</v>
      </c>
      <c r="J24" s="98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00"/>
      <c r="E25" s="1"/>
      <c r="F25" s="1"/>
      <c r="G25" s="48"/>
      <c r="H25" s="101"/>
      <c r="I25" s="1"/>
      <c r="J25" s="48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4"/>
      <c r="H26" s="1"/>
      <c r="I26" s="1"/>
      <c r="J26" s="4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6" t="s">
        <v>88</v>
      </c>
      <c r="C27" s="8"/>
      <c r="D27" s="1"/>
      <c r="E27" s="6" t="s">
        <v>89</v>
      </c>
      <c r="F27" s="8"/>
      <c r="G27" s="13"/>
      <c r="H27" s="4"/>
      <c r="I27" s="4"/>
      <c r="J27" s="13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6" t="s">
        <v>12</v>
      </c>
      <c r="C28" s="18"/>
      <c r="D28" s="1"/>
      <c r="E28" s="16" t="s">
        <v>12</v>
      </c>
      <c r="F28" s="18"/>
      <c r="G28" s="48"/>
      <c r="H28" s="4"/>
      <c r="I28" s="4"/>
      <c r="J28" s="4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30" t="s">
        <v>24</v>
      </c>
      <c r="C29" s="33">
        <v>1.0</v>
      </c>
      <c r="D29" s="4"/>
      <c r="E29" s="30" t="s">
        <v>24</v>
      </c>
      <c r="F29" s="33">
        <v>1.0</v>
      </c>
      <c r="G29" s="48"/>
      <c r="H29" s="4"/>
      <c r="I29" s="4"/>
      <c r="J29" s="48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41" t="s">
        <v>27</v>
      </c>
      <c r="C30" s="43">
        <v>1.0</v>
      </c>
      <c r="D30" s="4"/>
      <c r="E30" s="41" t="s">
        <v>27</v>
      </c>
      <c r="F30" s="43">
        <v>1.0</v>
      </c>
      <c r="G30" s="4"/>
      <c r="H30" s="4"/>
      <c r="I30" s="4"/>
      <c r="J30" s="4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41" t="s">
        <v>28</v>
      </c>
      <c r="C31" s="43">
        <v>1000.0</v>
      </c>
      <c r="D31" s="4"/>
      <c r="E31" s="41" t="s">
        <v>28</v>
      </c>
      <c r="F31" s="43">
        <v>1000.0</v>
      </c>
      <c r="G31" s="4"/>
      <c r="H31" s="4"/>
      <c r="I31" s="4"/>
      <c r="J31" s="4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41" t="s">
        <v>29</v>
      </c>
      <c r="C32" s="46">
        <v>0.1</v>
      </c>
      <c r="D32" s="4"/>
      <c r="E32" s="41" t="s">
        <v>29</v>
      </c>
      <c r="F32" s="46">
        <v>0.05</v>
      </c>
      <c r="G32" s="4"/>
      <c r="H32" s="4"/>
      <c r="I32" s="4"/>
      <c r="J32" s="4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41" t="s">
        <v>30</v>
      </c>
      <c r="C33" s="46">
        <v>0.01</v>
      </c>
      <c r="D33" s="4"/>
      <c r="E33" s="41" t="s">
        <v>30</v>
      </c>
      <c r="F33" s="46">
        <v>0.01</v>
      </c>
      <c r="G33" s="4"/>
      <c r="H33" s="4"/>
      <c r="I33" s="4"/>
      <c r="J33" s="4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41" t="s">
        <v>32</v>
      </c>
      <c r="C34" s="43">
        <v>30.0</v>
      </c>
      <c r="D34" s="4"/>
      <c r="E34" s="41" t="s">
        <v>32</v>
      </c>
      <c r="F34" s="43">
        <v>150.0</v>
      </c>
      <c r="G34" s="4"/>
      <c r="H34" s="4"/>
      <c r="I34" s="4"/>
      <c r="J34" s="4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49" t="s">
        <v>33</v>
      </c>
      <c r="C35" s="51">
        <f>C31*C32*C29*C30</f>
        <v>100</v>
      </c>
      <c r="D35" s="4"/>
      <c r="E35" s="49" t="s">
        <v>33</v>
      </c>
      <c r="F35" s="51">
        <f>F31*F32*F29*F30</f>
        <v>50</v>
      </c>
      <c r="G35" s="4"/>
      <c r="H35" s="4"/>
      <c r="I35" s="4"/>
      <c r="J35" s="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4"/>
      <c r="C36" s="4"/>
      <c r="D36" s="1"/>
      <c r="E36" s="13"/>
      <c r="F36" s="4"/>
      <c r="G36" s="4"/>
      <c r="H36" s="4"/>
      <c r="I36" s="4"/>
      <c r="J36" s="4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6" t="s">
        <v>36</v>
      </c>
      <c r="C37" s="18"/>
      <c r="D37" s="1"/>
      <c r="E37" s="16" t="s">
        <v>36</v>
      </c>
      <c r="F37" s="18"/>
      <c r="G37" s="4"/>
      <c r="H37" s="4"/>
      <c r="I37" s="4"/>
      <c r="J37" s="4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57" t="s">
        <v>38</v>
      </c>
      <c r="C38" s="60">
        <v>0.06</v>
      </c>
      <c r="D38" s="4"/>
      <c r="E38" s="57" t="s">
        <v>38</v>
      </c>
      <c r="F38" s="60">
        <v>0.06</v>
      </c>
      <c r="G38" s="4"/>
      <c r="H38" s="4"/>
      <c r="I38" s="4"/>
      <c r="J38" s="4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62" t="s">
        <v>44</v>
      </c>
      <c r="C39" s="63">
        <v>0.0289</v>
      </c>
      <c r="D39" s="4"/>
      <c r="E39" s="62" t="s">
        <v>44</v>
      </c>
      <c r="F39" s="63">
        <v>0.0289</v>
      </c>
      <c r="G39" s="4"/>
      <c r="H39" s="4"/>
      <c r="I39" s="4"/>
      <c r="J39" s="4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62" t="s">
        <v>48</v>
      </c>
      <c r="C40" s="63">
        <v>0.025</v>
      </c>
      <c r="D40" s="4"/>
      <c r="E40" s="62" t="s">
        <v>48</v>
      </c>
      <c r="F40" s="63">
        <v>0.025</v>
      </c>
      <c r="G40" s="4"/>
      <c r="H40" s="4"/>
      <c r="I40" s="4"/>
      <c r="J40" s="4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62" t="s">
        <v>50</v>
      </c>
      <c r="C41" s="63">
        <v>0.02</v>
      </c>
      <c r="D41" s="4"/>
      <c r="E41" s="62" t="s">
        <v>50</v>
      </c>
      <c r="F41" s="63">
        <v>0.02</v>
      </c>
      <c r="G41" s="4"/>
      <c r="H41" s="4"/>
      <c r="I41" s="4"/>
      <c r="J41" s="4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41" t="s">
        <v>54</v>
      </c>
      <c r="C42" s="67">
        <f>C38-C39</f>
        <v>0.0311</v>
      </c>
      <c r="D42" s="4"/>
      <c r="E42" s="41" t="s">
        <v>54</v>
      </c>
      <c r="F42" s="67">
        <f>F38-F39</f>
        <v>0.0311</v>
      </c>
      <c r="G42" s="4"/>
      <c r="H42" s="4"/>
      <c r="I42" s="4"/>
      <c r="J42" s="4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41" t="s">
        <v>59</v>
      </c>
      <c r="C43" s="67">
        <f t="shared" ref="C43:C44" si="4">$F$14-C40</f>
        <v>0.035</v>
      </c>
      <c r="D43" s="4"/>
      <c r="E43" s="41" t="s">
        <v>59</v>
      </c>
      <c r="F43" s="67">
        <f t="shared" ref="F43:F44" si="5">$F$14-F40</f>
        <v>0.035</v>
      </c>
      <c r="G43" s="4"/>
      <c r="H43" s="4"/>
      <c r="I43" s="4"/>
      <c r="J43" s="4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41" t="s">
        <v>60</v>
      </c>
      <c r="C44" s="67">
        <f t="shared" si="4"/>
        <v>0.04</v>
      </c>
      <c r="D44" s="4"/>
      <c r="E44" s="41" t="s">
        <v>60</v>
      </c>
      <c r="F44" s="67">
        <f t="shared" si="5"/>
        <v>0.04</v>
      </c>
      <c r="G44" s="4"/>
      <c r="H44" s="4"/>
      <c r="I44" s="4"/>
      <c r="J44" s="4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41" t="s">
        <v>63</v>
      </c>
      <c r="C45" s="80">
        <f>C32*C31*C30*C34*(C38)</f>
        <v>180</v>
      </c>
      <c r="D45" s="4"/>
      <c r="E45" s="41" t="s">
        <v>63</v>
      </c>
      <c r="F45" s="80">
        <f>F32*F31*F30*F34*(F38)</f>
        <v>450</v>
      </c>
      <c r="G45" s="4"/>
      <c r="H45" s="4"/>
      <c r="I45" s="4"/>
      <c r="J45" s="4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41" t="s">
        <v>64</v>
      </c>
      <c r="C46" s="80">
        <f>C29*C31*C32*C34*C30</f>
        <v>3000</v>
      </c>
      <c r="D46" s="4"/>
      <c r="E46" s="41" t="s">
        <v>64</v>
      </c>
      <c r="F46" s="80">
        <f>F29*F31*F32*F34*F30</f>
        <v>7500</v>
      </c>
      <c r="G46" s="4"/>
      <c r="H46" s="4"/>
      <c r="I46" s="4"/>
      <c r="J46" s="4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41" t="s">
        <v>81</v>
      </c>
      <c r="C47" s="93">
        <f>C46/C32</f>
        <v>30000</v>
      </c>
      <c r="D47" s="4"/>
      <c r="E47" s="41" t="s">
        <v>81</v>
      </c>
      <c r="F47" s="93">
        <f>F46/F32</f>
        <v>150000</v>
      </c>
      <c r="G47" s="4"/>
      <c r="H47" s="4"/>
      <c r="I47" s="4"/>
      <c r="J47" s="4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49" t="s">
        <v>86</v>
      </c>
      <c r="C48" s="96">
        <f>C46*C42</f>
        <v>93.3</v>
      </c>
      <c r="D48" s="4"/>
      <c r="E48" s="49" t="s">
        <v>86</v>
      </c>
      <c r="F48" s="96">
        <f>F46*F42</f>
        <v>233.25</v>
      </c>
      <c r="G48" s="4"/>
      <c r="H48" s="4"/>
      <c r="I48" s="4"/>
      <c r="J48" s="4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4"/>
      <c r="C49" s="4"/>
      <c r="D49" s="4"/>
      <c r="E49" s="4"/>
      <c r="F49" s="4"/>
      <c r="G49" s="4"/>
      <c r="H49" s="4"/>
      <c r="I49" s="4"/>
      <c r="J49" s="4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09" t="s">
        <v>92</v>
      </c>
      <c r="C50" s="110">
        <f>C22+F22+I22+C46+F46</f>
        <v>70500</v>
      </c>
      <c r="D50" s="1"/>
      <c r="E50" s="1"/>
      <c r="F50" s="1"/>
      <c r="G50" s="4"/>
      <c r="H50" s="1"/>
      <c r="I50" s="1"/>
      <c r="J50" s="4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09" t="s">
        <v>93</v>
      </c>
      <c r="C51" s="110">
        <f>C50*C14</f>
        <v>4230</v>
      </c>
      <c r="D51" s="1"/>
      <c r="E51" s="1"/>
      <c r="F51" s="1"/>
      <c r="G51" s="4"/>
      <c r="H51" s="1"/>
      <c r="I51" s="1"/>
      <c r="J51" s="4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09" t="s">
        <v>94</v>
      </c>
      <c r="C52" s="110">
        <f>C24+F24+I24+C48+F48</f>
        <v>2192.55</v>
      </c>
      <c r="D52" s="1"/>
      <c r="E52" s="112"/>
      <c r="F52" s="1"/>
      <c r="G52" s="4"/>
      <c r="H52" s="1"/>
      <c r="I52" s="1"/>
      <c r="J52" s="4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3" t="s">
        <v>96</v>
      </c>
      <c r="J53" s="4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4"/>
      <c r="H54" s="1"/>
      <c r="I54" s="1"/>
      <c r="J54" s="4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6" t="s">
        <v>96</v>
      </c>
      <c r="C55" s="8"/>
      <c r="D55" s="1"/>
      <c r="E55" s="1"/>
      <c r="F55" s="1"/>
      <c r="G55" s="4"/>
      <c r="H55" s="1"/>
      <c r="I55" s="1"/>
      <c r="J55" s="4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6" t="s">
        <v>12</v>
      </c>
      <c r="C56" s="18"/>
      <c r="D56" s="1"/>
      <c r="E56" s="1"/>
      <c r="F56" s="1"/>
      <c r="G56" s="4"/>
      <c r="H56" s="1"/>
      <c r="I56" s="1"/>
      <c r="J56" s="4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30" t="s">
        <v>24</v>
      </c>
      <c r="C57" s="33">
        <v>1.0</v>
      </c>
      <c r="D57" s="1"/>
      <c r="E57" s="1"/>
      <c r="F57" s="1"/>
      <c r="G57" s="4"/>
      <c r="H57" s="1"/>
      <c r="I57" s="1"/>
      <c r="J57" s="4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41" t="s">
        <v>27</v>
      </c>
      <c r="C58" s="43">
        <v>24.0</v>
      </c>
      <c r="D58" s="1"/>
      <c r="E58" s="1"/>
      <c r="F58" s="1"/>
      <c r="G58" s="4"/>
      <c r="H58" s="1"/>
      <c r="I58" s="1"/>
      <c r="J58" s="4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41" t="s">
        <v>28</v>
      </c>
      <c r="C59" s="43">
        <v>300.0</v>
      </c>
      <c r="D59" s="1"/>
      <c r="E59" s="1"/>
      <c r="F59" s="1"/>
      <c r="G59" s="4"/>
      <c r="H59" s="1"/>
      <c r="I59" s="1"/>
      <c r="J59" s="4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41" t="s">
        <v>29</v>
      </c>
      <c r="C60" s="46">
        <v>0.1</v>
      </c>
      <c r="D60" s="1"/>
      <c r="E60" s="1"/>
      <c r="F60" s="1"/>
      <c r="G60" s="4"/>
      <c r="H60" s="1"/>
      <c r="I60" s="1"/>
      <c r="J60" s="4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41" t="s">
        <v>30</v>
      </c>
      <c r="C61" s="46">
        <v>0.01</v>
      </c>
      <c r="D61" s="1"/>
      <c r="E61" s="1"/>
      <c r="F61" s="1"/>
      <c r="G61" s="4"/>
      <c r="H61" s="1"/>
      <c r="I61" s="1"/>
      <c r="J61" s="4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41" t="s">
        <v>32</v>
      </c>
      <c r="C62" s="43">
        <v>30.0</v>
      </c>
      <c r="D62" s="1"/>
      <c r="E62" s="1"/>
      <c r="F62" s="1"/>
      <c r="G62" s="4"/>
      <c r="H62" s="1"/>
      <c r="I62" s="1"/>
      <c r="J62" s="4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49" t="s">
        <v>33</v>
      </c>
      <c r="C63" s="51">
        <f>C59*C60*C57*C58</f>
        <v>720</v>
      </c>
      <c r="D63" s="1"/>
      <c r="E63" s="1"/>
      <c r="F63" s="1"/>
      <c r="G63" s="4"/>
      <c r="H63" s="1"/>
      <c r="I63" s="1"/>
      <c r="J63" s="4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4"/>
      <c r="C64" s="4"/>
      <c r="D64" s="1"/>
      <c r="E64" s="1"/>
      <c r="F64" s="1"/>
      <c r="G64" s="4"/>
      <c r="H64" s="1"/>
      <c r="I64" s="1"/>
      <c r="J64" s="4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6" t="s">
        <v>36</v>
      </c>
      <c r="C65" s="18"/>
      <c r="D65" s="1"/>
      <c r="E65" s="1"/>
      <c r="F65" s="1"/>
      <c r="G65" s="4"/>
      <c r="H65" s="1"/>
      <c r="I65" s="1"/>
      <c r="J65" s="4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57" t="s">
        <v>38</v>
      </c>
      <c r="C66" s="60">
        <v>0.06</v>
      </c>
      <c r="D66" s="1"/>
      <c r="E66" s="1"/>
      <c r="F66" s="1"/>
      <c r="G66" s="4"/>
      <c r="H66" s="1"/>
      <c r="I66" s="1"/>
      <c r="J66" s="4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62" t="s">
        <v>44</v>
      </c>
      <c r="C67" s="63">
        <v>0.0289</v>
      </c>
      <c r="D67" s="1"/>
      <c r="E67" s="1"/>
      <c r="F67" s="1"/>
      <c r="G67" s="4"/>
      <c r="H67" s="1"/>
      <c r="I67" s="1"/>
      <c r="J67" s="4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62" t="s">
        <v>48</v>
      </c>
      <c r="C68" s="63">
        <v>0.025</v>
      </c>
      <c r="D68" s="1"/>
      <c r="E68" s="1"/>
      <c r="F68" s="1"/>
      <c r="G68" s="4"/>
      <c r="H68" s="1"/>
      <c r="I68" s="1"/>
      <c r="J68" s="4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62" t="s">
        <v>50</v>
      </c>
      <c r="C69" s="63">
        <v>0.02</v>
      </c>
      <c r="D69" s="1"/>
      <c r="E69" s="1"/>
      <c r="F69" s="1"/>
      <c r="G69" s="4"/>
      <c r="H69" s="1"/>
      <c r="I69" s="1"/>
      <c r="J69" s="4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41" t="s">
        <v>54</v>
      </c>
      <c r="C70" s="67">
        <f>C66-C67</f>
        <v>0.0311</v>
      </c>
      <c r="D70" s="1"/>
      <c r="E70" s="1"/>
      <c r="F70" s="1"/>
      <c r="G70" s="4"/>
      <c r="H70" s="1"/>
      <c r="I70" s="1"/>
      <c r="J70" s="4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41" t="s">
        <v>59</v>
      </c>
      <c r="C71" s="67">
        <f>C66-C68</f>
        <v>0.035</v>
      </c>
      <c r="D71" s="1"/>
      <c r="E71" s="1"/>
      <c r="F71" s="1"/>
      <c r="G71" s="4"/>
      <c r="H71" s="1"/>
      <c r="I71" s="1"/>
      <c r="J71" s="4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41" t="s">
        <v>60</v>
      </c>
      <c r="C72" s="67">
        <f>C66-C69</f>
        <v>0.04</v>
      </c>
      <c r="D72" s="1"/>
      <c r="E72" s="1"/>
      <c r="F72" s="1"/>
      <c r="G72" s="4"/>
      <c r="H72" s="1"/>
      <c r="I72" s="1"/>
      <c r="J72" s="4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41" t="s">
        <v>63</v>
      </c>
      <c r="C73" s="80">
        <f>C60*C59*C58*C62*(C66)</f>
        <v>1296</v>
      </c>
      <c r="D73" s="1"/>
      <c r="E73" s="1"/>
      <c r="F73" s="1"/>
      <c r="G73" s="4"/>
      <c r="H73" s="1"/>
      <c r="I73" s="1"/>
      <c r="J73" s="4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41" t="s">
        <v>64</v>
      </c>
      <c r="C74" s="80">
        <f>C57*C59*C60*C62*C58</f>
        <v>21600</v>
      </c>
      <c r="D74" s="1"/>
      <c r="E74" s="1"/>
      <c r="F74" s="1"/>
      <c r="G74" s="4"/>
      <c r="H74" s="1"/>
      <c r="I74" s="1"/>
      <c r="J74" s="4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49" t="s">
        <v>81</v>
      </c>
      <c r="C75" s="96">
        <f>C74/C60</f>
        <v>216000</v>
      </c>
      <c r="D75" s="1"/>
      <c r="E75" s="1"/>
      <c r="F75" s="1"/>
      <c r="G75" s="4"/>
      <c r="H75" s="1"/>
      <c r="I75" s="1"/>
      <c r="J75" s="4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3"/>
      <c r="C76" s="48"/>
      <c r="D76" s="1"/>
      <c r="E76" s="1"/>
      <c r="F76" s="1"/>
      <c r="G76" s="4"/>
      <c r="H76" s="1"/>
      <c r="I76" s="1"/>
      <c r="J76" s="4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09" t="s">
        <v>92</v>
      </c>
      <c r="C77" s="110">
        <f>C74</f>
        <v>21600</v>
      </c>
      <c r="D77" s="1"/>
      <c r="E77" s="1"/>
      <c r="F77" s="1"/>
      <c r="G77" s="4"/>
      <c r="H77" s="1"/>
      <c r="I77" s="1"/>
      <c r="J77" s="4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13" t="s">
        <v>93</v>
      </c>
      <c r="C78" s="114">
        <f>C74*C66</f>
        <v>1296</v>
      </c>
      <c r="D78" s="1"/>
      <c r="E78" s="1"/>
      <c r="F78" s="1"/>
      <c r="G78" s="4"/>
      <c r="H78" s="1"/>
      <c r="I78" s="1"/>
      <c r="J78" s="4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13" t="s">
        <v>94</v>
      </c>
      <c r="C79" s="114">
        <f>C74*C70</f>
        <v>671.76</v>
      </c>
      <c r="D79" s="1"/>
      <c r="E79" s="1"/>
      <c r="F79" s="1"/>
      <c r="G79" s="4"/>
      <c r="H79" s="1"/>
      <c r="I79" s="1"/>
      <c r="J79" s="4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3" t="s">
        <v>99</v>
      </c>
      <c r="J80" s="4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4"/>
      <c r="H81" s="1"/>
      <c r="I81" s="1"/>
      <c r="J81" s="4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6" t="s">
        <v>100</v>
      </c>
      <c r="C82" s="8"/>
      <c r="D82" s="1"/>
      <c r="E82" s="6" t="s">
        <v>101</v>
      </c>
      <c r="F82" s="8"/>
      <c r="G82" s="4"/>
      <c r="H82" s="1"/>
      <c r="I82" s="1"/>
      <c r="J82" s="4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6" t="s">
        <v>12</v>
      </c>
      <c r="C83" s="18"/>
      <c r="D83" s="1"/>
      <c r="E83" s="16" t="s">
        <v>12</v>
      </c>
      <c r="F83" s="18"/>
      <c r="G83" s="4"/>
      <c r="H83" s="1"/>
      <c r="I83" s="1"/>
      <c r="J83" s="4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30" t="s">
        <v>24</v>
      </c>
      <c r="C84" s="33">
        <v>1.0</v>
      </c>
      <c r="D84" s="1"/>
      <c r="E84" s="30" t="s">
        <v>24</v>
      </c>
      <c r="F84" s="33">
        <v>1.0</v>
      </c>
      <c r="G84" s="4"/>
      <c r="H84" s="1"/>
      <c r="I84" s="1"/>
      <c r="J84" s="4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41" t="s">
        <v>27</v>
      </c>
      <c r="C85" s="43">
        <v>30.0</v>
      </c>
      <c r="D85" s="1"/>
      <c r="E85" s="41" t="s">
        <v>27</v>
      </c>
      <c r="F85" s="43">
        <v>30.0</v>
      </c>
      <c r="G85" s="4"/>
      <c r="H85" s="1"/>
      <c r="I85" s="1"/>
      <c r="J85" s="4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41" t="s">
        <v>28</v>
      </c>
      <c r="C86" s="43">
        <v>100.0</v>
      </c>
      <c r="D86" s="1"/>
      <c r="E86" s="41" t="s">
        <v>28</v>
      </c>
      <c r="F86" s="43">
        <v>100.0</v>
      </c>
      <c r="G86" s="4"/>
      <c r="H86" s="1"/>
      <c r="I86" s="1"/>
      <c r="J86" s="4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41" t="s">
        <v>29</v>
      </c>
      <c r="C87" s="46">
        <v>0.1</v>
      </c>
      <c r="D87" s="1"/>
      <c r="E87" s="41" t="s">
        <v>29</v>
      </c>
      <c r="F87" s="46">
        <v>0.05</v>
      </c>
      <c r="G87" s="4"/>
      <c r="H87" s="1"/>
      <c r="I87" s="1"/>
      <c r="J87" s="4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41" t="s">
        <v>30</v>
      </c>
      <c r="C88" s="46">
        <v>0.01</v>
      </c>
      <c r="D88" s="1"/>
      <c r="E88" s="41" t="s">
        <v>30</v>
      </c>
      <c r="F88" s="46">
        <v>0.01</v>
      </c>
      <c r="G88" s="4"/>
      <c r="H88" s="1"/>
      <c r="I88" s="1"/>
      <c r="J88" s="4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41" t="s">
        <v>32</v>
      </c>
      <c r="C89" s="43">
        <v>30.0</v>
      </c>
      <c r="D89" s="1"/>
      <c r="E89" s="41" t="s">
        <v>32</v>
      </c>
      <c r="F89" s="43">
        <v>150.0</v>
      </c>
      <c r="G89" s="4"/>
      <c r="H89" s="1"/>
      <c r="I89" s="1"/>
      <c r="J89" s="4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49" t="s">
        <v>33</v>
      </c>
      <c r="C90" s="51">
        <f>C86*C87*C84*C85</f>
        <v>300</v>
      </c>
      <c r="D90" s="1"/>
      <c r="E90" s="49" t="s">
        <v>33</v>
      </c>
      <c r="F90" s="51">
        <f>F86*F87*F84*F85</f>
        <v>150</v>
      </c>
      <c r="G90" s="4"/>
      <c r="H90" s="1"/>
      <c r="I90" s="1"/>
      <c r="J90" s="4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4"/>
      <c r="C91" s="4"/>
      <c r="D91" s="1"/>
      <c r="E91" s="13"/>
      <c r="F91" s="4"/>
      <c r="G91" s="4"/>
      <c r="H91" s="1"/>
      <c r="I91" s="1"/>
      <c r="J91" s="4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6" t="s">
        <v>36</v>
      </c>
      <c r="C92" s="18"/>
      <c r="D92" s="1"/>
      <c r="E92" s="16" t="s">
        <v>36</v>
      </c>
      <c r="F92" s="18"/>
      <c r="G92" s="4"/>
      <c r="H92" s="1"/>
      <c r="I92" s="1"/>
      <c r="J92" s="4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57" t="s">
        <v>38</v>
      </c>
      <c r="C93" s="60">
        <v>0.06</v>
      </c>
      <c r="D93" s="1"/>
      <c r="E93" s="57" t="s">
        <v>38</v>
      </c>
      <c r="F93" s="60">
        <v>0.06</v>
      </c>
      <c r="G93" s="4"/>
      <c r="H93" s="1"/>
      <c r="I93" s="1"/>
      <c r="J93" s="4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62" t="s">
        <v>44</v>
      </c>
      <c r="C94" s="63">
        <v>0.0289</v>
      </c>
      <c r="D94" s="1"/>
      <c r="E94" s="62" t="s">
        <v>44</v>
      </c>
      <c r="F94" s="63">
        <v>0.0289</v>
      </c>
      <c r="G94" s="4"/>
      <c r="H94" s="1"/>
      <c r="I94" s="1"/>
      <c r="J94" s="4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62" t="s">
        <v>48</v>
      </c>
      <c r="C95" s="63">
        <v>0.025</v>
      </c>
      <c r="D95" s="1"/>
      <c r="E95" s="62" t="s">
        <v>48</v>
      </c>
      <c r="F95" s="63">
        <v>0.025</v>
      </c>
      <c r="G95" s="4"/>
      <c r="H95" s="1"/>
      <c r="I95" s="1"/>
      <c r="J95" s="4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62" t="s">
        <v>50</v>
      </c>
      <c r="C96" s="63">
        <v>0.02</v>
      </c>
      <c r="D96" s="1"/>
      <c r="E96" s="62" t="s">
        <v>50</v>
      </c>
      <c r="F96" s="63">
        <v>0.02</v>
      </c>
      <c r="G96" s="4"/>
      <c r="H96" s="1"/>
      <c r="I96" s="1"/>
      <c r="J96" s="4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41" t="s">
        <v>54</v>
      </c>
      <c r="C97" s="67">
        <f>C93-C94</f>
        <v>0.0311</v>
      </c>
      <c r="D97" s="1"/>
      <c r="E97" s="41" t="s">
        <v>54</v>
      </c>
      <c r="F97" s="67">
        <f>F93-F94</f>
        <v>0.0311</v>
      </c>
      <c r="G97" s="4"/>
      <c r="H97" s="1"/>
      <c r="I97" s="1"/>
      <c r="J97" s="4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41" t="s">
        <v>59</v>
      </c>
      <c r="C98" s="67">
        <f>C93-C95</f>
        <v>0.035</v>
      </c>
      <c r="D98" s="1"/>
      <c r="E98" s="41" t="s">
        <v>59</v>
      </c>
      <c r="F98" s="67">
        <f>F93-F95</f>
        <v>0.035</v>
      </c>
      <c r="G98" s="4"/>
      <c r="H98" s="1"/>
      <c r="I98" s="1"/>
      <c r="J98" s="4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41" t="s">
        <v>60</v>
      </c>
      <c r="C99" s="67">
        <f>C93-C96</f>
        <v>0.04</v>
      </c>
      <c r="D99" s="1"/>
      <c r="E99" s="41" t="s">
        <v>60</v>
      </c>
      <c r="F99" s="67">
        <f>F93-F96</f>
        <v>0.04</v>
      </c>
      <c r="G99" s="4"/>
      <c r="H99" s="1"/>
      <c r="I99" s="1"/>
      <c r="J99" s="4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41" t="s">
        <v>63</v>
      </c>
      <c r="C100" s="80">
        <f>C87*C86*C85*C89*(C93)</f>
        <v>540</v>
      </c>
      <c r="D100" s="1"/>
      <c r="E100" s="41" t="s">
        <v>63</v>
      </c>
      <c r="F100" s="80">
        <f>F87*F86*F85*F89*(F93)</f>
        <v>1350</v>
      </c>
      <c r="G100" s="4"/>
      <c r="H100" s="1"/>
      <c r="I100" s="1"/>
      <c r="J100" s="4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41" t="s">
        <v>64</v>
      </c>
      <c r="C101" s="80">
        <f>C84*C86*C87*C89*C85</f>
        <v>9000</v>
      </c>
      <c r="D101" s="1"/>
      <c r="E101" s="41" t="s">
        <v>64</v>
      </c>
      <c r="F101" s="80">
        <f>F84*F86*F87*F89*F85</f>
        <v>22500</v>
      </c>
      <c r="G101" s="4"/>
      <c r="H101" s="1"/>
      <c r="I101" s="1"/>
      <c r="J101" s="4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41" t="s">
        <v>81</v>
      </c>
      <c r="C102" s="93">
        <f>C101/C87</f>
        <v>90000</v>
      </c>
      <c r="D102" s="1"/>
      <c r="E102" s="41" t="s">
        <v>81</v>
      </c>
      <c r="F102" s="93">
        <f>F101/F87</f>
        <v>450000</v>
      </c>
      <c r="G102" s="4"/>
      <c r="H102" s="1"/>
      <c r="I102" s="1"/>
      <c r="J102" s="4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49" t="s">
        <v>86</v>
      </c>
      <c r="C103" s="96">
        <f>C101*C97</f>
        <v>279.9</v>
      </c>
      <c r="D103" s="1"/>
      <c r="E103" s="49" t="s">
        <v>86</v>
      </c>
      <c r="F103" s="96">
        <f>F101*F97</f>
        <v>699.75</v>
      </c>
      <c r="G103" s="4"/>
      <c r="H103" s="1"/>
      <c r="I103" s="1"/>
      <c r="J103" s="4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4"/>
      <c r="H104" s="1"/>
      <c r="I104" s="1"/>
      <c r="J104" s="4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09" t="s">
        <v>92</v>
      </c>
      <c r="C105" s="110">
        <f>C101+F101</f>
        <v>31500</v>
      </c>
      <c r="D105" s="1"/>
      <c r="E105" s="1"/>
      <c r="F105" s="1"/>
      <c r="G105" s="4"/>
      <c r="H105" s="1"/>
      <c r="I105" s="1"/>
      <c r="J105" s="4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09" t="s">
        <v>93</v>
      </c>
      <c r="C106" s="110">
        <f>C105*C93</f>
        <v>1890</v>
      </c>
      <c r="D106" s="1"/>
      <c r="E106" s="1"/>
      <c r="F106" s="1"/>
      <c r="G106" s="4"/>
      <c r="H106" s="1"/>
      <c r="I106" s="1"/>
      <c r="J106" s="4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09" t="s">
        <v>94</v>
      </c>
      <c r="C107" s="110">
        <f>C103+F103</f>
        <v>979.65</v>
      </c>
      <c r="D107" s="1"/>
      <c r="E107" s="1"/>
      <c r="F107" s="1"/>
      <c r="G107" s="4"/>
      <c r="H107" s="1"/>
      <c r="I107" s="1"/>
      <c r="J107" s="4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4"/>
      <c r="H108" s="1"/>
      <c r="I108" s="1"/>
      <c r="J108" s="4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4"/>
      <c r="H109" s="1"/>
      <c r="I109" s="1"/>
      <c r="J109" s="4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4"/>
      <c r="H110" s="1"/>
      <c r="I110" s="1"/>
      <c r="J110" s="4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4"/>
      <c r="H111" s="1"/>
      <c r="I111" s="1"/>
      <c r="J111" s="4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4"/>
      <c r="H112" s="1"/>
      <c r="I112" s="1"/>
      <c r="J112" s="4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4"/>
      <c r="H113" s="1"/>
      <c r="I113" s="1"/>
      <c r="J113" s="4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4"/>
      <c r="H114" s="1"/>
      <c r="I114" s="1"/>
      <c r="J114" s="4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4"/>
      <c r="H115" s="1"/>
      <c r="I115" s="1"/>
      <c r="J115" s="4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4"/>
      <c r="H116" s="1"/>
      <c r="I116" s="1"/>
      <c r="J116" s="4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4"/>
      <c r="H117" s="1"/>
      <c r="I117" s="1"/>
      <c r="J117" s="4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4"/>
      <c r="H118" s="1"/>
      <c r="I118" s="1"/>
      <c r="J118" s="4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4"/>
      <c r="H119" s="1"/>
      <c r="I119" s="1"/>
      <c r="J119" s="4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4"/>
      <c r="H120" s="1"/>
      <c r="I120" s="1"/>
      <c r="J120" s="4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4"/>
      <c r="H121" s="1"/>
      <c r="I121" s="1"/>
      <c r="J121" s="4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4"/>
      <c r="H122" s="1"/>
      <c r="I122" s="1"/>
      <c r="J122" s="4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4"/>
      <c r="H123" s="1"/>
      <c r="I123" s="1"/>
      <c r="J123" s="4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4"/>
      <c r="H124" s="1"/>
      <c r="I124" s="1"/>
      <c r="J124" s="4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4"/>
      <c r="H125" s="1"/>
      <c r="I125" s="1"/>
      <c r="J125" s="4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4"/>
      <c r="H126" s="1"/>
      <c r="I126" s="1"/>
      <c r="J126" s="4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4"/>
      <c r="H127" s="1"/>
      <c r="I127" s="1"/>
      <c r="J127" s="4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4"/>
      <c r="H128" s="1"/>
      <c r="I128" s="1"/>
      <c r="J128" s="4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4"/>
      <c r="H129" s="1"/>
      <c r="I129" s="1"/>
      <c r="J129" s="4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4"/>
      <c r="H130" s="1"/>
      <c r="I130" s="1"/>
      <c r="J130" s="4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4"/>
      <c r="H131" s="1"/>
      <c r="I131" s="1"/>
      <c r="J131" s="4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4"/>
      <c r="H132" s="1"/>
      <c r="I132" s="1"/>
      <c r="J132" s="4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4"/>
      <c r="H133" s="1"/>
      <c r="I133" s="1"/>
      <c r="J133" s="4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4"/>
      <c r="H134" s="1"/>
      <c r="I134" s="1"/>
      <c r="J134" s="4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4"/>
      <c r="H135" s="1"/>
      <c r="I135" s="1"/>
      <c r="J135" s="4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4"/>
      <c r="H136" s="1"/>
      <c r="I136" s="1"/>
      <c r="J136" s="4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4"/>
      <c r="H137" s="1"/>
      <c r="I137" s="1"/>
      <c r="J137" s="4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4"/>
      <c r="H138" s="1"/>
      <c r="I138" s="1"/>
      <c r="J138" s="4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4"/>
      <c r="H139" s="1"/>
      <c r="I139" s="1"/>
      <c r="J139" s="4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4"/>
      <c r="H140" s="1"/>
      <c r="I140" s="1"/>
      <c r="J140" s="4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4"/>
      <c r="H141" s="1"/>
      <c r="I141" s="1"/>
      <c r="J141" s="4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4"/>
      <c r="H142" s="1"/>
      <c r="I142" s="1"/>
      <c r="J142" s="4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4"/>
      <c r="H143" s="1"/>
      <c r="I143" s="1"/>
      <c r="J143" s="4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4"/>
      <c r="H144" s="1"/>
      <c r="I144" s="1"/>
      <c r="J144" s="4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4"/>
      <c r="H145" s="1"/>
      <c r="I145" s="1"/>
      <c r="J145" s="4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4"/>
      <c r="H146" s="1"/>
      <c r="I146" s="1"/>
      <c r="J146" s="4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4"/>
      <c r="H147" s="1"/>
      <c r="I147" s="1"/>
      <c r="J147" s="4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4"/>
      <c r="H148" s="1"/>
      <c r="I148" s="1"/>
      <c r="J148" s="4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4"/>
      <c r="H149" s="1"/>
      <c r="I149" s="1"/>
      <c r="J149" s="4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4"/>
      <c r="H150" s="1"/>
      <c r="I150" s="1"/>
      <c r="J150" s="4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4"/>
      <c r="H151" s="1"/>
      <c r="I151" s="1"/>
      <c r="J151" s="4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4"/>
      <c r="H152" s="1"/>
      <c r="I152" s="1"/>
      <c r="J152" s="4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4"/>
      <c r="H153" s="1"/>
      <c r="I153" s="1"/>
      <c r="J153" s="4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4"/>
      <c r="H154" s="1"/>
      <c r="I154" s="1"/>
      <c r="J154" s="4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4"/>
      <c r="H155" s="1"/>
      <c r="I155" s="1"/>
      <c r="J155" s="4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4"/>
      <c r="H156" s="1"/>
      <c r="I156" s="1"/>
      <c r="J156" s="4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4"/>
      <c r="H157" s="1"/>
      <c r="I157" s="1"/>
      <c r="J157" s="4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4"/>
      <c r="H158" s="1"/>
      <c r="I158" s="1"/>
      <c r="J158" s="4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4"/>
      <c r="H159" s="1"/>
      <c r="I159" s="1"/>
      <c r="J159" s="4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4"/>
      <c r="H160" s="1"/>
      <c r="I160" s="1"/>
      <c r="J160" s="4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4"/>
      <c r="H161" s="1"/>
      <c r="I161" s="1"/>
      <c r="J161" s="4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4"/>
      <c r="H162" s="1"/>
      <c r="I162" s="1"/>
      <c r="J162" s="4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4"/>
      <c r="H163" s="1"/>
      <c r="I163" s="1"/>
      <c r="J163" s="4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4"/>
      <c r="H164" s="1"/>
      <c r="I164" s="1"/>
      <c r="J164" s="4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4"/>
      <c r="H165" s="1"/>
      <c r="I165" s="1"/>
      <c r="J165" s="4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4"/>
      <c r="H166" s="1"/>
      <c r="I166" s="1"/>
      <c r="J166" s="4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4"/>
      <c r="H167" s="1"/>
      <c r="I167" s="1"/>
      <c r="J167" s="4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4"/>
      <c r="H168" s="1"/>
      <c r="I168" s="1"/>
      <c r="J168" s="4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4"/>
      <c r="H169" s="1"/>
      <c r="I169" s="1"/>
      <c r="J169" s="4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4"/>
      <c r="H170" s="1"/>
      <c r="I170" s="1"/>
      <c r="J170" s="4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4"/>
      <c r="H171" s="1"/>
      <c r="I171" s="1"/>
      <c r="J171" s="4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4"/>
      <c r="H172" s="1"/>
      <c r="I172" s="1"/>
      <c r="J172" s="4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4"/>
      <c r="H173" s="1"/>
      <c r="I173" s="1"/>
      <c r="J173" s="4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4"/>
      <c r="H174" s="1"/>
      <c r="I174" s="1"/>
      <c r="J174" s="4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4"/>
      <c r="H175" s="1"/>
      <c r="I175" s="1"/>
      <c r="J175" s="4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4"/>
      <c r="H176" s="1"/>
      <c r="I176" s="1"/>
      <c r="J176" s="4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4"/>
      <c r="H177" s="1"/>
      <c r="I177" s="1"/>
      <c r="J177" s="4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4"/>
      <c r="H178" s="1"/>
      <c r="I178" s="1"/>
      <c r="J178" s="4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4"/>
      <c r="H179" s="1"/>
      <c r="I179" s="1"/>
      <c r="J179" s="4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4"/>
      <c r="H180" s="1"/>
      <c r="I180" s="1"/>
      <c r="J180" s="4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4"/>
      <c r="H181" s="1"/>
      <c r="I181" s="1"/>
      <c r="J181" s="4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4"/>
      <c r="H182" s="1"/>
      <c r="I182" s="1"/>
      <c r="J182" s="4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4"/>
      <c r="H183" s="1"/>
      <c r="I183" s="1"/>
      <c r="J183" s="4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4"/>
      <c r="H184" s="1"/>
      <c r="I184" s="1"/>
      <c r="J184" s="4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4"/>
      <c r="H185" s="1"/>
      <c r="I185" s="1"/>
      <c r="J185" s="4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4"/>
      <c r="H186" s="1"/>
      <c r="I186" s="1"/>
      <c r="J186" s="4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4"/>
      <c r="H187" s="1"/>
      <c r="I187" s="1"/>
      <c r="J187" s="4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4"/>
      <c r="H188" s="1"/>
      <c r="I188" s="1"/>
      <c r="J188" s="4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4"/>
      <c r="H189" s="1"/>
      <c r="I189" s="1"/>
      <c r="J189" s="4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4"/>
      <c r="H190" s="1"/>
      <c r="I190" s="1"/>
      <c r="J190" s="4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4"/>
      <c r="H191" s="1"/>
      <c r="I191" s="1"/>
      <c r="J191" s="4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4"/>
      <c r="H192" s="1"/>
      <c r="I192" s="1"/>
      <c r="J192" s="4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4"/>
      <c r="H193" s="1"/>
      <c r="I193" s="1"/>
      <c r="J193" s="4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4"/>
      <c r="H194" s="1"/>
      <c r="I194" s="1"/>
      <c r="J194" s="4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4"/>
      <c r="H195" s="1"/>
      <c r="I195" s="1"/>
      <c r="J195" s="4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4"/>
      <c r="H196" s="1"/>
      <c r="I196" s="1"/>
      <c r="J196" s="4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4"/>
      <c r="H197" s="1"/>
      <c r="I197" s="1"/>
      <c r="J197" s="4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4"/>
      <c r="H198" s="1"/>
      <c r="I198" s="1"/>
      <c r="J198" s="4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4"/>
      <c r="H199" s="1"/>
      <c r="I199" s="1"/>
      <c r="J199" s="4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4"/>
      <c r="H200" s="1"/>
      <c r="I200" s="1"/>
      <c r="J200" s="4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4"/>
      <c r="H201" s="1"/>
      <c r="I201" s="1"/>
      <c r="J201" s="4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4"/>
      <c r="H202" s="1"/>
      <c r="I202" s="1"/>
      <c r="J202" s="4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4"/>
      <c r="H203" s="1"/>
      <c r="I203" s="1"/>
      <c r="J203" s="4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4"/>
      <c r="H204" s="1"/>
      <c r="I204" s="1"/>
      <c r="J204" s="4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4"/>
      <c r="H205" s="1"/>
      <c r="I205" s="1"/>
      <c r="J205" s="4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4"/>
      <c r="H206" s="1"/>
      <c r="I206" s="1"/>
      <c r="J206" s="4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4"/>
      <c r="H207" s="1"/>
      <c r="I207" s="1"/>
      <c r="J207" s="4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4"/>
      <c r="H208" s="1"/>
      <c r="I208" s="1"/>
      <c r="J208" s="4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4"/>
      <c r="H209" s="1"/>
      <c r="I209" s="1"/>
      <c r="J209" s="4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4"/>
      <c r="H210" s="1"/>
      <c r="I210" s="1"/>
      <c r="J210" s="4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4"/>
      <c r="H211" s="1"/>
      <c r="I211" s="1"/>
      <c r="J211" s="4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4"/>
      <c r="H212" s="1"/>
      <c r="I212" s="1"/>
      <c r="J212" s="4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4"/>
      <c r="H213" s="1"/>
      <c r="I213" s="1"/>
      <c r="J213" s="4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4"/>
      <c r="H214" s="1"/>
      <c r="I214" s="1"/>
      <c r="J214" s="4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4"/>
      <c r="H215" s="1"/>
      <c r="I215" s="1"/>
      <c r="J215" s="4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4"/>
      <c r="H216" s="1"/>
      <c r="I216" s="1"/>
      <c r="J216" s="4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4"/>
      <c r="H217" s="1"/>
      <c r="I217" s="1"/>
      <c r="J217" s="4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4"/>
      <c r="H218" s="1"/>
      <c r="I218" s="1"/>
      <c r="J218" s="4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4"/>
      <c r="H219" s="1"/>
      <c r="I219" s="1"/>
      <c r="J219" s="4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4"/>
      <c r="H220" s="1"/>
      <c r="I220" s="1"/>
      <c r="J220" s="4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4"/>
      <c r="H221" s="1"/>
      <c r="I221" s="1"/>
      <c r="J221" s="4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4"/>
      <c r="H222" s="1"/>
      <c r="I222" s="1"/>
      <c r="J222" s="4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4"/>
      <c r="H223" s="1"/>
      <c r="I223" s="1"/>
      <c r="J223" s="4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4"/>
      <c r="H224" s="1"/>
      <c r="I224" s="1"/>
      <c r="J224" s="4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4"/>
      <c r="H225" s="1"/>
      <c r="I225" s="1"/>
      <c r="J225" s="4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4"/>
      <c r="H226" s="1"/>
      <c r="I226" s="1"/>
      <c r="J226" s="4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4"/>
      <c r="H227" s="1"/>
      <c r="I227" s="1"/>
      <c r="J227" s="4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4"/>
      <c r="H228" s="1"/>
      <c r="I228" s="1"/>
      <c r="J228" s="4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4"/>
      <c r="H229" s="1"/>
      <c r="I229" s="1"/>
      <c r="J229" s="4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4"/>
      <c r="H230" s="1"/>
      <c r="I230" s="1"/>
      <c r="J230" s="4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4"/>
      <c r="H231" s="1"/>
      <c r="I231" s="1"/>
      <c r="J231" s="4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4"/>
      <c r="H232" s="1"/>
      <c r="I232" s="1"/>
      <c r="J232" s="4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4"/>
      <c r="H233" s="1"/>
      <c r="I233" s="1"/>
      <c r="J233" s="4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4"/>
      <c r="H234" s="1"/>
      <c r="I234" s="1"/>
      <c r="J234" s="4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4"/>
      <c r="H235" s="1"/>
      <c r="I235" s="1"/>
      <c r="J235" s="4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4"/>
      <c r="H236" s="1"/>
      <c r="I236" s="1"/>
      <c r="J236" s="4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4"/>
      <c r="H237" s="1"/>
      <c r="I237" s="1"/>
      <c r="J237" s="4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4"/>
      <c r="H238" s="1"/>
      <c r="I238" s="1"/>
      <c r="J238" s="4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4"/>
      <c r="H239" s="1"/>
      <c r="I239" s="1"/>
      <c r="J239" s="4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4"/>
      <c r="H240" s="1"/>
      <c r="I240" s="1"/>
      <c r="J240" s="4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4"/>
      <c r="H241" s="1"/>
      <c r="I241" s="1"/>
      <c r="J241" s="4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4"/>
      <c r="H242" s="1"/>
      <c r="I242" s="1"/>
      <c r="J242" s="4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4"/>
      <c r="H243" s="1"/>
      <c r="I243" s="1"/>
      <c r="J243" s="4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4"/>
      <c r="H244" s="1"/>
      <c r="I244" s="1"/>
      <c r="J244" s="4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4"/>
      <c r="H245" s="1"/>
      <c r="I245" s="1"/>
      <c r="J245" s="4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4"/>
      <c r="H246" s="1"/>
      <c r="I246" s="1"/>
      <c r="J246" s="4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4"/>
      <c r="H247" s="1"/>
      <c r="I247" s="1"/>
      <c r="J247" s="4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4"/>
      <c r="H248" s="1"/>
      <c r="I248" s="1"/>
      <c r="J248" s="4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4"/>
      <c r="H249" s="1"/>
      <c r="I249" s="1"/>
      <c r="J249" s="4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4"/>
      <c r="H250" s="1"/>
      <c r="I250" s="1"/>
      <c r="J250" s="4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4"/>
      <c r="H251" s="1"/>
      <c r="I251" s="1"/>
      <c r="J251" s="4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4"/>
      <c r="H252" s="1"/>
      <c r="I252" s="1"/>
      <c r="J252" s="4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4"/>
      <c r="H253" s="1"/>
      <c r="I253" s="1"/>
      <c r="J253" s="4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4"/>
      <c r="H254" s="1"/>
      <c r="I254" s="1"/>
      <c r="J254" s="4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4"/>
      <c r="H255" s="1"/>
      <c r="I255" s="1"/>
      <c r="J255" s="4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4"/>
      <c r="H256" s="1"/>
      <c r="I256" s="1"/>
      <c r="J256" s="4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4"/>
      <c r="H257" s="1"/>
      <c r="I257" s="1"/>
      <c r="J257" s="4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4"/>
      <c r="H258" s="1"/>
      <c r="I258" s="1"/>
      <c r="J258" s="4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4"/>
      <c r="H259" s="1"/>
      <c r="I259" s="1"/>
      <c r="J259" s="4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4"/>
      <c r="H260" s="1"/>
      <c r="I260" s="1"/>
      <c r="J260" s="4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4"/>
      <c r="H261" s="1"/>
      <c r="I261" s="1"/>
      <c r="J261" s="4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4"/>
      <c r="H262" s="1"/>
      <c r="I262" s="1"/>
      <c r="J262" s="4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4"/>
      <c r="H263" s="1"/>
      <c r="I263" s="1"/>
      <c r="J263" s="4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4"/>
      <c r="H264" s="1"/>
      <c r="I264" s="1"/>
      <c r="J264" s="4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4"/>
      <c r="H265" s="1"/>
      <c r="I265" s="1"/>
      <c r="J265" s="4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4"/>
      <c r="H266" s="1"/>
      <c r="I266" s="1"/>
      <c r="J266" s="4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4"/>
      <c r="H267" s="1"/>
      <c r="I267" s="1"/>
      <c r="J267" s="4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4"/>
      <c r="H268" s="1"/>
      <c r="I268" s="1"/>
      <c r="J268" s="4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4"/>
      <c r="H269" s="1"/>
      <c r="I269" s="1"/>
      <c r="J269" s="4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4"/>
      <c r="H270" s="1"/>
      <c r="I270" s="1"/>
      <c r="J270" s="4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4"/>
      <c r="H271" s="1"/>
      <c r="I271" s="1"/>
      <c r="J271" s="4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4"/>
      <c r="H272" s="1"/>
      <c r="I272" s="1"/>
      <c r="J272" s="4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4"/>
      <c r="H273" s="1"/>
      <c r="I273" s="1"/>
      <c r="J273" s="4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4"/>
      <c r="H274" s="1"/>
      <c r="I274" s="1"/>
      <c r="J274" s="4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4"/>
      <c r="H275" s="1"/>
      <c r="I275" s="1"/>
      <c r="J275" s="4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4"/>
      <c r="H276" s="1"/>
      <c r="I276" s="1"/>
      <c r="J276" s="4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4"/>
      <c r="H277" s="1"/>
      <c r="I277" s="1"/>
      <c r="J277" s="4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4"/>
      <c r="H278" s="1"/>
      <c r="I278" s="1"/>
      <c r="J278" s="4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4"/>
      <c r="H279" s="1"/>
      <c r="I279" s="1"/>
      <c r="J279" s="4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4"/>
      <c r="H280" s="1"/>
      <c r="I280" s="1"/>
      <c r="J280" s="4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4"/>
      <c r="H281" s="1"/>
      <c r="I281" s="1"/>
      <c r="J281" s="4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4"/>
      <c r="H282" s="1"/>
      <c r="I282" s="1"/>
      <c r="J282" s="4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4"/>
      <c r="H283" s="1"/>
      <c r="I283" s="1"/>
      <c r="J283" s="4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4"/>
      <c r="H284" s="1"/>
      <c r="I284" s="1"/>
      <c r="J284" s="4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4"/>
      <c r="H285" s="1"/>
      <c r="I285" s="1"/>
      <c r="J285" s="4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4"/>
      <c r="H286" s="1"/>
      <c r="I286" s="1"/>
      <c r="J286" s="4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4"/>
      <c r="H287" s="1"/>
      <c r="I287" s="1"/>
      <c r="J287" s="4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4"/>
      <c r="H288" s="1"/>
      <c r="I288" s="1"/>
      <c r="J288" s="4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4"/>
      <c r="H289" s="1"/>
      <c r="I289" s="1"/>
      <c r="J289" s="4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4"/>
      <c r="H290" s="1"/>
      <c r="I290" s="1"/>
      <c r="J290" s="4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4"/>
      <c r="H291" s="1"/>
      <c r="I291" s="1"/>
      <c r="J291" s="4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4"/>
      <c r="H292" s="1"/>
      <c r="I292" s="1"/>
      <c r="J292" s="4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4"/>
      <c r="H293" s="1"/>
      <c r="I293" s="1"/>
      <c r="J293" s="4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4"/>
      <c r="H294" s="1"/>
      <c r="I294" s="1"/>
      <c r="J294" s="4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4"/>
      <c r="H295" s="1"/>
      <c r="I295" s="1"/>
      <c r="J295" s="4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4"/>
      <c r="H296" s="1"/>
      <c r="I296" s="1"/>
      <c r="J296" s="4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4"/>
      <c r="H297" s="1"/>
      <c r="I297" s="1"/>
      <c r="J297" s="4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4"/>
      <c r="H298" s="1"/>
      <c r="I298" s="1"/>
      <c r="J298" s="4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4"/>
      <c r="H299" s="1"/>
      <c r="I299" s="1"/>
      <c r="J299" s="4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4"/>
      <c r="H300" s="1"/>
      <c r="I300" s="1"/>
      <c r="J300" s="4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4"/>
      <c r="H301" s="1"/>
      <c r="I301" s="1"/>
      <c r="J301" s="4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4"/>
      <c r="H302" s="1"/>
      <c r="I302" s="1"/>
      <c r="J302" s="4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4"/>
      <c r="H303" s="1"/>
      <c r="I303" s="1"/>
      <c r="J303" s="4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4"/>
      <c r="H304" s="1"/>
      <c r="I304" s="1"/>
      <c r="J304" s="4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4"/>
      <c r="H305" s="1"/>
      <c r="I305" s="1"/>
      <c r="J305" s="4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4"/>
      <c r="H306" s="1"/>
      <c r="I306" s="1"/>
      <c r="J306" s="4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4"/>
      <c r="H307" s="1"/>
      <c r="I307" s="1"/>
      <c r="J307" s="4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4"/>
      <c r="H308" s="1"/>
      <c r="I308" s="1"/>
      <c r="J308" s="4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4"/>
      <c r="H309" s="1"/>
      <c r="I309" s="1"/>
      <c r="J309" s="4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4"/>
      <c r="H310" s="1"/>
      <c r="I310" s="1"/>
      <c r="J310" s="4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4"/>
      <c r="H311" s="1"/>
      <c r="I311" s="1"/>
      <c r="J311" s="4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4"/>
      <c r="H312" s="1"/>
      <c r="I312" s="1"/>
      <c r="J312" s="4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4"/>
      <c r="H313" s="1"/>
      <c r="I313" s="1"/>
      <c r="J313" s="4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4"/>
      <c r="H314" s="1"/>
      <c r="I314" s="1"/>
      <c r="J314" s="4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4"/>
      <c r="H315" s="1"/>
      <c r="I315" s="1"/>
      <c r="J315" s="4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4"/>
      <c r="H316" s="1"/>
      <c r="I316" s="1"/>
      <c r="J316" s="4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4"/>
      <c r="H317" s="1"/>
      <c r="I317" s="1"/>
      <c r="J317" s="4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4"/>
      <c r="H318" s="1"/>
      <c r="I318" s="1"/>
      <c r="J318" s="4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4"/>
      <c r="H319" s="1"/>
      <c r="I319" s="1"/>
      <c r="J319" s="4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4"/>
      <c r="H320" s="1"/>
      <c r="I320" s="1"/>
      <c r="J320" s="4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4"/>
      <c r="H321" s="1"/>
      <c r="I321" s="1"/>
      <c r="J321" s="4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4"/>
      <c r="H322" s="1"/>
      <c r="I322" s="1"/>
      <c r="J322" s="4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4"/>
      <c r="H323" s="1"/>
      <c r="I323" s="1"/>
      <c r="J323" s="4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4"/>
      <c r="H324" s="1"/>
      <c r="I324" s="1"/>
      <c r="J324" s="4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4"/>
      <c r="H325" s="1"/>
      <c r="I325" s="1"/>
      <c r="J325" s="4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4"/>
      <c r="H326" s="1"/>
      <c r="I326" s="1"/>
      <c r="J326" s="4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4"/>
      <c r="H327" s="1"/>
      <c r="I327" s="1"/>
      <c r="J327" s="4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4"/>
      <c r="H328" s="1"/>
      <c r="I328" s="1"/>
      <c r="J328" s="4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4"/>
      <c r="H329" s="1"/>
      <c r="I329" s="1"/>
      <c r="J329" s="4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4"/>
      <c r="H330" s="1"/>
      <c r="I330" s="1"/>
      <c r="J330" s="4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4"/>
      <c r="H331" s="1"/>
      <c r="I331" s="1"/>
      <c r="J331" s="4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4"/>
      <c r="H332" s="1"/>
      <c r="I332" s="1"/>
      <c r="J332" s="4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4"/>
      <c r="H333" s="1"/>
      <c r="I333" s="1"/>
      <c r="J333" s="4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4"/>
      <c r="H334" s="1"/>
      <c r="I334" s="1"/>
      <c r="J334" s="4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4"/>
      <c r="H335" s="1"/>
      <c r="I335" s="1"/>
      <c r="J335" s="4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4"/>
      <c r="H336" s="1"/>
      <c r="I336" s="1"/>
      <c r="J336" s="4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4"/>
      <c r="H337" s="1"/>
      <c r="I337" s="1"/>
      <c r="J337" s="4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4"/>
      <c r="H338" s="1"/>
      <c r="I338" s="1"/>
      <c r="J338" s="4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4"/>
      <c r="H339" s="1"/>
      <c r="I339" s="1"/>
      <c r="J339" s="4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4"/>
      <c r="H340" s="1"/>
      <c r="I340" s="1"/>
      <c r="J340" s="4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4"/>
      <c r="H341" s="1"/>
      <c r="I341" s="1"/>
      <c r="J341" s="4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4"/>
      <c r="H342" s="1"/>
      <c r="I342" s="1"/>
      <c r="J342" s="4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4"/>
      <c r="H343" s="1"/>
      <c r="I343" s="1"/>
      <c r="J343" s="4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4"/>
      <c r="H344" s="1"/>
      <c r="I344" s="1"/>
      <c r="J344" s="4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4"/>
      <c r="H345" s="1"/>
      <c r="I345" s="1"/>
      <c r="J345" s="4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4"/>
      <c r="H346" s="1"/>
      <c r="I346" s="1"/>
      <c r="J346" s="4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4"/>
      <c r="H347" s="1"/>
      <c r="I347" s="1"/>
      <c r="J347" s="4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4"/>
      <c r="H348" s="1"/>
      <c r="I348" s="1"/>
      <c r="J348" s="4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4"/>
      <c r="H349" s="1"/>
      <c r="I349" s="1"/>
      <c r="J349" s="4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4"/>
      <c r="H350" s="1"/>
      <c r="I350" s="1"/>
      <c r="J350" s="4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4"/>
      <c r="H351" s="1"/>
      <c r="I351" s="1"/>
      <c r="J351" s="4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4"/>
      <c r="H352" s="1"/>
      <c r="I352" s="1"/>
      <c r="J352" s="4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4"/>
      <c r="H353" s="1"/>
      <c r="I353" s="1"/>
      <c r="J353" s="4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4"/>
      <c r="H354" s="1"/>
      <c r="I354" s="1"/>
      <c r="J354" s="4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4"/>
      <c r="H355" s="1"/>
      <c r="I355" s="1"/>
      <c r="J355" s="4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4"/>
      <c r="H356" s="1"/>
      <c r="I356" s="1"/>
      <c r="J356" s="4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4"/>
      <c r="H357" s="1"/>
      <c r="I357" s="1"/>
      <c r="J357" s="4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4"/>
      <c r="H358" s="1"/>
      <c r="I358" s="1"/>
      <c r="J358" s="4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4"/>
      <c r="H359" s="1"/>
      <c r="I359" s="1"/>
      <c r="J359" s="4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4"/>
      <c r="H360" s="1"/>
      <c r="I360" s="1"/>
      <c r="J360" s="4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4"/>
      <c r="H361" s="1"/>
      <c r="I361" s="1"/>
      <c r="J361" s="4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4"/>
      <c r="H362" s="1"/>
      <c r="I362" s="1"/>
      <c r="J362" s="4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4"/>
      <c r="H363" s="1"/>
      <c r="I363" s="1"/>
      <c r="J363" s="4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4"/>
      <c r="H364" s="1"/>
      <c r="I364" s="1"/>
      <c r="J364" s="4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4"/>
      <c r="H365" s="1"/>
      <c r="I365" s="1"/>
      <c r="J365" s="4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4"/>
      <c r="H366" s="1"/>
      <c r="I366" s="1"/>
      <c r="J366" s="4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4"/>
      <c r="H367" s="1"/>
      <c r="I367" s="1"/>
      <c r="J367" s="4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4"/>
      <c r="H368" s="1"/>
      <c r="I368" s="1"/>
      <c r="J368" s="4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4"/>
      <c r="H369" s="1"/>
      <c r="I369" s="1"/>
      <c r="J369" s="4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4"/>
      <c r="H370" s="1"/>
      <c r="I370" s="1"/>
      <c r="J370" s="4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4"/>
      <c r="H371" s="1"/>
      <c r="I371" s="1"/>
      <c r="J371" s="4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4"/>
      <c r="H372" s="1"/>
      <c r="I372" s="1"/>
      <c r="J372" s="4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4"/>
      <c r="H373" s="1"/>
      <c r="I373" s="1"/>
      <c r="J373" s="4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4"/>
      <c r="H374" s="1"/>
      <c r="I374" s="1"/>
      <c r="J374" s="4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4"/>
      <c r="H375" s="1"/>
      <c r="I375" s="1"/>
      <c r="J375" s="4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4"/>
      <c r="H376" s="1"/>
      <c r="I376" s="1"/>
      <c r="J376" s="4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4"/>
      <c r="H377" s="1"/>
      <c r="I377" s="1"/>
      <c r="J377" s="4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4"/>
      <c r="H378" s="1"/>
      <c r="I378" s="1"/>
      <c r="J378" s="4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4"/>
      <c r="H379" s="1"/>
      <c r="I379" s="1"/>
      <c r="J379" s="4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4"/>
      <c r="H380" s="1"/>
      <c r="I380" s="1"/>
      <c r="J380" s="4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4"/>
      <c r="H381" s="1"/>
      <c r="I381" s="1"/>
      <c r="J381" s="4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4"/>
      <c r="H382" s="1"/>
      <c r="I382" s="1"/>
      <c r="J382" s="4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4"/>
      <c r="H383" s="1"/>
      <c r="I383" s="1"/>
      <c r="J383" s="4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4"/>
      <c r="H384" s="1"/>
      <c r="I384" s="1"/>
      <c r="J384" s="4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4"/>
      <c r="H385" s="1"/>
      <c r="I385" s="1"/>
      <c r="J385" s="4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4"/>
      <c r="H386" s="1"/>
      <c r="I386" s="1"/>
      <c r="J386" s="4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4"/>
      <c r="H387" s="1"/>
      <c r="I387" s="1"/>
      <c r="J387" s="4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4"/>
      <c r="H388" s="1"/>
      <c r="I388" s="1"/>
      <c r="J388" s="4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4"/>
      <c r="H389" s="1"/>
      <c r="I389" s="1"/>
      <c r="J389" s="4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4"/>
      <c r="H390" s="1"/>
      <c r="I390" s="1"/>
      <c r="J390" s="4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4"/>
      <c r="H391" s="1"/>
      <c r="I391" s="1"/>
      <c r="J391" s="4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4"/>
      <c r="H392" s="1"/>
      <c r="I392" s="1"/>
      <c r="J392" s="4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4"/>
      <c r="H393" s="1"/>
      <c r="I393" s="1"/>
      <c r="J393" s="4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4"/>
      <c r="H394" s="1"/>
      <c r="I394" s="1"/>
      <c r="J394" s="4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4"/>
      <c r="H395" s="1"/>
      <c r="I395" s="1"/>
      <c r="J395" s="4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4"/>
      <c r="H396" s="1"/>
      <c r="I396" s="1"/>
      <c r="J396" s="4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4"/>
      <c r="H397" s="1"/>
      <c r="I397" s="1"/>
      <c r="J397" s="4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4"/>
      <c r="H398" s="1"/>
      <c r="I398" s="1"/>
      <c r="J398" s="4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4"/>
      <c r="H399" s="1"/>
      <c r="I399" s="1"/>
      <c r="J399" s="4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4"/>
      <c r="H400" s="1"/>
      <c r="I400" s="1"/>
      <c r="J400" s="4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4"/>
      <c r="H401" s="1"/>
      <c r="I401" s="1"/>
      <c r="J401" s="4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4"/>
      <c r="H402" s="1"/>
      <c r="I402" s="1"/>
      <c r="J402" s="4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4"/>
      <c r="H403" s="1"/>
      <c r="I403" s="1"/>
      <c r="J403" s="4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4"/>
      <c r="H404" s="1"/>
      <c r="I404" s="1"/>
      <c r="J404" s="4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4"/>
      <c r="H405" s="1"/>
      <c r="I405" s="1"/>
      <c r="J405" s="4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4"/>
      <c r="H406" s="1"/>
      <c r="I406" s="1"/>
      <c r="J406" s="4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4"/>
      <c r="H407" s="1"/>
      <c r="I407" s="1"/>
      <c r="J407" s="4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4"/>
      <c r="H408" s="1"/>
      <c r="I408" s="1"/>
      <c r="J408" s="4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4"/>
      <c r="H409" s="1"/>
      <c r="I409" s="1"/>
      <c r="J409" s="4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4"/>
      <c r="H410" s="1"/>
      <c r="I410" s="1"/>
      <c r="J410" s="4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4"/>
      <c r="H411" s="1"/>
      <c r="I411" s="1"/>
      <c r="J411" s="4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4"/>
      <c r="H412" s="1"/>
      <c r="I412" s="1"/>
      <c r="J412" s="4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4"/>
      <c r="H413" s="1"/>
      <c r="I413" s="1"/>
      <c r="J413" s="4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4"/>
      <c r="H414" s="1"/>
      <c r="I414" s="1"/>
      <c r="J414" s="4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4"/>
      <c r="H415" s="1"/>
      <c r="I415" s="1"/>
      <c r="J415" s="4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4"/>
      <c r="H416" s="1"/>
      <c r="I416" s="1"/>
      <c r="J416" s="4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4"/>
      <c r="H417" s="1"/>
      <c r="I417" s="1"/>
      <c r="J417" s="4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4"/>
      <c r="H418" s="1"/>
      <c r="I418" s="1"/>
      <c r="J418" s="4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4"/>
      <c r="H419" s="1"/>
      <c r="I419" s="1"/>
      <c r="J419" s="4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4"/>
      <c r="H420" s="1"/>
      <c r="I420" s="1"/>
      <c r="J420" s="4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4"/>
      <c r="H421" s="1"/>
      <c r="I421" s="1"/>
      <c r="J421" s="4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4"/>
      <c r="H422" s="1"/>
      <c r="I422" s="1"/>
      <c r="J422" s="4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4"/>
      <c r="H423" s="1"/>
      <c r="I423" s="1"/>
      <c r="J423" s="4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4"/>
      <c r="H424" s="1"/>
      <c r="I424" s="1"/>
      <c r="J424" s="4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4"/>
      <c r="H425" s="1"/>
      <c r="I425" s="1"/>
      <c r="J425" s="4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4"/>
      <c r="H426" s="1"/>
      <c r="I426" s="1"/>
      <c r="J426" s="4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4"/>
      <c r="H427" s="1"/>
      <c r="I427" s="1"/>
      <c r="J427" s="4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4"/>
      <c r="H428" s="1"/>
      <c r="I428" s="1"/>
      <c r="J428" s="4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4"/>
      <c r="H429" s="1"/>
      <c r="I429" s="1"/>
      <c r="J429" s="4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4"/>
      <c r="H430" s="1"/>
      <c r="I430" s="1"/>
      <c r="J430" s="4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4"/>
      <c r="H431" s="1"/>
      <c r="I431" s="1"/>
      <c r="J431" s="4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4"/>
      <c r="H432" s="1"/>
      <c r="I432" s="1"/>
      <c r="J432" s="4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4"/>
      <c r="H433" s="1"/>
      <c r="I433" s="1"/>
      <c r="J433" s="4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4"/>
      <c r="H434" s="1"/>
      <c r="I434" s="1"/>
      <c r="J434" s="4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4"/>
      <c r="H435" s="1"/>
      <c r="I435" s="1"/>
      <c r="J435" s="4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4"/>
      <c r="H436" s="1"/>
      <c r="I436" s="1"/>
      <c r="J436" s="4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4"/>
      <c r="H437" s="1"/>
      <c r="I437" s="1"/>
      <c r="J437" s="4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4"/>
      <c r="H438" s="1"/>
      <c r="I438" s="1"/>
      <c r="J438" s="4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4"/>
      <c r="H439" s="1"/>
      <c r="I439" s="1"/>
      <c r="J439" s="4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4"/>
      <c r="H440" s="1"/>
      <c r="I440" s="1"/>
      <c r="J440" s="4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4"/>
      <c r="H441" s="1"/>
      <c r="I441" s="1"/>
      <c r="J441" s="4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4"/>
      <c r="H442" s="1"/>
      <c r="I442" s="1"/>
      <c r="J442" s="4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4"/>
      <c r="H443" s="1"/>
      <c r="I443" s="1"/>
      <c r="J443" s="4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4"/>
      <c r="H444" s="1"/>
      <c r="I444" s="1"/>
      <c r="J444" s="4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4"/>
      <c r="H445" s="1"/>
      <c r="I445" s="1"/>
      <c r="J445" s="4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4"/>
      <c r="H446" s="1"/>
      <c r="I446" s="1"/>
      <c r="J446" s="4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4"/>
      <c r="H447" s="1"/>
      <c r="I447" s="1"/>
      <c r="J447" s="4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4"/>
      <c r="H448" s="1"/>
      <c r="I448" s="1"/>
      <c r="J448" s="4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4"/>
      <c r="H449" s="1"/>
      <c r="I449" s="1"/>
      <c r="J449" s="4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4"/>
      <c r="H450" s="1"/>
      <c r="I450" s="1"/>
      <c r="J450" s="4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4"/>
      <c r="H451" s="1"/>
      <c r="I451" s="1"/>
      <c r="J451" s="4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4"/>
      <c r="H452" s="1"/>
      <c r="I452" s="1"/>
      <c r="J452" s="4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4"/>
      <c r="H453" s="1"/>
      <c r="I453" s="1"/>
      <c r="J453" s="4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4"/>
      <c r="H454" s="1"/>
      <c r="I454" s="1"/>
      <c r="J454" s="4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4"/>
      <c r="H455" s="1"/>
      <c r="I455" s="1"/>
      <c r="J455" s="4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4"/>
      <c r="H456" s="1"/>
      <c r="I456" s="1"/>
      <c r="J456" s="4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4"/>
      <c r="H457" s="1"/>
      <c r="I457" s="1"/>
      <c r="J457" s="4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4"/>
      <c r="H458" s="1"/>
      <c r="I458" s="1"/>
      <c r="J458" s="4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4"/>
      <c r="H459" s="1"/>
      <c r="I459" s="1"/>
      <c r="J459" s="4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4"/>
      <c r="H460" s="1"/>
      <c r="I460" s="1"/>
      <c r="J460" s="4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4"/>
      <c r="H461" s="1"/>
      <c r="I461" s="1"/>
      <c r="J461" s="4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4"/>
      <c r="H462" s="1"/>
      <c r="I462" s="1"/>
      <c r="J462" s="4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4"/>
      <c r="H463" s="1"/>
      <c r="I463" s="1"/>
      <c r="J463" s="4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4"/>
      <c r="H464" s="1"/>
      <c r="I464" s="1"/>
      <c r="J464" s="4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4"/>
      <c r="H465" s="1"/>
      <c r="I465" s="1"/>
      <c r="J465" s="4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4"/>
      <c r="H466" s="1"/>
      <c r="I466" s="1"/>
      <c r="J466" s="4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4"/>
      <c r="H467" s="1"/>
      <c r="I467" s="1"/>
      <c r="J467" s="4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4"/>
      <c r="H468" s="1"/>
      <c r="I468" s="1"/>
      <c r="J468" s="4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4"/>
      <c r="H469" s="1"/>
      <c r="I469" s="1"/>
      <c r="J469" s="4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4"/>
      <c r="H470" s="1"/>
      <c r="I470" s="1"/>
      <c r="J470" s="4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4"/>
      <c r="H471" s="1"/>
      <c r="I471" s="1"/>
      <c r="J471" s="4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4"/>
      <c r="H472" s="1"/>
      <c r="I472" s="1"/>
      <c r="J472" s="4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4"/>
      <c r="H473" s="1"/>
      <c r="I473" s="1"/>
      <c r="J473" s="4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4"/>
      <c r="H474" s="1"/>
      <c r="I474" s="1"/>
      <c r="J474" s="4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4"/>
      <c r="H475" s="1"/>
      <c r="I475" s="1"/>
      <c r="J475" s="4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4"/>
      <c r="H476" s="1"/>
      <c r="I476" s="1"/>
      <c r="J476" s="4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4"/>
      <c r="H477" s="1"/>
      <c r="I477" s="1"/>
      <c r="J477" s="4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4"/>
      <c r="H478" s="1"/>
      <c r="I478" s="1"/>
      <c r="J478" s="4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4"/>
      <c r="H479" s="1"/>
      <c r="I479" s="1"/>
      <c r="J479" s="4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4"/>
      <c r="H480" s="1"/>
      <c r="I480" s="1"/>
      <c r="J480" s="4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4"/>
      <c r="H481" s="1"/>
      <c r="I481" s="1"/>
      <c r="J481" s="4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4"/>
      <c r="H482" s="1"/>
      <c r="I482" s="1"/>
      <c r="J482" s="4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4"/>
      <c r="H483" s="1"/>
      <c r="I483" s="1"/>
      <c r="J483" s="4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4"/>
      <c r="H484" s="1"/>
      <c r="I484" s="1"/>
      <c r="J484" s="4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4"/>
      <c r="H485" s="1"/>
      <c r="I485" s="1"/>
      <c r="J485" s="4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4"/>
      <c r="H486" s="1"/>
      <c r="I486" s="1"/>
      <c r="J486" s="4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4"/>
      <c r="H487" s="1"/>
      <c r="I487" s="1"/>
      <c r="J487" s="4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4"/>
      <c r="H488" s="1"/>
      <c r="I488" s="1"/>
      <c r="J488" s="4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4"/>
      <c r="H489" s="1"/>
      <c r="I489" s="1"/>
      <c r="J489" s="4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4"/>
      <c r="H490" s="1"/>
      <c r="I490" s="1"/>
      <c r="J490" s="4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4"/>
      <c r="H491" s="1"/>
      <c r="I491" s="1"/>
      <c r="J491" s="4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4"/>
      <c r="H492" s="1"/>
      <c r="I492" s="1"/>
      <c r="J492" s="4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4"/>
      <c r="H493" s="1"/>
      <c r="I493" s="1"/>
      <c r="J493" s="4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4"/>
      <c r="H494" s="1"/>
      <c r="I494" s="1"/>
      <c r="J494" s="4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4"/>
      <c r="H495" s="1"/>
      <c r="I495" s="1"/>
      <c r="J495" s="4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4"/>
      <c r="H496" s="1"/>
      <c r="I496" s="1"/>
      <c r="J496" s="4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4"/>
      <c r="H497" s="1"/>
      <c r="I497" s="1"/>
      <c r="J497" s="4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4"/>
      <c r="H498" s="1"/>
      <c r="I498" s="1"/>
      <c r="J498" s="4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4"/>
      <c r="H499" s="1"/>
      <c r="I499" s="1"/>
      <c r="J499" s="4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4"/>
      <c r="H500" s="1"/>
      <c r="I500" s="1"/>
      <c r="J500" s="4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4"/>
      <c r="H501" s="1"/>
      <c r="I501" s="1"/>
      <c r="J501" s="4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4"/>
      <c r="H502" s="1"/>
      <c r="I502" s="1"/>
      <c r="J502" s="4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4"/>
      <c r="H503" s="1"/>
      <c r="I503" s="1"/>
      <c r="J503" s="4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4"/>
      <c r="H504" s="1"/>
      <c r="I504" s="1"/>
      <c r="J504" s="4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4"/>
      <c r="H505" s="1"/>
      <c r="I505" s="1"/>
      <c r="J505" s="4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4"/>
      <c r="H506" s="1"/>
      <c r="I506" s="1"/>
      <c r="J506" s="4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4"/>
      <c r="H507" s="1"/>
      <c r="I507" s="1"/>
      <c r="J507" s="4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4"/>
      <c r="H508" s="1"/>
      <c r="I508" s="1"/>
      <c r="J508" s="4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4"/>
      <c r="H509" s="1"/>
      <c r="I509" s="1"/>
      <c r="J509" s="4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4"/>
      <c r="H510" s="1"/>
      <c r="I510" s="1"/>
      <c r="J510" s="4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4"/>
      <c r="H511" s="1"/>
      <c r="I511" s="1"/>
      <c r="J511" s="4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4"/>
      <c r="H512" s="1"/>
      <c r="I512" s="1"/>
      <c r="J512" s="4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4"/>
      <c r="H513" s="1"/>
      <c r="I513" s="1"/>
      <c r="J513" s="4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4"/>
      <c r="H514" s="1"/>
      <c r="I514" s="1"/>
      <c r="J514" s="4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4"/>
      <c r="H515" s="1"/>
      <c r="I515" s="1"/>
      <c r="J515" s="4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4"/>
      <c r="H516" s="1"/>
      <c r="I516" s="1"/>
      <c r="J516" s="4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4"/>
      <c r="H517" s="1"/>
      <c r="I517" s="1"/>
      <c r="J517" s="4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4"/>
      <c r="H518" s="1"/>
      <c r="I518" s="1"/>
      <c r="J518" s="4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4"/>
      <c r="H519" s="1"/>
      <c r="I519" s="1"/>
      <c r="J519" s="4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4"/>
      <c r="H520" s="1"/>
      <c r="I520" s="1"/>
      <c r="J520" s="4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4"/>
      <c r="H521" s="1"/>
      <c r="I521" s="1"/>
      <c r="J521" s="4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4"/>
      <c r="H522" s="1"/>
      <c r="I522" s="1"/>
      <c r="J522" s="4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4"/>
      <c r="H523" s="1"/>
      <c r="I523" s="1"/>
      <c r="J523" s="4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4"/>
      <c r="H524" s="1"/>
      <c r="I524" s="1"/>
      <c r="J524" s="4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4"/>
      <c r="H525" s="1"/>
      <c r="I525" s="1"/>
      <c r="J525" s="4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4"/>
      <c r="H526" s="1"/>
      <c r="I526" s="1"/>
      <c r="J526" s="4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4"/>
      <c r="H527" s="1"/>
      <c r="I527" s="1"/>
      <c r="J527" s="4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4"/>
      <c r="H528" s="1"/>
      <c r="I528" s="1"/>
      <c r="J528" s="4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4"/>
      <c r="H529" s="1"/>
      <c r="I529" s="1"/>
      <c r="J529" s="4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4"/>
      <c r="H530" s="1"/>
      <c r="I530" s="1"/>
      <c r="J530" s="4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4"/>
      <c r="H531" s="1"/>
      <c r="I531" s="1"/>
      <c r="J531" s="4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4"/>
      <c r="H532" s="1"/>
      <c r="I532" s="1"/>
      <c r="J532" s="4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4"/>
      <c r="H533" s="1"/>
      <c r="I533" s="1"/>
      <c r="J533" s="4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4"/>
      <c r="H534" s="1"/>
      <c r="I534" s="1"/>
      <c r="J534" s="4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4"/>
      <c r="H535" s="1"/>
      <c r="I535" s="1"/>
      <c r="J535" s="4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4"/>
      <c r="H536" s="1"/>
      <c r="I536" s="1"/>
      <c r="J536" s="4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4"/>
      <c r="H537" s="1"/>
      <c r="I537" s="1"/>
      <c r="J537" s="4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4"/>
      <c r="H538" s="1"/>
      <c r="I538" s="1"/>
      <c r="J538" s="4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4"/>
      <c r="H539" s="1"/>
      <c r="I539" s="1"/>
      <c r="J539" s="4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4"/>
      <c r="H540" s="1"/>
      <c r="I540" s="1"/>
      <c r="J540" s="4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4"/>
      <c r="H541" s="1"/>
      <c r="I541" s="1"/>
      <c r="J541" s="4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4"/>
      <c r="H542" s="1"/>
      <c r="I542" s="1"/>
      <c r="J542" s="4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4"/>
      <c r="H543" s="1"/>
      <c r="I543" s="1"/>
      <c r="J543" s="4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4"/>
      <c r="H544" s="1"/>
      <c r="I544" s="1"/>
      <c r="J544" s="4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4"/>
      <c r="H545" s="1"/>
      <c r="I545" s="1"/>
      <c r="J545" s="4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4"/>
      <c r="H546" s="1"/>
      <c r="I546" s="1"/>
      <c r="J546" s="4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4"/>
      <c r="H547" s="1"/>
      <c r="I547" s="1"/>
      <c r="J547" s="4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4"/>
      <c r="H548" s="1"/>
      <c r="I548" s="1"/>
      <c r="J548" s="4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4"/>
      <c r="H549" s="1"/>
      <c r="I549" s="1"/>
      <c r="J549" s="4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4"/>
      <c r="H550" s="1"/>
      <c r="I550" s="1"/>
      <c r="J550" s="4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4"/>
      <c r="H551" s="1"/>
      <c r="I551" s="1"/>
      <c r="J551" s="4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4"/>
      <c r="H552" s="1"/>
      <c r="I552" s="1"/>
      <c r="J552" s="4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4"/>
      <c r="H553" s="1"/>
      <c r="I553" s="1"/>
      <c r="J553" s="4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4"/>
      <c r="H554" s="1"/>
      <c r="I554" s="1"/>
      <c r="J554" s="4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4"/>
      <c r="H555" s="1"/>
      <c r="I555" s="1"/>
      <c r="J555" s="4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4"/>
      <c r="H556" s="1"/>
      <c r="I556" s="1"/>
      <c r="J556" s="4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4"/>
      <c r="H557" s="1"/>
      <c r="I557" s="1"/>
      <c r="J557" s="4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4"/>
      <c r="H558" s="1"/>
      <c r="I558" s="1"/>
      <c r="J558" s="4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4"/>
      <c r="H559" s="1"/>
      <c r="I559" s="1"/>
      <c r="J559" s="4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4"/>
      <c r="H560" s="1"/>
      <c r="I560" s="1"/>
      <c r="J560" s="4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4"/>
      <c r="H561" s="1"/>
      <c r="I561" s="1"/>
      <c r="J561" s="4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4"/>
      <c r="H562" s="1"/>
      <c r="I562" s="1"/>
      <c r="J562" s="4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4"/>
      <c r="H563" s="1"/>
      <c r="I563" s="1"/>
      <c r="J563" s="4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4"/>
      <c r="H564" s="1"/>
      <c r="I564" s="1"/>
      <c r="J564" s="4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4"/>
      <c r="H565" s="1"/>
      <c r="I565" s="1"/>
      <c r="J565" s="4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4"/>
      <c r="H566" s="1"/>
      <c r="I566" s="1"/>
      <c r="J566" s="4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4"/>
      <c r="H567" s="1"/>
      <c r="I567" s="1"/>
      <c r="J567" s="4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4"/>
      <c r="H568" s="1"/>
      <c r="I568" s="1"/>
      <c r="J568" s="4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4"/>
      <c r="H569" s="1"/>
      <c r="I569" s="1"/>
      <c r="J569" s="4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4"/>
      <c r="H570" s="1"/>
      <c r="I570" s="1"/>
      <c r="J570" s="4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4"/>
      <c r="H571" s="1"/>
      <c r="I571" s="1"/>
      <c r="J571" s="4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4"/>
      <c r="H572" s="1"/>
      <c r="I572" s="1"/>
      <c r="J572" s="4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4"/>
      <c r="H573" s="1"/>
      <c r="I573" s="1"/>
      <c r="J573" s="4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4"/>
      <c r="H574" s="1"/>
      <c r="I574" s="1"/>
      <c r="J574" s="4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4"/>
      <c r="H575" s="1"/>
      <c r="I575" s="1"/>
      <c r="J575" s="4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4"/>
      <c r="H576" s="1"/>
      <c r="I576" s="1"/>
      <c r="J576" s="4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4"/>
      <c r="H577" s="1"/>
      <c r="I577" s="1"/>
      <c r="J577" s="4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4"/>
      <c r="H578" s="1"/>
      <c r="I578" s="1"/>
      <c r="J578" s="4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4"/>
      <c r="H579" s="1"/>
      <c r="I579" s="1"/>
      <c r="J579" s="4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4"/>
      <c r="H580" s="1"/>
      <c r="I580" s="1"/>
      <c r="J580" s="4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4"/>
      <c r="H581" s="1"/>
      <c r="I581" s="1"/>
      <c r="J581" s="4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4"/>
      <c r="H582" s="1"/>
      <c r="I582" s="1"/>
      <c r="J582" s="4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4"/>
      <c r="H583" s="1"/>
      <c r="I583" s="1"/>
      <c r="J583" s="4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4"/>
      <c r="H584" s="1"/>
      <c r="I584" s="1"/>
      <c r="J584" s="4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4"/>
      <c r="H585" s="1"/>
      <c r="I585" s="1"/>
      <c r="J585" s="4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4"/>
      <c r="H586" s="1"/>
      <c r="I586" s="1"/>
      <c r="J586" s="4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4"/>
      <c r="H587" s="1"/>
      <c r="I587" s="1"/>
      <c r="J587" s="4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4"/>
      <c r="H588" s="1"/>
      <c r="I588" s="1"/>
      <c r="J588" s="4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4"/>
      <c r="H589" s="1"/>
      <c r="I589" s="1"/>
      <c r="J589" s="4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4"/>
      <c r="H590" s="1"/>
      <c r="I590" s="1"/>
      <c r="J590" s="4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4"/>
      <c r="H591" s="1"/>
      <c r="I591" s="1"/>
      <c r="J591" s="4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4"/>
      <c r="H592" s="1"/>
      <c r="I592" s="1"/>
      <c r="J592" s="4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4"/>
      <c r="H593" s="1"/>
      <c r="I593" s="1"/>
      <c r="J593" s="4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4"/>
      <c r="H594" s="1"/>
      <c r="I594" s="1"/>
      <c r="J594" s="4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4"/>
      <c r="H595" s="1"/>
      <c r="I595" s="1"/>
      <c r="J595" s="4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4"/>
      <c r="H596" s="1"/>
      <c r="I596" s="1"/>
      <c r="J596" s="4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4"/>
      <c r="H597" s="1"/>
      <c r="I597" s="1"/>
      <c r="J597" s="4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4"/>
      <c r="H598" s="1"/>
      <c r="I598" s="1"/>
      <c r="J598" s="4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4"/>
      <c r="H599" s="1"/>
      <c r="I599" s="1"/>
      <c r="J599" s="4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4"/>
      <c r="H600" s="1"/>
      <c r="I600" s="1"/>
      <c r="J600" s="4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4"/>
      <c r="H601" s="1"/>
      <c r="I601" s="1"/>
      <c r="J601" s="4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4"/>
      <c r="H602" s="1"/>
      <c r="I602" s="1"/>
      <c r="J602" s="4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4"/>
      <c r="H603" s="1"/>
      <c r="I603" s="1"/>
      <c r="J603" s="4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4"/>
      <c r="H604" s="1"/>
      <c r="I604" s="1"/>
      <c r="J604" s="4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4"/>
      <c r="H605" s="1"/>
      <c r="I605" s="1"/>
      <c r="J605" s="4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4"/>
      <c r="H606" s="1"/>
      <c r="I606" s="1"/>
      <c r="J606" s="4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4"/>
      <c r="H607" s="1"/>
      <c r="I607" s="1"/>
      <c r="J607" s="4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4"/>
      <c r="H608" s="1"/>
      <c r="I608" s="1"/>
      <c r="J608" s="4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4"/>
      <c r="H609" s="1"/>
      <c r="I609" s="1"/>
      <c r="J609" s="4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4"/>
      <c r="H610" s="1"/>
      <c r="I610" s="1"/>
      <c r="J610" s="4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4"/>
      <c r="H611" s="1"/>
      <c r="I611" s="1"/>
      <c r="J611" s="4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4"/>
      <c r="H612" s="1"/>
      <c r="I612" s="1"/>
      <c r="J612" s="4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4"/>
      <c r="H613" s="1"/>
      <c r="I613" s="1"/>
      <c r="J613" s="4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4"/>
      <c r="H614" s="1"/>
      <c r="I614" s="1"/>
      <c r="J614" s="4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4"/>
      <c r="H615" s="1"/>
      <c r="I615" s="1"/>
      <c r="J615" s="4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4"/>
      <c r="H616" s="1"/>
      <c r="I616" s="1"/>
      <c r="J616" s="4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4"/>
      <c r="H617" s="1"/>
      <c r="I617" s="1"/>
      <c r="J617" s="4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4"/>
      <c r="H618" s="1"/>
      <c r="I618" s="1"/>
      <c r="J618" s="4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4"/>
      <c r="H619" s="1"/>
      <c r="I619" s="1"/>
      <c r="J619" s="4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4"/>
      <c r="H620" s="1"/>
      <c r="I620" s="1"/>
      <c r="J620" s="4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4"/>
      <c r="H621" s="1"/>
      <c r="I621" s="1"/>
      <c r="J621" s="4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4"/>
      <c r="H622" s="1"/>
      <c r="I622" s="1"/>
      <c r="J622" s="4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4"/>
      <c r="H623" s="1"/>
      <c r="I623" s="1"/>
      <c r="J623" s="4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4"/>
      <c r="H624" s="1"/>
      <c r="I624" s="1"/>
      <c r="J624" s="4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4"/>
      <c r="H625" s="1"/>
      <c r="I625" s="1"/>
      <c r="J625" s="4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4"/>
      <c r="H626" s="1"/>
      <c r="I626" s="1"/>
      <c r="J626" s="4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4"/>
      <c r="H627" s="1"/>
      <c r="I627" s="1"/>
      <c r="J627" s="4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4"/>
      <c r="H628" s="1"/>
      <c r="I628" s="1"/>
      <c r="J628" s="4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4"/>
      <c r="H629" s="1"/>
      <c r="I629" s="1"/>
      <c r="J629" s="4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4"/>
      <c r="H630" s="1"/>
      <c r="I630" s="1"/>
      <c r="J630" s="4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4"/>
      <c r="H631" s="1"/>
      <c r="I631" s="1"/>
      <c r="J631" s="4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4"/>
      <c r="H632" s="1"/>
      <c r="I632" s="1"/>
      <c r="J632" s="4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4"/>
      <c r="H633" s="1"/>
      <c r="I633" s="1"/>
      <c r="J633" s="4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4"/>
      <c r="H634" s="1"/>
      <c r="I634" s="1"/>
      <c r="J634" s="4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4"/>
      <c r="H635" s="1"/>
      <c r="I635" s="1"/>
      <c r="J635" s="4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4"/>
      <c r="H636" s="1"/>
      <c r="I636" s="1"/>
      <c r="J636" s="4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4"/>
      <c r="H637" s="1"/>
      <c r="I637" s="1"/>
      <c r="J637" s="4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4"/>
      <c r="H638" s="1"/>
      <c r="I638" s="1"/>
      <c r="J638" s="4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4"/>
      <c r="H639" s="1"/>
      <c r="I639" s="1"/>
      <c r="J639" s="4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4"/>
      <c r="H640" s="1"/>
      <c r="I640" s="1"/>
      <c r="J640" s="4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4"/>
      <c r="H641" s="1"/>
      <c r="I641" s="1"/>
      <c r="J641" s="4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4"/>
      <c r="H642" s="1"/>
      <c r="I642" s="1"/>
      <c r="J642" s="4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4"/>
      <c r="H643" s="1"/>
      <c r="I643" s="1"/>
      <c r="J643" s="4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4"/>
      <c r="H644" s="1"/>
      <c r="I644" s="1"/>
      <c r="J644" s="4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4"/>
      <c r="H645" s="1"/>
      <c r="I645" s="1"/>
      <c r="J645" s="4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4"/>
      <c r="H646" s="1"/>
      <c r="I646" s="1"/>
      <c r="J646" s="4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4"/>
      <c r="H647" s="1"/>
      <c r="I647" s="1"/>
      <c r="J647" s="4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4"/>
      <c r="H648" s="1"/>
      <c r="I648" s="1"/>
      <c r="J648" s="4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4"/>
      <c r="H649" s="1"/>
      <c r="I649" s="1"/>
      <c r="J649" s="4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4"/>
      <c r="H650" s="1"/>
      <c r="I650" s="1"/>
      <c r="J650" s="4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4"/>
      <c r="H651" s="1"/>
      <c r="I651" s="1"/>
      <c r="J651" s="4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4"/>
      <c r="H652" s="1"/>
      <c r="I652" s="1"/>
      <c r="J652" s="4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4"/>
      <c r="H653" s="1"/>
      <c r="I653" s="1"/>
      <c r="J653" s="4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4"/>
      <c r="H654" s="1"/>
      <c r="I654" s="1"/>
      <c r="J654" s="4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4"/>
      <c r="H655" s="1"/>
      <c r="I655" s="1"/>
      <c r="J655" s="4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4"/>
      <c r="H656" s="1"/>
      <c r="I656" s="1"/>
      <c r="J656" s="4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4"/>
      <c r="H657" s="1"/>
      <c r="I657" s="1"/>
      <c r="J657" s="4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4"/>
      <c r="H658" s="1"/>
      <c r="I658" s="1"/>
      <c r="J658" s="4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4"/>
      <c r="H659" s="1"/>
      <c r="I659" s="1"/>
      <c r="J659" s="4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4"/>
      <c r="H660" s="1"/>
      <c r="I660" s="1"/>
      <c r="J660" s="4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4"/>
      <c r="H661" s="1"/>
      <c r="I661" s="1"/>
      <c r="J661" s="4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4"/>
      <c r="H662" s="1"/>
      <c r="I662" s="1"/>
      <c r="J662" s="4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4"/>
      <c r="H663" s="1"/>
      <c r="I663" s="1"/>
      <c r="J663" s="4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4"/>
      <c r="H664" s="1"/>
      <c r="I664" s="1"/>
      <c r="J664" s="4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4"/>
      <c r="H665" s="1"/>
      <c r="I665" s="1"/>
      <c r="J665" s="4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4"/>
      <c r="H666" s="1"/>
      <c r="I666" s="1"/>
      <c r="J666" s="4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4"/>
      <c r="H667" s="1"/>
      <c r="I667" s="1"/>
      <c r="J667" s="4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4"/>
      <c r="H668" s="1"/>
      <c r="I668" s="1"/>
      <c r="J668" s="4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4"/>
      <c r="H669" s="1"/>
      <c r="I669" s="1"/>
      <c r="J669" s="4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4"/>
      <c r="H670" s="1"/>
      <c r="I670" s="1"/>
      <c r="J670" s="4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4"/>
      <c r="H671" s="1"/>
      <c r="I671" s="1"/>
      <c r="J671" s="4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4"/>
      <c r="H672" s="1"/>
      <c r="I672" s="1"/>
      <c r="J672" s="4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4"/>
      <c r="H673" s="1"/>
      <c r="I673" s="1"/>
      <c r="J673" s="4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4"/>
      <c r="H674" s="1"/>
      <c r="I674" s="1"/>
      <c r="J674" s="4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4"/>
      <c r="H675" s="1"/>
      <c r="I675" s="1"/>
      <c r="J675" s="4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4"/>
      <c r="H676" s="1"/>
      <c r="I676" s="1"/>
      <c r="J676" s="4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4"/>
      <c r="H677" s="1"/>
      <c r="I677" s="1"/>
      <c r="J677" s="4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4"/>
      <c r="H678" s="1"/>
      <c r="I678" s="1"/>
      <c r="J678" s="4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4"/>
      <c r="H679" s="1"/>
      <c r="I679" s="1"/>
      <c r="J679" s="4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4"/>
      <c r="H680" s="1"/>
      <c r="I680" s="1"/>
      <c r="J680" s="4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4"/>
      <c r="H681" s="1"/>
      <c r="I681" s="1"/>
      <c r="J681" s="4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4"/>
      <c r="H682" s="1"/>
      <c r="I682" s="1"/>
      <c r="J682" s="4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4"/>
      <c r="H683" s="1"/>
      <c r="I683" s="1"/>
      <c r="J683" s="4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4"/>
      <c r="H684" s="1"/>
      <c r="I684" s="1"/>
      <c r="J684" s="4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4"/>
      <c r="H685" s="1"/>
      <c r="I685" s="1"/>
      <c r="J685" s="4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4"/>
      <c r="H686" s="1"/>
      <c r="I686" s="1"/>
      <c r="J686" s="4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4"/>
      <c r="H687" s="1"/>
      <c r="I687" s="1"/>
      <c r="J687" s="4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4"/>
      <c r="H688" s="1"/>
      <c r="I688" s="1"/>
      <c r="J688" s="4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4"/>
      <c r="H689" s="1"/>
      <c r="I689" s="1"/>
      <c r="J689" s="4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4"/>
      <c r="H690" s="1"/>
      <c r="I690" s="1"/>
      <c r="J690" s="4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4"/>
      <c r="H691" s="1"/>
      <c r="I691" s="1"/>
      <c r="J691" s="4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4"/>
      <c r="H692" s="1"/>
      <c r="I692" s="1"/>
      <c r="J692" s="4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4"/>
      <c r="H693" s="1"/>
      <c r="I693" s="1"/>
      <c r="J693" s="4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4"/>
      <c r="H694" s="1"/>
      <c r="I694" s="1"/>
      <c r="J694" s="4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4"/>
      <c r="H695" s="1"/>
      <c r="I695" s="1"/>
      <c r="J695" s="4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4"/>
      <c r="H696" s="1"/>
      <c r="I696" s="1"/>
      <c r="J696" s="4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4"/>
      <c r="H697" s="1"/>
      <c r="I697" s="1"/>
      <c r="J697" s="4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4"/>
      <c r="H698" s="1"/>
      <c r="I698" s="1"/>
      <c r="J698" s="4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4"/>
      <c r="H699" s="1"/>
      <c r="I699" s="1"/>
      <c r="J699" s="4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4"/>
      <c r="H700" s="1"/>
      <c r="I700" s="1"/>
      <c r="J700" s="4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4"/>
      <c r="H701" s="1"/>
      <c r="I701" s="1"/>
      <c r="J701" s="4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4"/>
      <c r="H702" s="1"/>
      <c r="I702" s="1"/>
      <c r="J702" s="4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4"/>
      <c r="H703" s="1"/>
      <c r="I703" s="1"/>
      <c r="J703" s="4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4"/>
      <c r="H704" s="1"/>
      <c r="I704" s="1"/>
      <c r="J704" s="4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4"/>
      <c r="H705" s="1"/>
      <c r="I705" s="1"/>
      <c r="J705" s="4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4"/>
      <c r="H706" s="1"/>
      <c r="I706" s="1"/>
      <c r="J706" s="4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4"/>
      <c r="H707" s="1"/>
      <c r="I707" s="1"/>
      <c r="J707" s="4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4"/>
      <c r="H708" s="1"/>
      <c r="I708" s="1"/>
      <c r="J708" s="4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4"/>
      <c r="H709" s="1"/>
      <c r="I709" s="1"/>
      <c r="J709" s="4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4"/>
      <c r="H710" s="1"/>
      <c r="I710" s="1"/>
      <c r="J710" s="4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4"/>
      <c r="H711" s="1"/>
      <c r="I711" s="1"/>
      <c r="J711" s="4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4"/>
      <c r="H712" s="1"/>
      <c r="I712" s="1"/>
      <c r="J712" s="4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4"/>
      <c r="H713" s="1"/>
      <c r="I713" s="1"/>
      <c r="J713" s="4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4"/>
      <c r="H714" s="1"/>
      <c r="I714" s="1"/>
      <c r="J714" s="4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4"/>
      <c r="H715" s="1"/>
      <c r="I715" s="1"/>
      <c r="J715" s="4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4"/>
      <c r="H716" s="1"/>
      <c r="I716" s="1"/>
      <c r="J716" s="4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4"/>
      <c r="H717" s="1"/>
      <c r="I717" s="1"/>
      <c r="J717" s="4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4"/>
      <c r="H718" s="1"/>
      <c r="I718" s="1"/>
      <c r="J718" s="4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4"/>
      <c r="H719" s="1"/>
      <c r="I719" s="1"/>
      <c r="J719" s="4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4"/>
      <c r="H720" s="1"/>
      <c r="I720" s="1"/>
      <c r="J720" s="4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4"/>
      <c r="H721" s="1"/>
      <c r="I721" s="1"/>
      <c r="J721" s="4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4"/>
      <c r="H722" s="1"/>
      <c r="I722" s="1"/>
      <c r="J722" s="4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4"/>
      <c r="H723" s="1"/>
      <c r="I723" s="1"/>
      <c r="J723" s="4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4"/>
      <c r="H724" s="1"/>
      <c r="I724" s="1"/>
      <c r="J724" s="4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4"/>
      <c r="H725" s="1"/>
      <c r="I725" s="1"/>
      <c r="J725" s="4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4"/>
      <c r="H726" s="1"/>
      <c r="I726" s="1"/>
      <c r="J726" s="4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4"/>
      <c r="H727" s="1"/>
      <c r="I727" s="1"/>
      <c r="J727" s="4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4"/>
      <c r="H728" s="1"/>
      <c r="I728" s="1"/>
      <c r="J728" s="4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4"/>
      <c r="H729" s="1"/>
      <c r="I729" s="1"/>
      <c r="J729" s="4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4"/>
      <c r="H730" s="1"/>
      <c r="I730" s="1"/>
      <c r="J730" s="4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4"/>
      <c r="H731" s="1"/>
      <c r="I731" s="1"/>
      <c r="J731" s="4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4"/>
      <c r="H732" s="1"/>
      <c r="I732" s="1"/>
      <c r="J732" s="4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4"/>
      <c r="H733" s="1"/>
      <c r="I733" s="1"/>
      <c r="J733" s="4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4"/>
      <c r="H734" s="1"/>
      <c r="I734" s="1"/>
      <c r="J734" s="4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4"/>
      <c r="H735" s="1"/>
      <c r="I735" s="1"/>
      <c r="J735" s="4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4"/>
      <c r="H736" s="1"/>
      <c r="I736" s="1"/>
      <c r="J736" s="4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4"/>
      <c r="H737" s="1"/>
      <c r="I737" s="1"/>
      <c r="J737" s="4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4"/>
      <c r="H738" s="1"/>
      <c r="I738" s="1"/>
      <c r="J738" s="4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4"/>
      <c r="H739" s="1"/>
      <c r="I739" s="1"/>
      <c r="J739" s="4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4"/>
      <c r="H740" s="1"/>
      <c r="I740" s="1"/>
      <c r="J740" s="4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4"/>
      <c r="H741" s="1"/>
      <c r="I741" s="1"/>
      <c r="J741" s="4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4"/>
      <c r="H742" s="1"/>
      <c r="I742" s="1"/>
      <c r="J742" s="4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4"/>
      <c r="H743" s="1"/>
      <c r="I743" s="1"/>
      <c r="J743" s="4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4"/>
      <c r="H744" s="1"/>
      <c r="I744" s="1"/>
      <c r="J744" s="4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4"/>
      <c r="H745" s="1"/>
      <c r="I745" s="1"/>
      <c r="J745" s="4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4"/>
      <c r="H746" s="1"/>
      <c r="I746" s="1"/>
      <c r="J746" s="4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4"/>
      <c r="H747" s="1"/>
      <c r="I747" s="1"/>
      <c r="J747" s="4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4"/>
      <c r="H748" s="1"/>
      <c r="I748" s="1"/>
      <c r="J748" s="4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4"/>
      <c r="H749" s="1"/>
      <c r="I749" s="1"/>
      <c r="J749" s="4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4"/>
      <c r="H750" s="1"/>
      <c r="I750" s="1"/>
      <c r="J750" s="4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4"/>
      <c r="H751" s="1"/>
      <c r="I751" s="1"/>
      <c r="J751" s="4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4"/>
      <c r="H752" s="1"/>
      <c r="I752" s="1"/>
      <c r="J752" s="4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4"/>
      <c r="H753" s="1"/>
      <c r="I753" s="1"/>
      <c r="J753" s="4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4"/>
      <c r="H754" s="1"/>
      <c r="I754" s="1"/>
      <c r="J754" s="4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4"/>
      <c r="H755" s="1"/>
      <c r="I755" s="1"/>
      <c r="J755" s="4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4"/>
      <c r="H756" s="1"/>
      <c r="I756" s="1"/>
      <c r="J756" s="4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4"/>
      <c r="H757" s="1"/>
      <c r="I757" s="1"/>
      <c r="J757" s="4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4"/>
      <c r="H758" s="1"/>
      <c r="I758" s="1"/>
      <c r="J758" s="4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4"/>
      <c r="H759" s="1"/>
      <c r="I759" s="1"/>
      <c r="J759" s="4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4"/>
      <c r="H760" s="1"/>
      <c r="I760" s="1"/>
      <c r="J760" s="4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4"/>
      <c r="H761" s="1"/>
      <c r="I761" s="1"/>
      <c r="J761" s="4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4"/>
      <c r="H762" s="1"/>
      <c r="I762" s="1"/>
      <c r="J762" s="4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4"/>
      <c r="H763" s="1"/>
      <c r="I763" s="1"/>
      <c r="J763" s="4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4"/>
      <c r="H764" s="1"/>
      <c r="I764" s="1"/>
      <c r="J764" s="4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4"/>
      <c r="H765" s="1"/>
      <c r="I765" s="1"/>
      <c r="J765" s="4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4"/>
      <c r="H766" s="1"/>
      <c r="I766" s="1"/>
      <c r="J766" s="4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4"/>
      <c r="H767" s="1"/>
      <c r="I767" s="1"/>
      <c r="J767" s="4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4"/>
      <c r="H768" s="1"/>
      <c r="I768" s="1"/>
      <c r="J768" s="4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4"/>
      <c r="H769" s="1"/>
      <c r="I769" s="1"/>
      <c r="J769" s="4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4"/>
      <c r="H770" s="1"/>
      <c r="I770" s="1"/>
      <c r="J770" s="4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4"/>
      <c r="H771" s="1"/>
      <c r="I771" s="1"/>
      <c r="J771" s="4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4"/>
      <c r="H772" s="1"/>
      <c r="I772" s="1"/>
      <c r="J772" s="4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4"/>
      <c r="H773" s="1"/>
      <c r="I773" s="1"/>
      <c r="J773" s="4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4"/>
      <c r="H774" s="1"/>
      <c r="I774" s="1"/>
      <c r="J774" s="4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4"/>
      <c r="H775" s="1"/>
      <c r="I775" s="1"/>
      <c r="J775" s="4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4"/>
      <c r="H776" s="1"/>
      <c r="I776" s="1"/>
      <c r="J776" s="4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4"/>
      <c r="H777" s="1"/>
      <c r="I777" s="1"/>
      <c r="J777" s="4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4"/>
      <c r="H778" s="1"/>
      <c r="I778" s="1"/>
      <c r="J778" s="4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4"/>
      <c r="H779" s="1"/>
      <c r="I779" s="1"/>
      <c r="J779" s="4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4"/>
      <c r="H780" s="1"/>
      <c r="I780" s="1"/>
      <c r="J780" s="4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4"/>
      <c r="H781" s="1"/>
      <c r="I781" s="1"/>
      <c r="J781" s="4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4"/>
      <c r="H782" s="1"/>
      <c r="I782" s="1"/>
      <c r="J782" s="4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4"/>
      <c r="H783" s="1"/>
      <c r="I783" s="1"/>
      <c r="J783" s="4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4"/>
      <c r="H784" s="1"/>
      <c r="I784" s="1"/>
      <c r="J784" s="4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4"/>
      <c r="H785" s="1"/>
      <c r="I785" s="1"/>
      <c r="J785" s="4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4"/>
      <c r="H786" s="1"/>
      <c r="I786" s="1"/>
      <c r="J786" s="4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4"/>
      <c r="H787" s="1"/>
      <c r="I787" s="1"/>
      <c r="J787" s="4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4"/>
      <c r="H788" s="1"/>
      <c r="I788" s="1"/>
      <c r="J788" s="4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4"/>
      <c r="H789" s="1"/>
      <c r="I789" s="1"/>
      <c r="J789" s="4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4"/>
      <c r="H790" s="1"/>
      <c r="I790" s="1"/>
      <c r="J790" s="4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4"/>
      <c r="H791" s="1"/>
      <c r="I791" s="1"/>
      <c r="J791" s="4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4"/>
      <c r="H792" s="1"/>
      <c r="I792" s="1"/>
      <c r="J792" s="4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4"/>
      <c r="H793" s="1"/>
      <c r="I793" s="1"/>
      <c r="J793" s="4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4"/>
      <c r="H794" s="1"/>
      <c r="I794" s="1"/>
      <c r="J794" s="4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4"/>
      <c r="H795" s="1"/>
      <c r="I795" s="1"/>
      <c r="J795" s="4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4"/>
      <c r="H796" s="1"/>
      <c r="I796" s="1"/>
      <c r="J796" s="4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4"/>
      <c r="H797" s="1"/>
      <c r="I797" s="1"/>
      <c r="J797" s="4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4"/>
      <c r="H798" s="1"/>
      <c r="I798" s="1"/>
      <c r="J798" s="4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4"/>
      <c r="H799" s="1"/>
      <c r="I799" s="1"/>
      <c r="J799" s="4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4"/>
      <c r="H800" s="1"/>
      <c r="I800" s="1"/>
      <c r="J800" s="4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4"/>
      <c r="H801" s="1"/>
      <c r="I801" s="1"/>
      <c r="J801" s="4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4"/>
      <c r="H802" s="1"/>
      <c r="I802" s="1"/>
      <c r="J802" s="4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4"/>
      <c r="H803" s="1"/>
      <c r="I803" s="1"/>
      <c r="J803" s="4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4"/>
      <c r="H804" s="1"/>
      <c r="I804" s="1"/>
      <c r="J804" s="4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4"/>
      <c r="H805" s="1"/>
      <c r="I805" s="1"/>
      <c r="J805" s="4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4"/>
      <c r="H806" s="1"/>
      <c r="I806" s="1"/>
      <c r="J806" s="4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4"/>
      <c r="H807" s="1"/>
      <c r="I807" s="1"/>
      <c r="J807" s="4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4"/>
      <c r="H808" s="1"/>
      <c r="I808" s="1"/>
      <c r="J808" s="4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4"/>
      <c r="H809" s="1"/>
      <c r="I809" s="1"/>
      <c r="J809" s="4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4"/>
      <c r="H810" s="1"/>
      <c r="I810" s="1"/>
      <c r="J810" s="4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4"/>
      <c r="H811" s="1"/>
      <c r="I811" s="1"/>
      <c r="J811" s="4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4"/>
      <c r="H812" s="1"/>
      <c r="I812" s="1"/>
      <c r="J812" s="4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4"/>
      <c r="H813" s="1"/>
      <c r="I813" s="1"/>
      <c r="J813" s="4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4"/>
      <c r="H814" s="1"/>
      <c r="I814" s="1"/>
      <c r="J814" s="4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4"/>
      <c r="H815" s="1"/>
      <c r="I815" s="1"/>
      <c r="J815" s="4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4"/>
      <c r="H816" s="1"/>
      <c r="I816" s="1"/>
      <c r="J816" s="4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4"/>
      <c r="H817" s="1"/>
      <c r="I817" s="1"/>
      <c r="J817" s="4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4"/>
      <c r="H818" s="1"/>
      <c r="I818" s="1"/>
      <c r="J818" s="4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4"/>
      <c r="H819" s="1"/>
      <c r="I819" s="1"/>
      <c r="J819" s="4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4"/>
      <c r="H820" s="1"/>
      <c r="I820" s="1"/>
      <c r="J820" s="4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4"/>
      <c r="H821" s="1"/>
      <c r="I821" s="1"/>
      <c r="J821" s="4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4"/>
      <c r="H822" s="1"/>
      <c r="I822" s="1"/>
      <c r="J822" s="4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4"/>
      <c r="H823" s="1"/>
      <c r="I823" s="1"/>
      <c r="J823" s="4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4"/>
      <c r="H824" s="1"/>
      <c r="I824" s="1"/>
      <c r="J824" s="4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4"/>
      <c r="H825" s="1"/>
      <c r="I825" s="1"/>
      <c r="J825" s="4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4"/>
      <c r="H826" s="1"/>
      <c r="I826" s="1"/>
      <c r="J826" s="4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4"/>
      <c r="H827" s="1"/>
      <c r="I827" s="1"/>
      <c r="J827" s="4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4"/>
      <c r="H828" s="1"/>
      <c r="I828" s="1"/>
      <c r="J828" s="4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4"/>
      <c r="H829" s="1"/>
      <c r="I829" s="1"/>
      <c r="J829" s="4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4"/>
      <c r="H830" s="1"/>
      <c r="I830" s="1"/>
      <c r="J830" s="4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4"/>
      <c r="H831" s="1"/>
      <c r="I831" s="1"/>
      <c r="J831" s="4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4"/>
      <c r="H832" s="1"/>
      <c r="I832" s="1"/>
      <c r="J832" s="4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4"/>
      <c r="H833" s="1"/>
      <c r="I833" s="1"/>
      <c r="J833" s="4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4"/>
      <c r="H834" s="1"/>
      <c r="I834" s="1"/>
      <c r="J834" s="4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4"/>
      <c r="H835" s="1"/>
      <c r="I835" s="1"/>
      <c r="J835" s="4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4"/>
      <c r="H836" s="1"/>
      <c r="I836" s="1"/>
      <c r="J836" s="4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4"/>
      <c r="H837" s="1"/>
      <c r="I837" s="1"/>
      <c r="J837" s="4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4"/>
      <c r="H838" s="1"/>
      <c r="I838" s="1"/>
      <c r="J838" s="4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4"/>
      <c r="H839" s="1"/>
      <c r="I839" s="1"/>
      <c r="J839" s="4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4"/>
      <c r="H840" s="1"/>
      <c r="I840" s="1"/>
      <c r="J840" s="4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4"/>
      <c r="H841" s="1"/>
      <c r="I841" s="1"/>
      <c r="J841" s="4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4"/>
      <c r="H842" s="1"/>
      <c r="I842" s="1"/>
      <c r="J842" s="4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4"/>
      <c r="H843" s="1"/>
      <c r="I843" s="1"/>
      <c r="J843" s="4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4"/>
      <c r="H844" s="1"/>
      <c r="I844" s="1"/>
      <c r="J844" s="4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4"/>
      <c r="H845" s="1"/>
      <c r="I845" s="1"/>
      <c r="J845" s="4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4"/>
      <c r="H846" s="1"/>
      <c r="I846" s="1"/>
      <c r="J846" s="4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4"/>
      <c r="H847" s="1"/>
      <c r="I847" s="1"/>
      <c r="J847" s="4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4"/>
      <c r="H848" s="1"/>
      <c r="I848" s="1"/>
      <c r="J848" s="4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4"/>
      <c r="H849" s="1"/>
      <c r="I849" s="1"/>
      <c r="J849" s="4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4"/>
      <c r="H850" s="1"/>
      <c r="I850" s="1"/>
      <c r="J850" s="4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4"/>
      <c r="H851" s="1"/>
      <c r="I851" s="1"/>
      <c r="J851" s="4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4"/>
      <c r="H852" s="1"/>
      <c r="I852" s="1"/>
      <c r="J852" s="4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4"/>
      <c r="H853" s="1"/>
      <c r="I853" s="1"/>
      <c r="J853" s="4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4"/>
      <c r="H854" s="1"/>
      <c r="I854" s="1"/>
      <c r="J854" s="4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4"/>
      <c r="H855" s="1"/>
      <c r="I855" s="1"/>
      <c r="J855" s="4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4"/>
      <c r="H856" s="1"/>
      <c r="I856" s="1"/>
      <c r="J856" s="4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4"/>
      <c r="H857" s="1"/>
      <c r="I857" s="1"/>
      <c r="J857" s="4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4"/>
      <c r="H858" s="1"/>
      <c r="I858" s="1"/>
      <c r="J858" s="4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4"/>
      <c r="H859" s="1"/>
      <c r="I859" s="1"/>
      <c r="J859" s="4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4"/>
      <c r="H860" s="1"/>
      <c r="I860" s="1"/>
      <c r="J860" s="4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4"/>
      <c r="H861" s="1"/>
      <c r="I861" s="1"/>
      <c r="J861" s="4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4"/>
      <c r="H862" s="1"/>
      <c r="I862" s="1"/>
      <c r="J862" s="4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4"/>
      <c r="H863" s="1"/>
      <c r="I863" s="1"/>
      <c r="J863" s="4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4"/>
      <c r="H864" s="1"/>
      <c r="I864" s="1"/>
      <c r="J864" s="4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4"/>
      <c r="H865" s="1"/>
      <c r="I865" s="1"/>
      <c r="J865" s="4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4"/>
      <c r="H866" s="1"/>
      <c r="I866" s="1"/>
      <c r="J866" s="4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4"/>
      <c r="H867" s="1"/>
      <c r="I867" s="1"/>
      <c r="J867" s="4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4"/>
      <c r="H868" s="1"/>
      <c r="I868" s="1"/>
      <c r="J868" s="4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4"/>
      <c r="H869" s="1"/>
      <c r="I869" s="1"/>
      <c r="J869" s="4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4"/>
      <c r="H870" s="1"/>
      <c r="I870" s="1"/>
      <c r="J870" s="4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4"/>
      <c r="H871" s="1"/>
      <c r="I871" s="1"/>
      <c r="J871" s="4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4"/>
      <c r="H872" s="1"/>
      <c r="I872" s="1"/>
      <c r="J872" s="4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4"/>
      <c r="H873" s="1"/>
      <c r="I873" s="1"/>
      <c r="J873" s="4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4"/>
      <c r="H874" s="1"/>
      <c r="I874" s="1"/>
      <c r="J874" s="4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4"/>
      <c r="H875" s="1"/>
      <c r="I875" s="1"/>
      <c r="J875" s="4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4"/>
      <c r="H876" s="1"/>
      <c r="I876" s="1"/>
      <c r="J876" s="4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4"/>
      <c r="H877" s="1"/>
      <c r="I877" s="1"/>
      <c r="J877" s="4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4"/>
      <c r="H878" s="1"/>
      <c r="I878" s="1"/>
      <c r="J878" s="4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4"/>
      <c r="H879" s="1"/>
      <c r="I879" s="1"/>
      <c r="J879" s="4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4"/>
      <c r="H880" s="1"/>
      <c r="I880" s="1"/>
      <c r="J880" s="4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4"/>
      <c r="H881" s="1"/>
      <c r="I881" s="1"/>
      <c r="J881" s="4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4"/>
      <c r="H882" s="1"/>
      <c r="I882" s="1"/>
      <c r="J882" s="4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4"/>
      <c r="H883" s="1"/>
      <c r="I883" s="1"/>
      <c r="J883" s="4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4"/>
      <c r="H884" s="1"/>
      <c r="I884" s="1"/>
      <c r="J884" s="4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4"/>
      <c r="H885" s="1"/>
      <c r="I885" s="1"/>
      <c r="J885" s="4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4"/>
      <c r="H886" s="1"/>
      <c r="I886" s="1"/>
      <c r="J886" s="4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4"/>
      <c r="H887" s="1"/>
      <c r="I887" s="1"/>
      <c r="J887" s="4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4"/>
      <c r="H888" s="1"/>
      <c r="I888" s="1"/>
      <c r="J888" s="4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4"/>
      <c r="H889" s="1"/>
      <c r="I889" s="1"/>
      <c r="J889" s="4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4"/>
      <c r="H890" s="1"/>
      <c r="I890" s="1"/>
      <c r="J890" s="4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4"/>
      <c r="H891" s="1"/>
      <c r="I891" s="1"/>
      <c r="J891" s="4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4"/>
      <c r="H892" s="1"/>
      <c r="I892" s="1"/>
      <c r="J892" s="4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4"/>
      <c r="H893" s="1"/>
      <c r="I893" s="1"/>
      <c r="J893" s="4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4"/>
      <c r="H894" s="1"/>
      <c r="I894" s="1"/>
      <c r="J894" s="4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4"/>
      <c r="H895" s="1"/>
      <c r="I895" s="1"/>
      <c r="J895" s="4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4"/>
      <c r="H896" s="1"/>
      <c r="I896" s="1"/>
      <c r="J896" s="4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4"/>
      <c r="H897" s="1"/>
      <c r="I897" s="1"/>
      <c r="J897" s="4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4"/>
      <c r="H898" s="1"/>
      <c r="I898" s="1"/>
      <c r="J898" s="4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4"/>
      <c r="H899" s="1"/>
      <c r="I899" s="1"/>
      <c r="J899" s="4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4"/>
      <c r="H900" s="1"/>
      <c r="I900" s="1"/>
      <c r="J900" s="4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4"/>
      <c r="H901" s="1"/>
      <c r="I901" s="1"/>
      <c r="J901" s="4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4"/>
      <c r="H902" s="1"/>
      <c r="I902" s="1"/>
      <c r="J902" s="4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4"/>
      <c r="H903" s="1"/>
      <c r="I903" s="1"/>
      <c r="J903" s="4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4"/>
      <c r="H904" s="1"/>
      <c r="I904" s="1"/>
      <c r="J904" s="4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4"/>
      <c r="H905" s="1"/>
      <c r="I905" s="1"/>
      <c r="J905" s="4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4"/>
      <c r="H906" s="1"/>
      <c r="I906" s="1"/>
      <c r="J906" s="4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4"/>
      <c r="H907" s="1"/>
      <c r="I907" s="1"/>
      <c r="J907" s="4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4"/>
      <c r="H908" s="1"/>
      <c r="I908" s="1"/>
      <c r="J908" s="4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4"/>
      <c r="H909" s="1"/>
      <c r="I909" s="1"/>
      <c r="J909" s="4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4"/>
      <c r="H910" s="1"/>
      <c r="I910" s="1"/>
      <c r="J910" s="4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4"/>
      <c r="H911" s="1"/>
      <c r="I911" s="1"/>
      <c r="J911" s="4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4"/>
      <c r="H912" s="1"/>
      <c r="I912" s="1"/>
      <c r="J912" s="4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4"/>
      <c r="H913" s="1"/>
      <c r="I913" s="1"/>
      <c r="J913" s="4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4"/>
      <c r="H914" s="1"/>
      <c r="I914" s="1"/>
      <c r="J914" s="4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4"/>
      <c r="H915" s="1"/>
      <c r="I915" s="1"/>
      <c r="J915" s="4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4"/>
      <c r="H916" s="1"/>
      <c r="I916" s="1"/>
      <c r="J916" s="4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4"/>
      <c r="H917" s="1"/>
      <c r="I917" s="1"/>
      <c r="J917" s="4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4"/>
      <c r="H918" s="1"/>
      <c r="I918" s="1"/>
      <c r="J918" s="4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4"/>
      <c r="H919" s="1"/>
      <c r="I919" s="1"/>
      <c r="J919" s="4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4"/>
      <c r="H920" s="1"/>
      <c r="I920" s="1"/>
      <c r="J920" s="4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4"/>
      <c r="H921" s="1"/>
      <c r="I921" s="1"/>
      <c r="J921" s="4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4"/>
      <c r="H922" s="1"/>
      <c r="I922" s="1"/>
      <c r="J922" s="4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4"/>
      <c r="H923" s="1"/>
      <c r="I923" s="1"/>
      <c r="J923" s="4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4"/>
      <c r="H924" s="1"/>
      <c r="I924" s="1"/>
      <c r="J924" s="4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4"/>
      <c r="H925" s="1"/>
      <c r="I925" s="1"/>
      <c r="J925" s="4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4"/>
      <c r="H926" s="1"/>
      <c r="I926" s="1"/>
      <c r="J926" s="4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4"/>
      <c r="H927" s="1"/>
      <c r="I927" s="1"/>
      <c r="J927" s="4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4"/>
      <c r="H928" s="1"/>
      <c r="I928" s="1"/>
      <c r="J928" s="4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4"/>
      <c r="H929" s="1"/>
      <c r="I929" s="1"/>
      <c r="J929" s="4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4"/>
      <c r="H930" s="1"/>
      <c r="I930" s="1"/>
      <c r="J930" s="4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4"/>
      <c r="H931" s="1"/>
      <c r="I931" s="1"/>
      <c r="J931" s="4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4"/>
      <c r="H932" s="1"/>
      <c r="I932" s="1"/>
      <c r="J932" s="4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4"/>
      <c r="H933" s="1"/>
      <c r="I933" s="1"/>
      <c r="J933" s="4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4"/>
      <c r="H934" s="1"/>
      <c r="I934" s="1"/>
      <c r="J934" s="4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4"/>
      <c r="H935" s="1"/>
      <c r="I935" s="1"/>
      <c r="J935" s="4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4"/>
      <c r="H936" s="1"/>
      <c r="I936" s="1"/>
      <c r="J936" s="4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4"/>
      <c r="H937" s="1"/>
      <c r="I937" s="1"/>
      <c r="J937" s="4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4"/>
      <c r="H938" s="1"/>
      <c r="I938" s="1"/>
      <c r="J938" s="4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4"/>
      <c r="H939" s="1"/>
      <c r="I939" s="1"/>
      <c r="J939" s="4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4"/>
      <c r="H940" s="1"/>
      <c r="I940" s="1"/>
      <c r="J940" s="4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4"/>
      <c r="H941" s="1"/>
      <c r="I941" s="1"/>
      <c r="J941" s="4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4"/>
      <c r="H942" s="1"/>
      <c r="I942" s="1"/>
      <c r="J942" s="4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4"/>
      <c r="H943" s="1"/>
      <c r="I943" s="1"/>
      <c r="J943" s="4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4"/>
      <c r="H944" s="1"/>
      <c r="I944" s="1"/>
      <c r="J944" s="4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4"/>
      <c r="H945" s="1"/>
      <c r="I945" s="1"/>
      <c r="J945" s="4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4"/>
      <c r="H946" s="1"/>
      <c r="I946" s="1"/>
      <c r="J946" s="4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4"/>
      <c r="H947" s="1"/>
      <c r="I947" s="1"/>
      <c r="J947" s="4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4"/>
      <c r="H948" s="1"/>
      <c r="I948" s="1"/>
      <c r="J948" s="4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4"/>
      <c r="H949" s="1"/>
      <c r="I949" s="1"/>
      <c r="J949" s="4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4"/>
      <c r="H950" s="1"/>
      <c r="I950" s="1"/>
      <c r="J950" s="4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4"/>
      <c r="H951" s="1"/>
      <c r="I951" s="1"/>
      <c r="J951" s="4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4"/>
      <c r="H952" s="1"/>
      <c r="I952" s="1"/>
      <c r="J952" s="4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4"/>
      <c r="H953" s="1"/>
      <c r="I953" s="1"/>
      <c r="J953" s="4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4"/>
      <c r="H954" s="1"/>
      <c r="I954" s="1"/>
      <c r="J954" s="4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4"/>
      <c r="H955" s="1"/>
      <c r="I955" s="1"/>
      <c r="J955" s="4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4"/>
      <c r="H956" s="1"/>
      <c r="I956" s="1"/>
      <c r="J956" s="4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4"/>
      <c r="H957" s="1"/>
      <c r="I957" s="1"/>
      <c r="J957" s="4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4"/>
      <c r="H958" s="1"/>
      <c r="I958" s="1"/>
      <c r="J958" s="4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4"/>
      <c r="H959" s="1"/>
      <c r="I959" s="1"/>
      <c r="J959" s="4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4"/>
      <c r="H960" s="1"/>
      <c r="I960" s="1"/>
      <c r="J960" s="4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4"/>
      <c r="H961" s="1"/>
      <c r="I961" s="1"/>
      <c r="J961" s="4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4"/>
      <c r="H962" s="1"/>
      <c r="I962" s="1"/>
      <c r="J962" s="4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4"/>
      <c r="H963" s="1"/>
      <c r="I963" s="1"/>
      <c r="J963" s="4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4"/>
      <c r="H964" s="1"/>
      <c r="I964" s="1"/>
      <c r="J964" s="4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4"/>
      <c r="H965" s="1"/>
      <c r="I965" s="1"/>
      <c r="J965" s="4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4"/>
      <c r="H966" s="1"/>
      <c r="I966" s="1"/>
      <c r="J966" s="4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4"/>
      <c r="H967" s="1"/>
      <c r="I967" s="1"/>
      <c r="J967" s="4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4"/>
      <c r="H968" s="1"/>
      <c r="I968" s="1"/>
      <c r="J968" s="4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4"/>
      <c r="H969" s="1"/>
      <c r="I969" s="1"/>
      <c r="J969" s="4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4"/>
      <c r="H970" s="1"/>
      <c r="I970" s="1"/>
      <c r="J970" s="4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4"/>
      <c r="H971" s="1"/>
      <c r="I971" s="1"/>
      <c r="J971" s="4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4"/>
      <c r="H972" s="1"/>
      <c r="I972" s="1"/>
      <c r="J972" s="4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4"/>
      <c r="H973" s="1"/>
      <c r="I973" s="1"/>
      <c r="J973" s="4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4"/>
      <c r="H974" s="1"/>
      <c r="I974" s="1"/>
      <c r="J974" s="4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4"/>
      <c r="H975" s="1"/>
      <c r="I975" s="1"/>
      <c r="J975" s="4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4"/>
      <c r="H976" s="1"/>
      <c r="I976" s="1"/>
      <c r="J976" s="4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4"/>
      <c r="H977" s="1"/>
      <c r="I977" s="1"/>
      <c r="J977" s="4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4"/>
      <c r="H978" s="1"/>
      <c r="I978" s="1"/>
      <c r="J978" s="4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4"/>
      <c r="H979" s="1"/>
      <c r="I979" s="1"/>
      <c r="J979" s="4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4"/>
      <c r="H980" s="1"/>
      <c r="I980" s="1"/>
      <c r="J980" s="4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4"/>
      <c r="H981" s="1"/>
      <c r="I981" s="1"/>
      <c r="J981" s="4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4"/>
      <c r="H982" s="1"/>
      <c r="I982" s="1"/>
      <c r="J982" s="4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4"/>
      <c r="H983" s="1"/>
      <c r="I983" s="1"/>
      <c r="J983" s="4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4"/>
      <c r="H984" s="1"/>
      <c r="I984" s="1"/>
      <c r="J984" s="4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4"/>
      <c r="H985" s="1"/>
      <c r="I985" s="1"/>
      <c r="J985" s="4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4"/>
      <c r="H986" s="1"/>
      <c r="I986" s="1"/>
      <c r="J986" s="4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4"/>
      <c r="H987" s="1"/>
      <c r="I987" s="1"/>
      <c r="J987" s="4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4"/>
      <c r="H988" s="1"/>
      <c r="I988" s="1"/>
      <c r="J988" s="4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4"/>
      <c r="H989" s="1"/>
      <c r="I989" s="1"/>
      <c r="J989" s="4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4"/>
      <c r="H990" s="1"/>
      <c r="I990" s="1"/>
      <c r="J990" s="4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4"/>
      <c r="H991" s="1"/>
      <c r="I991" s="1"/>
      <c r="J991" s="4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4"/>
      <c r="H992" s="1"/>
      <c r="I992" s="1"/>
      <c r="J992" s="4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4"/>
      <c r="H993" s="1"/>
      <c r="I993" s="1"/>
      <c r="J993" s="4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4"/>
      <c r="H994" s="1"/>
      <c r="I994" s="1"/>
      <c r="J994" s="4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4"/>
      <c r="H995" s="1"/>
      <c r="I995" s="1"/>
      <c r="J995" s="4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4"/>
      <c r="H996" s="1"/>
      <c r="I996" s="1"/>
      <c r="J996" s="4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4"/>
      <c r="H997" s="1"/>
      <c r="I997" s="1"/>
      <c r="J997" s="4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4"/>
      <c r="H998" s="1"/>
      <c r="I998" s="1"/>
      <c r="J998" s="4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4"/>
      <c r="H999" s="1"/>
      <c r="I999" s="1"/>
      <c r="J999" s="4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4"/>
      <c r="H1000" s="1"/>
      <c r="I1000" s="1"/>
      <c r="J1000" s="4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7">
    <mergeCell ref="B82:C82"/>
    <mergeCell ref="B83:C83"/>
    <mergeCell ref="E82:F82"/>
    <mergeCell ref="B80:I80"/>
    <mergeCell ref="B92:C92"/>
    <mergeCell ref="E92:F92"/>
    <mergeCell ref="B53:I53"/>
    <mergeCell ref="B55:C55"/>
    <mergeCell ref="B56:C56"/>
    <mergeCell ref="B65:C65"/>
    <mergeCell ref="E83:F83"/>
    <mergeCell ref="H3:I3"/>
    <mergeCell ref="H4:I4"/>
    <mergeCell ref="B1:I1"/>
    <mergeCell ref="E3:F3"/>
    <mergeCell ref="B3:C3"/>
    <mergeCell ref="B4:C4"/>
    <mergeCell ref="E4:F4"/>
    <mergeCell ref="B13:C13"/>
    <mergeCell ref="E13:F13"/>
    <mergeCell ref="H13:I13"/>
    <mergeCell ref="E27:F27"/>
    <mergeCell ref="E28:F28"/>
    <mergeCell ref="E37:F37"/>
    <mergeCell ref="B27:C27"/>
    <mergeCell ref="B28:C28"/>
    <mergeCell ref="B37:C3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4.86"/>
    <col customWidth="1" min="3" max="3" width="16.43"/>
    <col customWidth="1" min="4" max="6" width="15.14"/>
    <col customWidth="1" min="7" max="7" width="19.29"/>
    <col customWidth="1" min="8" max="8" width="12.71"/>
    <col customWidth="1" min="9" max="16" width="8.86"/>
    <col customWidth="1" min="17" max="26" width="8.71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10"/>
      <c r="C2" s="12" t="s">
        <v>5</v>
      </c>
      <c r="D2" s="12" t="s">
        <v>6</v>
      </c>
      <c r="E2" s="12" t="s">
        <v>7</v>
      </c>
      <c r="F2" s="14" t="s">
        <v>8</v>
      </c>
      <c r="G2" s="13" t="s">
        <v>10</v>
      </c>
      <c r="H2" s="13" t="s">
        <v>11</v>
      </c>
      <c r="I2" s="2"/>
      <c r="J2" s="2"/>
      <c r="K2" s="2"/>
      <c r="L2" s="2"/>
      <c r="M2" s="2"/>
      <c r="N2" s="2"/>
      <c r="O2" s="2"/>
      <c r="P2" s="2"/>
    </row>
    <row r="3">
      <c r="A3" s="2"/>
      <c r="B3" s="19" t="s">
        <v>13</v>
      </c>
      <c r="C3" s="22"/>
      <c r="D3" s="22"/>
      <c r="E3" s="22"/>
      <c r="F3" s="24"/>
      <c r="G3" s="26"/>
      <c r="H3" s="2"/>
      <c r="I3" s="2"/>
      <c r="J3" s="2"/>
      <c r="K3" s="2"/>
      <c r="L3" s="2"/>
      <c r="M3" s="2"/>
      <c r="N3" s="2"/>
      <c r="O3" s="2"/>
      <c r="P3" s="2"/>
    </row>
    <row r="4">
      <c r="A4" s="2"/>
      <c r="B4" s="28" t="s">
        <v>18</v>
      </c>
      <c r="C4" s="32">
        <v>120.0</v>
      </c>
      <c r="D4" s="42">
        <v>1.0</v>
      </c>
      <c r="E4" s="42"/>
      <c r="F4" s="45"/>
      <c r="G4" s="48">
        <f t="shared" ref="G4:G5" si="1">D4*C4</f>
        <v>120</v>
      </c>
      <c r="H4" s="2"/>
      <c r="I4" s="2"/>
      <c r="J4" s="2"/>
      <c r="K4" s="2"/>
      <c r="L4" s="2"/>
      <c r="M4" s="2"/>
      <c r="N4" s="2"/>
      <c r="O4" s="2"/>
      <c r="P4" s="2"/>
    </row>
    <row r="5">
      <c r="A5" s="2"/>
      <c r="B5" s="50" t="s">
        <v>34</v>
      </c>
      <c r="C5" s="53">
        <v>45.0</v>
      </c>
      <c r="D5" s="54">
        <v>1.0</v>
      </c>
      <c r="E5" s="54"/>
      <c r="F5" s="56"/>
      <c r="G5" s="48">
        <f t="shared" si="1"/>
        <v>45</v>
      </c>
      <c r="H5" s="2"/>
      <c r="I5" s="2"/>
      <c r="J5" s="2"/>
      <c r="K5" s="2"/>
      <c r="L5" s="2"/>
      <c r="M5" s="2"/>
      <c r="N5" s="2"/>
      <c r="O5" s="2"/>
      <c r="P5" s="2"/>
      <c r="Q5" s="58"/>
      <c r="R5" s="58"/>
      <c r="S5" s="58"/>
      <c r="T5" s="58"/>
      <c r="U5" s="58"/>
      <c r="V5" s="58"/>
      <c r="W5" s="58"/>
      <c r="X5" s="58"/>
      <c r="Y5" s="58"/>
      <c r="Z5" s="58"/>
    </row>
    <row r="6">
      <c r="A6" s="2"/>
      <c r="B6" s="50" t="s">
        <v>39</v>
      </c>
      <c r="C6" s="53">
        <v>25.0</v>
      </c>
      <c r="D6" s="54"/>
      <c r="E6" s="54">
        <v>1.0</v>
      </c>
      <c r="F6" s="56">
        <v>1.0</v>
      </c>
      <c r="G6" s="48"/>
      <c r="H6" s="2"/>
      <c r="I6" s="2"/>
      <c r="J6" s="2"/>
      <c r="K6" s="2"/>
      <c r="L6" s="2"/>
      <c r="M6" s="2"/>
      <c r="N6" s="2"/>
      <c r="O6" s="2"/>
      <c r="P6" s="2"/>
    </row>
    <row r="7">
      <c r="A7" s="2"/>
      <c r="B7" s="50" t="s">
        <v>40</v>
      </c>
      <c r="C7" s="53">
        <v>8.4</v>
      </c>
      <c r="D7" s="54"/>
      <c r="E7" s="54"/>
      <c r="F7" s="56"/>
      <c r="G7" s="48"/>
      <c r="H7" s="2"/>
      <c r="I7" s="2"/>
      <c r="J7" s="2"/>
      <c r="K7" s="2"/>
      <c r="L7" s="2"/>
      <c r="M7" s="2"/>
      <c r="N7" s="2"/>
      <c r="O7" s="2"/>
      <c r="P7" s="2"/>
    </row>
    <row r="8">
      <c r="A8" s="2"/>
      <c r="B8" s="50" t="s">
        <v>42</v>
      </c>
      <c r="C8" s="53">
        <v>3.6</v>
      </c>
      <c r="D8" s="54"/>
      <c r="E8" s="54"/>
      <c r="F8" s="56"/>
      <c r="G8" s="48"/>
      <c r="H8" s="2"/>
      <c r="I8" s="2"/>
      <c r="J8" s="2"/>
      <c r="K8" s="2"/>
      <c r="L8" s="2"/>
      <c r="M8" s="2"/>
      <c r="N8" s="2"/>
      <c r="O8" s="2"/>
      <c r="P8" s="2"/>
      <c r="Q8" s="58"/>
      <c r="R8" s="58"/>
      <c r="S8" s="58"/>
      <c r="T8" s="58"/>
      <c r="U8" s="58"/>
      <c r="V8" s="58"/>
      <c r="W8" s="58"/>
      <c r="X8" s="58"/>
      <c r="Y8" s="58"/>
      <c r="Z8" s="58"/>
    </row>
    <row r="9">
      <c r="A9" s="2"/>
      <c r="B9" s="50" t="s">
        <v>43</v>
      </c>
      <c r="C9" s="53">
        <v>1.0</v>
      </c>
      <c r="D9" s="54"/>
      <c r="E9" s="54"/>
      <c r="F9" s="56"/>
      <c r="G9" s="2"/>
      <c r="H9" s="48"/>
      <c r="I9" s="2"/>
      <c r="J9" s="2"/>
      <c r="K9" s="2"/>
      <c r="L9" s="2"/>
      <c r="M9" s="2"/>
      <c r="N9" s="2"/>
      <c r="O9" s="2"/>
      <c r="P9" s="2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>
      <c r="A10" s="2"/>
      <c r="B10" s="50" t="s">
        <v>46</v>
      </c>
      <c r="C10" s="53">
        <v>0.12</v>
      </c>
      <c r="D10" s="54">
        <v>600.0</v>
      </c>
      <c r="E10" s="54">
        <v>300.0</v>
      </c>
      <c r="F10" s="56">
        <v>300.0</v>
      </c>
      <c r="G10" s="2"/>
      <c r="H10" s="48">
        <f>D10*C10</f>
        <v>72</v>
      </c>
      <c r="I10" s="2"/>
      <c r="J10" s="2"/>
      <c r="K10" s="2"/>
      <c r="L10" s="2"/>
      <c r="M10" s="2"/>
      <c r="N10" s="2"/>
      <c r="O10" s="2"/>
      <c r="P10" s="2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>
      <c r="A11" s="2"/>
      <c r="B11" s="50" t="s">
        <v>47</v>
      </c>
      <c r="C11" s="53">
        <v>0.2</v>
      </c>
      <c r="D11" s="54"/>
      <c r="E11" s="54">
        <v>200.0</v>
      </c>
      <c r="F11" s="56">
        <v>50.0</v>
      </c>
      <c r="G11" s="48"/>
      <c r="H11" s="2"/>
      <c r="I11" s="2"/>
      <c r="J11" s="2"/>
      <c r="K11" s="2"/>
      <c r="L11" s="2"/>
      <c r="M11" s="2"/>
      <c r="N11" s="2"/>
      <c r="O11" s="2"/>
      <c r="P11" s="2"/>
    </row>
    <row r="12">
      <c r="A12" s="2"/>
      <c r="B12" s="50" t="s">
        <v>49</v>
      </c>
      <c r="C12" s="53">
        <v>1.73</v>
      </c>
      <c r="D12" s="54"/>
      <c r="E12" s="54">
        <v>30.0</v>
      </c>
      <c r="F12" s="56"/>
      <c r="G12" s="48"/>
      <c r="H12" s="2"/>
      <c r="I12" s="2"/>
      <c r="J12" s="2"/>
      <c r="K12" s="2"/>
      <c r="L12" s="2"/>
      <c r="M12" s="2"/>
      <c r="N12" s="2"/>
      <c r="O12" s="2"/>
      <c r="P12" s="2"/>
    </row>
    <row r="13">
      <c r="A13" s="2"/>
      <c r="B13" s="50" t="s">
        <v>51</v>
      </c>
      <c r="C13" s="53">
        <v>300.0</v>
      </c>
      <c r="D13" s="54"/>
      <c r="E13" s="54"/>
      <c r="F13" s="56"/>
      <c r="G13" s="48"/>
      <c r="H13" s="2"/>
      <c r="I13" s="2"/>
      <c r="J13" s="2"/>
      <c r="K13" s="2"/>
      <c r="L13" s="2"/>
      <c r="M13" s="2"/>
      <c r="N13" s="2"/>
      <c r="O13" s="2"/>
      <c r="P13" s="2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>
      <c r="A14" s="2"/>
      <c r="B14" s="50" t="s">
        <v>53</v>
      </c>
      <c r="C14" s="53">
        <v>280.0</v>
      </c>
      <c r="D14" s="54"/>
      <c r="E14" s="54"/>
      <c r="F14" s="56"/>
      <c r="G14" s="2"/>
      <c r="H14" s="48"/>
      <c r="I14" s="2"/>
      <c r="J14" s="2"/>
      <c r="K14" s="2"/>
      <c r="L14" s="2"/>
      <c r="M14" s="2"/>
      <c r="N14" s="2"/>
      <c r="O14" s="2"/>
      <c r="P14" s="2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>
      <c r="A15" s="2"/>
      <c r="B15" s="50" t="s">
        <v>55</v>
      </c>
      <c r="C15" s="53">
        <v>30.0</v>
      </c>
      <c r="D15" s="54">
        <v>3.0</v>
      </c>
      <c r="E15" s="54"/>
      <c r="F15" s="56"/>
      <c r="G15" s="48">
        <f>D15*C15</f>
        <v>90</v>
      </c>
      <c r="H15" s="2"/>
      <c r="I15" s="2"/>
      <c r="J15" s="2"/>
      <c r="K15" s="2"/>
      <c r="L15" s="2"/>
      <c r="M15" s="2"/>
      <c r="N15" s="2"/>
      <c r="O15" s="2"/>
      <c r="P15" s="2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>
      <c r="A16" s="2"/>
      <c r="B16" s="50" t="s">
        <v>57</v>
      </c>
      <c r="C16" s="53">
        <v>50.0</v>
      </c>
      <c r="D16" s="54"/>
      <c r="E16" s="54"/>
      <c r="F16" s="56"/>
      <c r="G16" s="48"/>
      <c r="H16" s="2"/>
      <c r="I16" s="69"/>
      <c r="J16" s="2"/>
      <c r="K16" s="2"/>
      <c r="L16" s="2"/>
      <c r="M16" s="2"/>
      <c r="N16" s="2"/>
      <c r="O16" s="2"/>
      <c r="P16" s="2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>
      <c r="A17" s="2"/>
      <c r="B17" s="71" t="s">
        <v>58</v>
      </c>
      <c r="C17" s="73">
        <v>100.0</v>
      </c>
      <c r="D17" s="75">
        <v>3.0</v>
      </c>
      <c r="E17" s="75"/>
      <c r="F17" s="77"/>
      <c r="G17" s="2"/>
      <c r="H17" s="48">
        <f>D17*C17</f>
        <v>300</v>
      </c>
      <c r="I17" s="2"/>
      <c r="J17" s="2"/>
      <c r="K17" s="2"/>
      <c r="L17" s="2"/>
      <c r="M17" s="2"/>
      <c r="N17" s="2"/>
      <c r="O17" s="2"/>
      <c r="P17" s="2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>
      <c r="A18" s="2"/>
      <c r="B18" s="81" t="s">
        <v>62</v>
      </c>
      <c r="C18" s="82"/>
      <c r="D18" s="87">
        <f>D4*$C$4+D6*$C$6+D7*$C$7+D11*$C$11+D12*$C$12+D13*$C$13+C8*D8+C9*D9+C10*D10+C15*D15+C16*D16+C17*D17+D14*C14</f>
        <v>582</v>
      </c>
      <c r="E18" s="90">
        <f>E4*$C$4+E6*$C$6+E7*$C$7+E11*$C$11+E12*$C$12+E13*$C$13+C8*E8+C9*E9+C10*E10+C15*E15+C16*E16+C17*E17</f>
        <v>152.9</v>
      </c>
      <c r="F18" s="94">
        <f>F4*$C$4+F6*$C$6+F7*$C$7+F11*$C$11+F12*$C$12+F13*$C$13+C8*F8+C9*F9+C10*F10+C15*F15+C16*F16+C17*F17</f>
        <v>71</v>
      </c>
      <c r="G18" s="48"/>
      <c r="H18" s="2"/>
      <c r="I18" s="2"/>
      <c r="J18" s="2"/>
      <c r="K18" s="2"/>
      <c r="L18" s="2"/>
      <c r="M18" s="2"/>
      <c r="N18" s="2"/>
      <c r="O18" s="2"/>
      <c r="P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C36" s="58"/>
      <c r="G36" s="2"/>
      <c r="H36" s="2"/>
      <c r="I36" s="2"/>
      <c r="J36" s="2"/>
      <c r="K36" s="2"/>
      <c r="L36" s="2"/>
      <c r="M36" s="2"/>
      <c r="N36" s="2"/>
      <c r="O36" s="2"/>
      <c r="P36" s="2"/>
    </row>
    <row r="37">
      <c r="A37" s="2"/>
      <c r="C37" s="58"/>
      <c r="G37" s="2"/>
      <c r="H37" s="2"/>
      <c r="I37" s="2"/>
      <c r="J37" s="2"/>
      <c r="K37" s="2"/>
      <c r="L37" s="2"/>
      <c r="M37" s="2"/>
      <c r="N37" s="2"/>
      <c r="O37" s="2"/>
      <c r="P37" s="2"/>
    </row>
    <row r="38">
      <c r="A38" s="2"/>
      <c r="C38" s="58"/>
      <c r="G38" s="2"/>
      <c r="H38" s="2"/>
      <c r="I38" s="2"/>
      <c r="J38" s="2"/>
      <c r="K38" s="2"/>
      <c r="L38" s="2"/>
      <c r="M38" s="2"/>
      <c r="N38" s="2"/>
      <c r="O38" s="2"/>
      <c r="P38" s="2"/>
    </row>
    <row r="39">
      <c r="A39" s="2"/>
      <c r="C39" s="58"/>
      <c r="G39" s="2"/>
      <c r="H39" s="2"/>
      <c r="I39" s="2"/>
      <c r="J39" s="2"/>
      <c r="K39" s="2"/>
      <c r="L39" s="2"/>
      <c r="M39" s="2"/>
      <c r="N39" s="2"/>
      <c r="O39" s="2"/>
      <c r="P39" s="2"/>
    </row>
    <row r="40">
      <c r="A40" s="2"/>
      <c r="C40" s="58"/>
      <c r="G40" s="2"/>
      <c r="H40" s="2"/>
      <c r="I40" s="2"/>
      <c r="J40" s="2"/>
      <c r="K40" s="2"/>
      <c r="L40" s="2"/>
      <c r="M40" s="2"/>
      <c r="N40" s="2"/>
      <c r="O40" s="2"/>
      <c r="P40" s="2"/>
    </row>
    <row r="41">
      <c r="A41" s="2"/>
      <c r="C41" s="58"/>
      <c r="G41" s="2"/>
      <c r="H41" s="2"/>
      <c r="I41" s="2"/>
      <c r="J41" s="2"/>
      <c r="K41" s="2"/>
      <c r="L41" s="2"/>
      <c r="M41" s="2"/>
      <c r="N41" s="2"/>
      <c r="O41" s="2"/>
      <c r="P41" s="2"/>
    </row>
    <row r="42">
      <c r="A42" s="2"/>
      <c r="C42" s="58"/>
      <c r="G42" s="2"/>
      <c r="H42" s="2"/>
      <c r="I42" s="2"/>
      <c r="J42" s="2"/>
      <c r="K42" s="2"/>
      <c r="L42" s="2"/>
      <c r="M42" s="2"/>
      <c r="N42" s="2"/>
      <c r="O42" s="2"/>
      <c r="P42" s="2"/>
    </row>
    <row r="43">
      <c r="A43" s="2"/>
      <c r="C43" s="58"/>
      <c r="G43" s="2"/>
      <c r="H43" s="2"/>
      <c r="I43" s="2"/>
      <c r="J43" s="2"/>
      <c r="K43" s="2"/>
      <c r="L43" s="2"/>
      <c r="M43" s="2"/>
      <c r="N43" s="2"/>
      <c r="O43" s="2"/>
      <c r="P43" s="2"/>
    </row>
    <row r="44">
      <c r="A44" s="2"/>
      <c r="C44" s="58"/>
      <c r="G44" s="2"/>
      <c r="H44" s="2"/>
      <c r="I44" s="2"/>
      <c r="J44" s="2"/>
      <c r="K44" s="2"/>
      <c r="L44" s="2"/>
      <c r="M44" s="2"/>
      <c r="N44" s="2"/>
      <c r="O44" s="2"/>
      <c r="P44" s="2"/>
    </row>
    <row r="45">
      <c r="A45" s="2"/>
      <c r="C45" s="58"/>
      <c r="G45" s="2"/>
      <c r="H45" s="2"/>
      <c r="I45" s="2"/>
      <c r="J45" s="2"/>
      <c r="K45" s="2"/>
      <c r="L45" s="2"/>
      <c r="M45" s="2"/>
      <c r="N45" s="2"/>
      <c r="O45" s="2"/>
      <c r="P45" s="2"/>
    </row>
    <row r="46">
      <c r="A46" s="2"/>
      <c r="C46" s="58"/>
      <c r="G46" s="2"/>
      <c r="H46" s="2"/>
      <c r="I46" s="2"/>
      <c r="J46" s="2"/>
      <c r="K46" s="2"/>
      <c r="L46" s="2"/>
      <c r="M46" s="2"/>
      <c r="N46" s="2"/>
      <c r="O46" s="2"/>
      <c r="P46" s="2"/>
    </row>
    <row r="47">
      <c r="A47" s="2"/>
      <c r="C47" s="58"/>
      <c r="G47" s="2"/>
      <c r="H47" s="2"/>
      <c r="I47" s="2"/>
      <c r="J47" s="2"/>
      <c r="K47" s="2"/>
      <c r="L47" s="2"/>
      <c r="M47" s="2"/>
      <c r="N47" s="2"/>
      <c r="O47" s="2"/>
      <c r="P47" s="2"/>
    </row>
    <row r="48">
      <c r="A48" s="2"/>
      <c r="C48" s="58"/>
      <c r="G48" s="2"/>
      <c r="H48" s="2"/>
      <c r="I48" s="2"/>
      <c r="J48" s="2"/>
      <c r="K48" s="2"/>
      <c r="L48" s="2"/>
      <c r="M48" s="2"/>
      <c r="N48" s="2"/>
      <c r="O48" s="2"/>
      <c r="P48" s="2"/>
    </row>
    <row r="49">
      <c r="A49" s="2"/>
      <c r="C49" s="58"/>
      <c r="G49" s="2"/>
      <c r="H49" s="2"/>
      <c r="I49" s="2"/>
      <c r="J49" s="2"/>
      <c r="K49" s="2"/>
      <c r="L49" s="2"/>
      <c r="M49" s="2"/>
      <c r="N49" s="2"/>
      <c r="O49" s="2"/>
      <c r="P49" s="2"/>
    </row>
    <row r="50">
      <c r="A50" s="2"/>
      <c r="C50" s="58"/>
      <c r="G50" s="2"/>
      <c r="H50" s="2"/>
      <c r="I50" s="2"/>
      <c r="J50" s="2"/>
      <c r="K50" s="2"/>
      <c r="L50" s="2"/>
      <c r="M50" s="2"/>
      <c r="N50" s="2"/>
      <c r="O50" s="2"/>
      <c r="P50" s="2"/>
    </row>
    <row r="51">
      <c r="A51" s="2"/>
      <c r="C51" s="58"/>
      <c r="G51" s="2"/>
      <c r="H51" s="2"/>
      <c r="I51" s="2"/>
      <c r="J51" s="2"/>
      <c r="K51" s="2"/>
      <c r="L51" s="2"/>
      <c r="M51" s="2"/>
      <c r="N51" s="2"/>
      <c r="O51" s="2"/>
      <c r="P51" s="2"/>
    </row>
    <row r="52">
      <c r="A52" s="2"/>
      <c r="C52" s="58"/>
      <c r="G52" s="2"/>
      <c r="H52" s="2"/>
      <c r="I52" s="2"/>
      <c r="J52" s="2"/>
      <c r="K52" s="2"/>
      <c r="L52" s="2"/>
      <c r="M52" s="2"/>
      <c r="N52" s="2"/>
      <c r="O52" s="2"/>
      <c r="P52" s="2"/>
    </row>
    <row r="53">
      <c r="A53" s="2"/>
      <c r="C53" s="58"/>
      <c r="G53" s="2"/>
      <c r="H53" s="2"/>
      <c r="I53" s="2"/>
      <c r="J53" s="2"/>
      <c r="K53" s="2"/>
      <c r="L53" s="2"/>
      <c r="M53" s="2"/>
      <c r="N53" s="2"/>
      <c r="O53" s="2"/>
      <c r="P53" s="2"/>
    </row>
    <row r="54">
      <c r="A54" s="2"/>
      <c r="C54" s="58"/>
      <c r="G54" s="2"/>
      <c r="H54" s="2"/>
      <c r="I54" s="2"/>
      <c r="J54" s="2"/>
      <c r="K54" s="2"/>
      <c r="L54" s="2"/>
      <c r="M54" s="2"/>
      <c r="N54" s="2"/>
      <c r="O54" s="2"/>
      <c r="P54" s="2"/>
    </row>
    <row r="55">
      <c r="A55" s="2"/>
      <c r="C55" s="58"/>
      <c r="G55" s="2"/>
      <c r="H55" s="2"/>
      <c r="I55" s="2"/>
      <c r="J55" s="2"/>
      <c r="K55" s="2"/>
      <c r="L55" s="2"/>
      <c r="M55" s="2"/>
      <c r="N55" s="2"/>
      <c r="O55" s="2"/>
      <c r="P55" s="2"/>
    </row>
    <row r="56">
      <c r="A56" s="2"/>
      <c r="C56" s="58"/>
      <c r="G56" s="2"/>
      <c r="H56" s="2"/>
      <c r="I56" s="2"/>
      <c r="J56" s="2"/>
      <c r="K56" s="2"/>
      <c r="L56" s="2"/>
      <c r="M56" s="2"/>
      <c r="N56" s="2"/>
      <c r="O56" s="2"/>
      <c r="P56" s="2"/>
    </row>
    <row r="57">
      <c r="A57" s="2"/>
      <c r="C57" s="58"/>
      <c r="G57" s="2"/>
      <c r="H57" s="2"/>
      <c r="I57" s="2"/>
      <c r="J57" s="2"/>
      <c r="K57" s="2"/>
      <c r="L57" s="2"/>
      <c r="M57" s="2"/>
      <c r="N57" s="2"/>
      <c r="O57" s="2"/>
      <c r="P57" s="2"/>
    </row>
    <row r="58">
      <c r="A58" s="2"/>
      <c r="C58" s="58"/>
      <c r="G58" s="2"/>
      <c r="H58" s="2"/>
      <c r="I58" s="2"/>
      <c r="J58" s="2"/>
      <c r="K58" s="2"/>
      <c r="L58" s="2"/>
      <c r="M58" s="2"/>
      <c r="N58" s="2"/>
      <c r="O58" s="2"/>
      <c r="P58" s="2"/>
    </row>
    <row r="59">
      <c r="A59" s="2"/>
      <c r="C59" s="58"/>
      <c r="G59" s="2"/>
      <c r="H59" s="2"/>
      <c r="I59" s="2"/>
      <c r="J59" s="2"/>
      <c r="K59" s="2"/>
      <c r="L59" s="2"/>
      <c r="M59" s="2"/>
      <c r="N59" s="2"/>
      <c r="O59" s="2"/>
      <c r="P59" s="2"/>
    </row>
    <row r="60">
      <c r="A60" s="2"/>
      <c r="C60" s="58"/>
      <c r="G60" s="2"/>
      <c r="H60" s="2"/>
      <c r="I60" s="2"/>
      <c r="J60" s="2"/>
      <c r="K60" s="2"/>
      <c r="L60" s="2"/>
      <c r="M60" s="2"/>
      <c r="N60" s="2"/>
      <c r="O60" s="2"/>
      <c r="P60" s="2"/>
    </row>
    <row r="61">
      <c r="A61" s="2"/>
      <c r="C61" s="58"/>
      <c r="G61" s="2"/>
      <c r="H61" s="2"/>
      <c r="I61" s="2"/>
      <c r="J61" s="2"/>
      <c r="K61" s="2"/>
      <c r="L61" s="2"/>
      <c r="M61" s="2"/>
      <c r="N61" s="2"/>
      <c r="O61" s="2"/>
      <c r="P61" s="2"/>
    </row>
    <row r="62">
      <c r="A62" s="2"/>
      <c r="C62" s="58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>
      <c r="A63" s="2"/>
      <c r="C63" s="58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>
      <c r="A64" s="2"/>
      <c r="C64" s="58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>
      <c r="A65" s="2"/>
      <c r="C65" s="58"/>
      <c r="G65" s="2"/>
      <c r="H65" s="2"/>
      <c r="I65" s="2"/>
      <c r="J65" s="2"/>
      <c r="K65" s="2"/>
      <c r="L65" s="2"/>
      <c r="M65" s="2"/>
      <c r="N65" s="2"/>
      <c r="O65" s="2"/>
      <c r="P65" s="2"/>
    </row>
    <row r="66">
      <c r="A66" s="2"/>
      <c r="C66" s="58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>
      <c r="A67" s="2"/>
      <c r="C67" s="58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>
      <c r="A68" s="2"/>
      <c r="C68" s="58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>
      <c r="A69" s="2"/>
      <c r="C69" s="58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>
      <c r="A70" s="2"/>
      <c r="C70" s="58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>
      <c r="A71" s="2"/>
      <c r="C71" s="58"/>
      <c r="G71" s="2"/>
      <c r="H71" s="2"/>
      <c r="I71" s="2"/>
      <c r="J71" s="2"/>
      <c r="K71" s="2"/>
      <c r="L71" s="2"/>
      <c r="M71" s="2"/>
      <c r="N71" s="2"/>
      <c r="O71" s="2"/>
      <c r="P71" s="2"/>
    </row>
    <row r="72">
      <c r="A72" s="2"/>
      <c r="C72" s="58"/>
      <c r="G72" s="2"/>
      <c r="H72" s="2"/>
      <c r="I72" s="2"/>
      <c r="J72" s="2"/>
      <c r="K72" s="2"/>
      <c r="L72" s="2"/>
      <c r="M72" s="2"/>
      <c r="N72" s="2"/>
      <c r="O72" s="2"/>
      <c r="P72" s="2"/>
    </row>
    <row r="73">
      <c r="A73" s="2"/>
      <c r="C73" s="58"/>
      <c r="G73" s="2"/>
      <c r="H73" s="2"/>
      <c r="I73" s="2"/>
      <c r="J73" s="2"/>
      <c r="K73" s="2"/>
      <c r="L73" s="2"/>
      <c r="M73" s="2"/>
      <c r="N73" s="2"/>
      <c r="O73" s="2"/>
      <c r="P73" s="2"/>
    </row>
    <row r="74">
      <c r="A74" s="2"/>
      <c r="C74" s="58"/>
      <c r="G74" s="2"/>
      <c r="H74" s="2"/>
      <c r="I74" s="2"/>
      <c r="J74" s="2"/>
      <c r="K74" s="2"/>
      <c r="L74" s="2"/>
      <c r="M74" s="2"/>
      <c r="N74" s="2"/>
      <c r="O74" s="2"/>
      <c r="P74" s="2"/>
    </row>
    <row r="75">
      <c r="A75" s="2"/>
      <c r="C75" s="58"/>
      <c r="G75" s="2"/>
      <c r="H75" s="2"/>
      <c r="I75" s="2"/>
      <c r="J75" s="2"/>
      <c r="K75" s="2"/>
      <c r="L75" s="2"/>
      <c r="M75" s="2"/>
      <c r="N75" s="2"/>
      <c r="O75" s="2"/>
      <c r="P75" s="2"/>
    </row>
    <row r="76">
      <c r="A76" s="2"/>
      <c r="C76" s="58"/>
      <c r="G76" s="2"/>
      <c r="H76" s="2"/>
      <c r="I76" s="2"/>
      <c r="J76" s="2"/>
      <c r="K76" s="2"/>
      <c r="L76" s="2"/>
      <c r="M76" s="2"/>
      <c r="N76" s="2"/>
      <c r="O76" s="2"/>
      <c r="P76" s="2"/>
    </row>
    <row r="77">
      <c r="A77" s="2"/>
      <c r="C77" s="58"/>
      <c r="G77" s="2"/>
      <c r="H77" s="2"/>
      <c r="I77" s="2"/>
      <c r="J77" s="2"/>
      <c r="K77" s="2"/>
      <c r="L77" s="2"/>
      <c r="M77" s="2"/>
      <c r="N77" s="2"/>
      <c r="O77" s="2"/>
      <c r="P77" s="2"/>
    </row>
    <row r="78">
      <c r="A78" s="2"/>
      <c r="C78" s="58"/>
      <c r="G78" s="2"/>
      <c r="H78" s="2"/>
      <c r="I78" s="2"/>
      <c r="J78" s="2"/>
      <c r="K78" s="2"/>
      <c r="L78" s="2"/>
      <c r="M78" s="2"/>
      <c r="N78" s="2"/>
      <c r="O78" s="2"/>
      <c r="P78" s="2"/>
    </row>
    <row r="79">
      <c r="A79" s="2"/>
      <c r="C79" s="58"/>
      <c r="G79" s="2"/>
      <c r="H79" s="2"/>
      <c r="I79" s="2"/>
      <c r="J79" s="2"/>
      <c r="K79" s="2"/>
      <c r="L79" s="2"/>
      <c r="M79" s="2"/>
      <c r="N79" s="2"/>
      <c r="O79" s="2"/>
      <c r="P79" s="2"/>
    </row>
    <row r="80">
      <c r="A80" s="2"/>
      <c r="C80" s="58"/>
      <c r="G80" s="2"/>
      <c r="H80" s="2"/>
      <c r="I80" s="2"/>
      <c r="J80" s="2"/>
      <c r="K80" s="2"/>
      <c r="L80" s="2"/>
      <c r="M80" s="2"/>
      <c r="N80" s="2"/>
      <c r="O80" s="2"/>
      <c r="P80" s="2"/>
    </row>
    <row r="81">
      <c r="A81" s="2"/>
      <c r="C81" s="58"/>
      <c r="G81" s="2"/>
      <c r="H81" s="2"/>
      <c r="I81" s="2"/>
      <c r="J81" s="2"/>
      <c r="K81" s="2"/>
      <c r="L81" s="2"/>
      <c r="M81" s="2"/>
      <c r="N81" s="2"/>
      <c r="O81" s="2"/>
      <c r="P81" s="2"/>
    </row>
    <row r="82">
      <c r="A82" s="2"/>
      <c r="C82" s="58"/>
      <c r="G82" s="2"/>
      <c r="H82" s="2"/>
      <c r="I82" s="2"/>
      <c r="J82" s="2"/>
      <c r="K82" s="2"/>
      <c r="L82" s="2"/>
      <c r="M82" s="2"/>
      <c r="N82" s="2"/>
      <c r="O82" s="2"/>
      <c r="P82" s="2"/>
    </row>
    <row r="83">
      <c r="A83" s="2"/>
      <c r="C83" s="58"/>
      <c r="G83" s="2"/>
      <c r="H83" s="2"/>
      <c r="I83" s="2"/>
      <c r="J83" s="2"/>
      <c r="K83" s="2"/>
      <c r="L83" s="2"/>
      <c r="M83" s="2"/>
      <c r="N83" s="2"/>
      <c r="O83" s="2"/>
      <c r="P83" s="2"/>
    </row>
    <row r="84">
      <c r="A84" s="2"/>
      <c r="C84" s="58"/>
      <c r="G84" s="2"/>
      <c r="H84" s="2"/>
      <c r="I84" s="2"/>
      <c r="J84" s="2"/>
      <c r="K84" s="2"/>
      <c r="L84" s="2"/>
      <c r="M84" s="2"/>
      <c r="N84" s="2"/>
      <c r="O84" s="2"/>
      <c r="P84" s="2"/>
    </row>
    <row r="85">
      <c r="A85" s="2"/>
      <c r="C85" s="58"/>
      <c r="G85" s="2"/>
      <c r="H85" s="2"/>
      <c r="I85" s="2"/>
      <c r="J85" s="2"/>
      <c r="K85" s="2"/>
      <c r="L85" s="2"/>
      <c r="M85" s="2"/>
      <c r="N85" s="2"/>
      <c r="O85" s="2"/>
      <c r="P85" s="2"/>
    </row>
    <row r="86">
      <c r="A86" s="2"/>
      <c r="C86" s="58"/>
      <c r="G86" s="2"/>
      <c r="H86" s="2"/>
      <c r="I86" s="2"/>
      <c r="J86" s="2"/>
      <c r="K86" s="2"/>
      <c r="L86" s="2"/>
      <c r="M86" s="2"/>
      <c r="N86" s="2"/>
      <c r="O86" s="2"/>
      <c r="P86" s="2"/>
    </row>
    <row r="87">
      <c r="A87" s="2"/>
      <c r="C87" s="58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>
      <c r="A88" s="2"/>
      <c r="C88" s="58"/>
      <c r="G88" s="2"/>
      <c r="H88" s="2"/>
      <c r="I88" s="2"/>
      <c r="J88" s="2"/>
      <c r="K88" s="2"/>
      <c r="L88" s="2"/>
      <c r="M88" s="2"/>
      <c r="N88" s="2"/>
      <c r="O88" s="2"/>
      <c r="P88" s="2"/>
    </row>
    <row r="89">
      <c r="A89" s="2"/>
      <c r="C89" s="58"/>
      <c r="G89" s="2"/>
      <c r="H89" s="2"/>
      <c r="I89" s="2"/>
      <c r="J89" s="2"/>
      <c r="K89" s="2"/>
      <c r="L89" s="2"/>
      <c r="M89" s="2"/>
      <c r="N89" s="2"/>
      <c r="O89" s="2"/>
      <c r="P89" s="2"/>
    </row>
    <row r="90">
      <c r="A90" s="2"/>
      <c r="C90" s="58"/>
      <c r="G90" s="2"/>
      <c r="H90" s="2"/>
      <c r="I90" s="2"/>
      <c r="J90" s="2"/>
      <c r="K90" s="2"/>
      <c r="L90" s="2"/>
      <c r="M90" s="2"/>
      <c r="N90" s="2"/>
      <c r="O90" s="2"/>
      <c r="P90" s="2"/>
    </row>
    <row r="91">
      <c r="A91" s="2"/>
      <c r="C91" s="58"/>
      <c r="G91" s="2"/>
      <c r="H91" s="2"/>
      <c r="I91" s="2"/>
      <c r="J91" s="2"/>
      <c r="K91" s="2"/>
      <c r="L91" s="2"/>
      <c r="M91" s="2"/>
      <c r="N91" s="2"/>
      <c r="O91" s="2"/>
      <c r="P91" s="2"/>
    </row>
    <row r="92">
      <c r="A92" s="2"/>
      <c r="C92" s="58"/>
      <c r="G92" s="2"/>
      <c r="H92" s="2"/>
      <c r="I92" s="2"/>
      <c r="J92" s="2"/>
      <c r="K92" s="2"/>
      <c r="L92" s="2"/>
      <c r="M92" s="2"/>
      <c r="N92" s="2"/>
      <c r="O92" s="2"/>
      <c r="P92" s="2"/>
    </row>
    <row r="93">
      <c r="A93" s="2"/>
      <c r="C93" s="58"/>
      <c r="G93" s="2"/>
      <c r="H93" s="2"/>
      <c r="I93" s="2"/>
      <c r="J93" s="2"/>
      <c r="K93" s="2"/>
      <c r="L93" s="2"/>
      <c r="M93" s="2"/>
      <c r="N93" s="2"/>
      <c r="O93" s="2"/>
      <c r="P93" s="2"/>
    </row>
    <row r="94">
      <c r="A94" s="2"/>
      <c r="C94" s="58"/>
      <c r="G94" s="2"/>
      <c r="H94" s="2"/>
      <c r="I94" s="2"/>
      <c r="J94" s="2"/>
      <c r="K94" s="2"/>
      <c r="L94" s="2"/>
      <c r="M94" s="2"/>
      <c r="N94" s="2"/>
      <c r="O94" s="2"/>
      <c r="P94" s="2"/>
    </row>
    <row r="95">
      <c r="A95" s="2"/>
      <c r="C95" s="58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>
      <c r="A96" s="2"/>
      <c r="C96" s="58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>
      <c r="A97" s="2"/>
      <c r="C97" s="58"/>
      <c r="G97" s="2"/>
      <c r="H97" s="2"/>
      <c r="I97" s="2"/>
      <c r="J97" s="2"/>
      <c r="K97" s="2"/>
      <c r="L97" s="2"/>
      <c r="M97" s="2"/>
      <c r="N97" s="2"/>
      <c r="O97" s="2"/>
      <c r="P97" s="2"/>
    </row>
    <row r="98">
      <c r="A98" s="2"/>
      <c r="C98" s="58"/>
      <c r="G98" s="2"/>
      <c r="H98" s="2"/>
      <c r="I98" s="2"/>
      <c r="J98" s="2"/>
      <c r="K98" s="2"/>
      <c r="L98" s="2"/>
      <c r="M98" s="2"/>
      <c r="N98" s="2"/>
      <c r="O98" s="2"/>
      <c r="P98" s="2"/>
    </row>
    <row r="99">
      <c r="A99" s="2"/>
      <c r="C99" s="58"/>
      <c r="G99" s="2"/>
      <c r="H99" s="2"/>
      <c r="I99" s="2"/>
      <c r="J99" s="2"/>
      <c r="K99" s="2"/>
      <c r="L99" s="2"/>
      <c r="M99" s="2"/>
      <c r="N99" s="2"/>
      <c r="O99" s="2"/>
      <c r="P99" s="2"/>
    </row>
    <row r="100">
      <c r="A100" s="2"/>
      <c r="C100" s="58"/>
      <c r="G100" s="2"/>
      <c r="H100" s="2"/>
      <c r="I100" s="2"/>
      <c r="J100" s="2"/>
      <c r="K100" s="2"/>
      <c r="L100" s="2"/>
      <c r="M100" s="2"/>
      <c r="N100" s="2"/>
      <c r="O100" s="2"/>
      <c r="P100" s="2"/>
    </row>
    <row r="101">
      <c r="A101" s="2"/>
      <c r="C101" s="58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>
      <c r="A102" s="2"/>
      <c r="C102" s="58"/>
      <c r="G102" s="2"/>
      <c r="H102" s="2"/>
      <c r="I102" s="2"/>
      <c r="J102" s="2"/>
      <c r="K102" s="2"/>
      <c r="L102" s="2"/>
      <c r="M102" s="2"/>
      <c r="N102" s="2"/>
      <c r="O102" s="2"/>
      <c r="P102" s="2"/>
    </row>
    <row r="103">
      <c r="A103" s="2"/>
      <c r="C103" s="58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>
      <c r="A104" s="2"/>
      <c r="C104" s="58"/>
      <c r="G104" s="2"/>
      <c r="H104" s="2"/>
      <c r="I104" s="2"/>
      <c r="J104" s="2"/>
      <c r="K104" s="2"/>
      <c r="L104" s="2"/>
      <c r="M104" s="2"/>
      <c r="N104" s="2"/>
      <c r="O104" s="2"/>
      <c r="P104" s="2"/>
    </row>
    <row r="105">
      <c r="A105" s="2"/>
      <c r="C105" s="58"/>
      <c r="G105" s="2"/>
      <c r="H105" s="2"/>
      <c r="I105" s="2"/>
      <c r="J105" s="2"/>
      <c r="K105" s="2"/>
      <c r="L105" s="2"/>
      <c r="M105" s="2"/>
      <c r="N105" s="2"/>
      <c r="O105" s="2"/>
      <c r="P105" s="2"/>
    </row>
    <row r="106">
      <c r="A106" s="2"/>
      <c r="C106" s="58"/>
      <c r="G106" s="2"/>
      <c r="H106" s="2"/>
      <c r="I106" s="2"/>
      <c r="J106" s="2"/>
      <c r="K106" s="2"/>
      <c r="L106" s="2"/>
      <c r="M106" s="2"/>
      <c r="N106" s="2"/>
      <c r="O106" s="2"/>
      <c r="P106" s="2"/>
    </row>
    <row r="107">
      <c r="A107" s="2"/>
      <c r="C107" s="58"/>
      <c r="G107" s="2"/>
      <c r="H107" s="2"/>
      <c r="I107" s="2"/>
      <c r="J107" s="2"/>
      <c r="K107" s="2"/>
      <c r="L107" s="2"/>
      <c r="M107" s="2"/>
      <c r="N107" s="2"/>
      <c r="O107" s="2"/>
      <c r="P107" s="2"/>
    </row>
    <row r="108">
      <c r="A108" s="2"/>
      <c r="C108" s="58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>
      <c r="A109" s="2"/>
      <c r="C109" s="58"/>
      <c r="G109" s="2"/>
      <c r="H109" s="2"/>
      <c r="I109" s="2"/>
      <c r="J109" s="2"/>
      <c r="K109" s="2"/>
      <c r="L109" s="2"/>
      <c r="M109" s="2"/>
      <c r="N109" s="2"/>
      <c r="O109" s="2"/>
      <c r="P109" s="2"/>
    </row>
    <row r="110">
      <c r="A110" s="2"/>
      <c r="C110" s="58"/>
      <c r="G110" s="2"/>
      <c r="H110" s="2"/>
      <c r="I110" s="2"/>
      <c r="J110" s="2"/>
      <c r="K110" s="2"/>
      <c r="L110" s="2"/>
      <c r="M110" s="2"/>
      <c r="N110" s="2"/>
      <c r="O110" s="2"/>
      <c r="P110" s="2"/>
    </row>
    <row r="111">
      <c r="A111" s="2"/>
      <c r="C111" s="58"/>
      <c r="G111" s="2"/>
      <c r="H111" s="2"/>
      <c r="I111" s="2"/>
      <c r="J111" s="2"/>
      <c r="K111" s="2"/>
      <c r="L111" s="2"/>
      <c r="M111" s="2"/>
      <c r="N111" s="2"/>
      <c r="O111" s="2"/>
      <c r="P111" s="2"/>
    </row>
    <row r="112">
      <c r="A112" s="2"/>
      <c r="C112" s="58"/>
      <c r="G112" s="2"/>
      <c r="H112" s="2"/>
      <c r="I112" s="2"/>
      <c r="J112" s="2"/>
      <c r="K112" s="2"/>
      <c r="L112" s="2"/>
      <c r="M112" s="2"/>
      <c r="N112" s="2"/>
      <c r="O112" s="2"/>
      <c r="P112" s="2"/>
    </row>
    <row r="113">
      <c r="A113" s="2"/>
      <c r="C113" s="58"/>
      <c r="G113" s="2"/>
      <c r="H113" s="2"/>
      <c r="I113" s="2"/>
      <c r="J113" s="2"/>
      <c r="K113" s="2"/>
      <c r="L113" s="2"/>
      <c r="M113" s="2"/>
      <c r="N113" s="2"/>
      <c r="O113" s="2"/>
      <c r="P113" s="2"/>
    </row>
    <row r="114">
      <c r="A114" s="2"/>
      <c r="C114" s="58"/>
      <c r="G114" s="2"/>
      <c r="H114" s="2"/>
      <c r="I114" s="2"/>
      <c r="J114" s="2"/>
      <c r="K114" s="2"/>
      <c r="L114" s="2"/>
      <c r="M114" s="2"/>
      <c r="N114" s="2"/>
      <c r="O114" s="2"/>
      <c r="P114" s="2"/>
    </row>
    <row r="115">
      <c r="A115" s="2"/>
      <c r="C115" s="58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6">
      <c r="A116" s="2"/>
      <c r="C116" s="58"/>
      <c r="G116" s="2"/>
      <c r="H116" s="2"/>
      <c r="I116" s="2"/>
      <c r="J116" s="2"/>
      <c r="K116" s="2"/>
      <c r="L116" s="2"/>
      <c r="M116" s="2"/>
      <c r="N116" s="2"/>
      <c r="O116" s="2"/>
      <c r="P116" s="2"/>
    </row>
    <row r="117">
      <c r="A117" s="2"/>
      <c r="C117" s="58"/>
      <c r="G117" s="2"/>
      <c r="H117" s="2"/>
      <c r="I117" s="2"/>
      <c r="J117" s="2"/>
      <c r="K117" s="2"/>
      <c r="L117" s="2"/>
      <c r="M117" s="2"/>
      <c r="N117" s="2"/>
      <c r="O117" s="2"/>
      <c r="P117" s="2"/>
    </row>
    <row r="118">
      <c r="A118" s="2"/>
      <c r="C118" s="58"/>
      <c r="G118" s="2"/>
      <c r="H118" s="2"/>
      <c r="I118" s="2"/>
      <c r="J118" s="2"/>
      <c r="K118" s="2"/>
      <c r="L118" s="2"/>
      <c r="M118" s="2"/>
      <c r="N118" s="2"/>
      <c r="O118" s="2"/>
      <c r="P118" s="2"/>
    </row>
    <row r="119">
      <c r="A119" s="2"/>
      <c r="C119" s="58"/>
      <c r="G119" s="2"/>
      <c r="H119" s="2"/>
      <c r="I119" s="2"/>
      <c r="J119" s="2"/>
      <c r="K119" s="2"/>
      <c r="L119" s="2"/>
      <c r="M119" s="2"/>
      <c r="N119" s="2"/>
      <c r="O119" s="2"/>
      <c r="P119" s="2"/>
    </row>
    <row r="120">
      <c r="A120" s="2"/>
      <c r="C120" s="58"/>
      <c r="G120" s="2"/>
      <c r="H120" s="2"/>
      <c r="I120" s="2"/>
      <c r="J120" s="2"/>
      <c r="K120" s="2"/>
      <c r="L120" s="2"/>
      <c r="M120" s="2"/>
      <c r="N120" s="2"/>
      <c r="O120" s="2"/>
      <c r="P120" s="2"/>
    </row>
    <row r="121">
      <c r="A121" s="2"/>
      <c r="C121" s="58"/>
      <c r="G121" s="2"/>
      <c r="H121" s="2"/>
      <c r="I121" s="2"/>
      <c r="J121" s="2"/>
      <c r="K121" s="2"/>
      <c r="L121" s="2"/>
      <c r="M121" s="2"/>
      <c r="N121" s="2"/>
      <c r="O121" s="2"/>
      <c r="P121" s="2"/>
    </row>
    <row r="122">
      <c r="A122" s="2"/>
      <c r="C122" s="58"/>
      <c r="G122" s="2"/>
      <c r="H122" s="2"/>
      <c r="I122" s="2"/>
      <c r="J122" s="2"/>
      <c r="K122" s="2"/>
      <c r="L122" s="2"/>
      <c r="M122" s="2"/>
      <c r="N122" s="2"/>
      <c r="O122" s="2"/>
      <c r="P122" s="2"/>
    </row>
    <row r="123">
      <c r="A123" s="2"/>
      <c r="C123" s="58"/>
      <c r="G123" s="2"/>
      <c r="H123" s="2"/>
      <c r="I123" s="2"/>
      <c r="J123" s="2"/>
      <c r="K123" s="2"/>
      <c r="L123" s="2"/>
      <c r="M123" s="2"/>
      <c r="N123" s="2"/>
      <c r="O123" s="2"/>
      <c r="P123" s="2"/>
    </row>
    <row r="124">
      <c r="A124" s="2"/>
      <c r="C124" s="58"/>
      <c r="G124" s="2"/>
      <c r="H124" s="2"/>
      <c r="I124" s="2"/>
      <c r="J124" s="2"/>
      <c r="K124" s="2"/>
      <c r="L124" s="2"/>
      <c r="M124" s="2"/>
      <c r="N124" s="2"/>
      <c r="O124" s="2"/>
      <c r="P124" s="2"/>
    </row>
    <row r="125">
      <c r="A125" s="2"/>
      <c r="C125" s="58"/>
      <c r="G125" s="2"/>
      <c r="H125" s="2"/>
      <c r="I125" s="2"/>
      <c r="J125" s="2"/>
      <c r="K125" s="2"/>
      <c r="L125" s="2"/>
      <c r="M125" s="2"/>
      <c r="N125" s="2"/>
      <c r="O125" s="2"/>
      <c r="P125" s="2"/>
    </row>
    <row r="126">
      <c r="A126" s="2"/>
      <c r="C126" s="58"/>
      <c r="G126" s="2"/>
      <c r="H126" s="2"/>
      <c r="I126" s="2"/>
      <c r="J126" s="2"/>
      <c r="K126" s="2"/>
      <c r="L126" s="2"/>
      <c r="M126" s="2"/>
      <c r="N126" s="2"/>
      <c r="O126" s="2"/>
      <c r="P126" s="2"/>
    </row>
    <row r="127">
      <c r="A127" s="2"/>
      <c r="C127" s="58"/>
      <c r="G127" s="2"/>
      <c r="H127" s="2"/>
      <c r="I127" s="2"/>
      <c r="J127" s="2"/>
      <c r="K127" s="2"/>
      <c r="L127" s="2"/>
      <c r="M127" s="2"/>
      <c r="N127" s="2"/>
      <c r="O127" s="2"/>
      <c r="P127" s="2"/>
    </row>
    <row r="128">
      <c r="A128" s="2"/>
      <c r="C128" s="58"/>
      <c r="G128" s="2"/>
      <c r="H128" s="2"/>
      <c r="I128" s="2"/>
      <c r="J128" s="2"/>
      <c r="K128" s="2"/>
      <c r="L128" s="2"/>
      <c r="M128" s="2"/>
      <c r="N128" s="2"/>
      <c r="O128" s="2"/>
      <c r="P128" s="2"/>
    </row>
    <row r="129">
      <c r="A129" s="2"/>
      <c r="C129" s="58"/>
      <c r="G129" s="2"/>
      <c r="H129" s="2"/>
      <c r="I129" s="2"/>
      <c r="J129" s="2"/>
      <c r="K129" s="2"/>
      <c r="L129" s="2"/>
      <c r="M129" s="2"/>
      <c r="N129" s="2"/>
      <c r="O129" s="2"/>
      <c r="P129" s="2"/>
    </row>
    <row r="130">
      <c r="A130" s="2"/>
      <c r="C130" s="58"/>
      <c r="G130" s="2"/>
      <c r="H130" s="2"/>
      <c r="I130" s="2"/>
      <c r="J130" s="2"/>
      <c r="K130" s="2"/>
      <c r="L130" s="2"/>
      <c r="M130" s="2"/>
      <c r="N130" s="2"/>
      <c r="O130" s="2"/>
      <c r="P130" s="2"/>
    </row>
    <row r="131">
      <c r="A131" s="2"/>
      <c r="C131" s="58"/>
      <c r="G131" s="2"/>
      <c r="H131" s="2"/>
      <c r="I131" s="2"/>
      <c r="J131" s="2"/>
      <c r="K131" s="2"/>
      <c r="L131" s="2"/>
      <c r="M131" s="2"/>
      <c r="N131" s="2"/>
      <c r="O131" s="2"/>
      <c r="P131" s="2"/>
    </row>
    <row r="132">
      <c r="A132" s="2"/>
      <c r="C132" s="58"/>
      <c r="G132" s="2"/>
      <c r="H132" s="2"/>
      <c r="I132" s="2"/>
      <c r="J132" s="2"/>
      <c r="K132" s="2"/>
      <c r="L132" s="2"/>
      <c r="M132" s="2"/>
      <c r="N132" s="2"/>
      <c r="O132" s="2"/>
      <c r="P132" s="2"/>
    </row>
    <row r="133">
      <c r="A133" s="2"/>
      <c r="C133" s="58"/>
      <c r="G133" s="2"/>
      <c r="H133" s="2"/>
      <c r="I133" s="2"/>
      <c r="J133" s="2"/>
      <c r="K133" s="2"/>
      <c r="L133" s="2"/>
      <c r="M133" s="2"/>
      <c r="N133" s="2"/>
      <c r="O133" s="2"/>
      <c r="P133" s="2"/>
    </row>
    <row r="134">
      <c r="A134" s="2"/>
      <c r="C134" s="58"/>
      <c r="G134" s="2"/>
      <c r="H134" s="2"/>
      <c r="I134" s="2"/>
      <c r="J134" s="2"/>
      <c r="K134" s="2"/>
      <c r="L134" s="2"/>
      <c r="M134" s="2"/>
      <c r="N134" s="2"/>
      <c r="O134" s="2"/>
      <c r="P134" s="2"/>
    </row>
    <row r="135">
      <c r="A135" s="2"/>
      <c r="C135" s="58"/>
      <c r="G135" s="2"/>
      <c r="H135" s="2"/>
      <c r="I135" s="2"/>
      <c r="J135" s="2"/>
      <c r="K135" s="2"/>
      <c r="L135" s="2"/>
      <c r="M135" s="2"/>
      <c r="N135" s="2"/>
      <c r="O135" s="2"/>
      <c r="P135" s="2"/>
    </row>
    <row r="136">
      <c r="A136" s="2"/>
      <c r="C136" s="58"/>
      <c r="G136" s="2"/>
      <c r="H136" s="2"/>
      <c r="I136" s="2"/>
      <c r="J136" s="2"/>
      <c r="K136" s="2"/>
      <c r="L136" s="2"/>
      <c r="M136" s="2"/>
      <c r="N136" s="2"/>
      <c r="O136" s="2"/>
      <c r="P136" s="2"/>
    </row>
    <row r="137">
      <c r="A137" s="2"/>
      <c r="C137" s="58"/>
      <c r="G137" s="2"/>
      <c r="H137" s="2"/>
      <c r="I137" s="2"/>
      <c r="J137" s="2"/>
      <c r="K137" s="2"/>
      <c r="L137" s="2"/>
      <c r="M137" s="2"/>
      <c r="N137" s="2"/>
      <c r="O137" s="2"/>
      <c r="P137" s="2"/>
    </row>
    <row r="138">
      <c r="A138" s="2"/>
      <c r="C138" s="58"/>
      <c r="G138" s="2"/>
      <c r="H138" s="2"/>
      <c r="I138" s="2"/>
      <c r="J138" s="2"/>
      <c r="K138" s="2"/>
      <c r="L138" s="2"/>
      <c r="M138" s="2"/>
      <c r="N138" s="2"/>
      <c r="O138" s="2"/>
      <c r="P138" s="2"/>
    </row>
    <row r="139">
      <c r="A139" s="2"/>
      <c r="C139" s="58"/>
      <c r="G139" s="2"/>
      <c r="H139" s="2"/>
      <c r="I139" s="2"/>
      <c r="J139" s="2"/>
      <c r="K139" s="2"/>
      <c r="L139" s="2"/>
      <c r="M139" s="2"/>
      <c r="N139" s="2"/>
      <c r="O139" s="2"/>
      <c r="P139" s="2"/>
    </row>
    <row r="140">
      <c r="A140" s="2"/>
      <c r="C140" s="58"/>
      <c r="G140" s="2"/>
      <c r="H140" s="2"/>
      <c r="I140" s="2"/>
      <c r="J140" s="2"/>
      <c r="K140" s="2"/>
      <c r="L140" s="2"/>
      <c r="M140" s="2"/>
      <c r="N140" s="2"/>
      <c r="O140" s="2"/>
      <c r="P140" s="2"/>
    </row>
    <row r="141">
      <c r="A141" s="2"/>
      <c r="C141" s="58"/>
      <c r="G141" s="2"/>
      <c r="H141" s="2"/>
      <c r="I141" s="2"/>
      <c r="J141" s="2"/>
      <c r="K141" s="2"/>
      <c r="L141" s="2"/>
      <c r="M141" s="2"/>
      <c r="N141" s="2"/>
      <c r="O141" s="2"/>
      <c r="P141" s="2"/>
    </row>
    <row r="142">
      <c r="A142" s="2"/>
      <c r="C142" s="58"/>
      <c r="G142" s="2"/>
      <c r="H142" s="2"/>
      <c r="I142" s="2"/>
      <c r="J142" s="2"/>
      <c r="K142" s="2"/>
      <c r="L142" s="2"/>
      <c r="M142" s="2"/>
      <c r="N142" s="2"/>
      <c r="O142" s="2"/>
      <c r="P142" s="2"/>
    </row>
    <row r="143">
      <c r="A143" s="2"/>
      <c r="C143" s="58"/>
      <c r="G143" s="2"/>
      <c r="H143" s="2"/>
      <c r="I143" s="2"/>
      <c r="J143" s="2"/>
      <c r="K143" s="2"/>
      <c r="L143" s="2"/>
      <c r="M143" s="2"/>
      <c r="N143" s="2"/>
      <c r="O143" s="2"/>
      <c r="P143" s="2"/>
    </row>
    <row r="144">
      <c r="A144" s="2"/>
      <c r="C144" s="58"/>
      <c r="G144" s="2"/>
      <c r="H144" s="2"/>
      <c r="I144" s="2"/>
      <c r="J144" s="2"/>
      <c r="K144" s="2"/>
      <c r="L144" s="2"/>
      <c r="M144" s="2"/>
      <c r="N144" s="2"/>
      <c r="O144" s="2"/>
      <c r="P144" s="2"/>
    </row>
    <row r="145">
      <c r="A145" s="2"/>
      <c r="C145" s="58"/>
      <c r="G145" s="2"/>
      <c r="H145" s="2"/>
      <c r="I145" s="2"/>
      <c r="J145" s="2"/>
      <c r="K145" s="2"/>
      <c r="L145" s="2"/>
      <c r="M145" s="2"/>
      <c r="N145" s="2"/>
      <c r="O145" s="2"/>
      <c r="P145" s="2"/>
    </row>
    <row r="146">
      <c r="A146" s="2"/>
      <c r="C146" s="58"/>
      <c r="G146" s="2"/>
      <c r="H146" s="2"/>
      <c r="I146" s="2"/>
      <c r="J146" s="2"/>
      <c r="K146" s="2"/>
      <c r="L146" s="2"/>
      <c r="M146" s="2"/>
      <c r="N146" s="2"/>
      <c r="O146" s="2"/>
      <c r="P146" s="2"/>
    </row>
    <row r="147">
      <c r="A147" s="2"/>
      <c r="C147" s="58"/>
      <c r="G147" s="2"/>
      <c r="H147" s="2"/>
      <c r="I147" s="2"/>
      <c r="J147" s="2"/>
      <c r="K147" s="2"/>
      <c r="L147" s="2"/>
      <c r="M147" s="2"/>
      <c r="N147" s="2"/>
      <c r="O147" s="2"/>
      <c r="P147" s="2"/>
    </row>
    <row r="148">
      <c r="A148" s="2"/>
      <c r="C148" s="58"/>
      <c r="G148" s="2"/>
      <c r="H148" s="2"/>
      <c r="I148" s="2"/>
      <c r="J148" s="2"/>
      <c r="K148" s="2"/>
      <c r="L148" s="2"/>
      <c r="M148" s="2"/>
      <c r="N148" s="2"/>
      <c r="O148" s="2"/>
      <c r="P148" s="2"/>
    </row>
    <row r="149">
      <c r="A149" s="2"/>
      <c r="C149" s="58"/>
      <c r="G149" s="2"/>
      <c r="H149" s="2"/>
      <c r="I149" s="2"/>
      <c r="J149" s="2"/>
      <c r="K149" s="2"/>
      <c r="L149" s="2"/>
      <c r="M149" s="2"/>
      <c r="N149" s="2"/>
      <c r="O149" s="2"/>
      <c r="P149" s="2"/>
    </row>
    <row r="150">
      <c r="A150" s="2"/>
      <c r="C150" s="58"/>
      <c r="G150" s="2"/>
      <c r="H150" s="2"/>
      <c r="I150" s="2"/>
      <c r="J150" s="2"/>
      <c r="K150" s="2"/>
      <c r="L150" s="2"/>
      <c r="M150" s="2"/>
      <c r="N150" s="2"/>
      <c r="O150" s="2"/>
      <c r="P150" s="2"/>
    </row>
    <row r="151">
      <c r="A151" s="2"/>
      <c r="C151" s="58"/>
      <c r="G151" s="2"/>
      <c r="H151" s="2"/>
      <c r="I151" s="2"/>
      <c r="J151" s="2"/>
      <c r="K151" s="2"/>
      <c r="L151" s="2"/>
      <c r="M151" s="2"/>
      <c r="N151" s="2"/>
      <c r="O151" s="2"/>
      <c r="P151" s="2"/>
    </row>
    <row r="152">
      <c r="A152" s="2"/>
      <c r="C152" s="58"/>
      <c r="G152" s="2"/>
      <c r="H152" s="2"/>
      <c r="I152" s="2"/>
      <c r="J152" s="2"/>
      <c r="K152" s="2"/>
      <c r="L152" s="2"/>
      <c r="M152" s="2"/>
      <c r="N152" s="2"/>
      <c r="O152" s="2"/>
      <c r="P152" s="2"/>
    </row>
    <row r="153">
      <c r="A153" s="2"/>
      <c r="C153" s="58"/>
      <c r="G153" s="2"/>
      <c r="H153" s="2"/>
      <c r="I153" s="2"/>
      <c r="J153" s="2"/>
      <c r="K153" s="2"/>
      <c r="L153" s="2"/>
      <c r="M153" s="2"/>
      <c r="N153" s="2"/>
      <c r="O153" s="2"/>
      <c r="P153" s="2"/>
    </row>
    <row r="154">
      <c r="A154" s="2"/>
      <c r="C154" s="58"/>
      <c r="G154" s="2"/>
      <c r="H154" s="2"/>
      <c r="I154" s="2"/>
      <c r="J154" s="2"/>
      <c r="K154" s="2"/>
      <c r="L154" s="2"/>
      <c r="M154" s="2"/>
      <c r="N154" s="2"/>
      <c r="O154" s="2"/>
      <c r="P154" s="2"/>
    </row>
    <row r="155">
      <c r="A155" s="2"/>
      <c r="C155" s="58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>
      <c r="A156" s="2"/>
      <c r="C156" s="58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>
      <c r="A157" s="2"/>
      <c r="C157" s="58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>
      <c r="A158" s="2"/>
      <c r="C158" s="58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>
      <c r="A159" s="2"/>
      <c r="C159" s="58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>
      <c r="A160" s="2"/>
      <c r="C160" s="58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>
      <c r="A161" s="2"/>
      <c r="C161" s="58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>
      <c r="A162" s="2"/>
      <c r="C162" s="58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>
      <c r="A163" s="2"/>
      <c r="C163" s="58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>
      <c r="A164" s="2"/>
      <c r="C164" s="58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>
      <c r="A165" s="2"/>
      <c r="C165" s="58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>
      <c r="A166" s="2"/>
      <c r="C166" s="58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>
      <c r="A167" s="2"/>
      <c r="C167" s="58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>
      <c r="A168" s="2"/>
      <c r="C168" s="58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>
      <c r="A169" s="2"/>
      <c r="C169" s="58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>
      <c r="A170" s="2"/>
      <c r="C170" s="58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>
      <c r="A171" s="2"/>
      <c r="C171" s="58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>
      <c r="A172" s="2"/>
      <c r="C172" s="58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>
      <c r="A173" s="2"/>
      <c r="C173" s="58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>
      <c r="A174" s="2"/>
      <c r="C174" s="58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>
      <c r="A175" s="2"/>
      <c r="C175" s="58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>
      <c r="A176" s="2"/>
      <c r="C176" s="58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>
      <c r="A177" s="2"/>
      <c r="C177" s="58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>
      <c r="A178" s="2"/>
      <c r="C178" s="58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179">
      <c r="A179" s="2"/>
      <c r="C179" s="58"/>
      <c r="G179" s="2"/>
      <c r="H179" s="2"/>
      <c r="I179" s="2"/>
      <c r="J179" s="2"/>
      <c r="K179" s="2"/>
      <c r="L179" s="2"/>
      <c r="M179" s="2"/>
      <c r="N179" s="2"/>
      <c r="O179" s="2"/>
      <c r="P179" s="2"/>
    </row>
    <row r="180">
      <c r="A180" s="2"/>
      <c r="C180" s="58"/>
      <c r="G180" s="2"/>
      <c r="H180" s="2"/>
      <c r="I180" s="2"/>
      <c r="J180" s="2"/>
      <c r="K180" s="2"/>
      <c r="L180" s="2"/>
      <c r="M180" s="2"/>
      <c r="N180" s="2"/>
      <c r="O180" s="2"/>
      <c r="P180" s="2"/>
    </row>
    <row r="181">
      <c r="A181" s="2"/>
      <c r="C181" s="58"/>
      <c r="G181" s="2"/>
      <c r="H181" s="2"/>
      <c r="I181" s="2"/>
      <c r="J181" s="2"/>
      <c r="K181" s="2"/>
      <c r="L181" s="2"/>
      <c r="M181" s="2"/>
      <c r="N181" s="2"/>
      <c r="O181" s="2"/>
      <c r="P181" s="2"/>
    </row>
    <row r="182">
      <c r="A182" s="2"/>
      <c r="C182" s="58"/>
      <c r="G182" s="2"/>
      <c r="H182" s="2"/>
      <c r="I182" s="2"/>
      <c r="J182" s="2"/>
      <c r="K182" s="2"/>
      <c r="L182" s="2"/>
      <c r="M182" s="2"/>
      <c r="N182" s="2"/>
      <c r="O182" s="2"/>
      <c r="P182" s="2"/>
    </row>
    <row r="183">
      <c r="A183" s="2"/>
      <c r="C183" s="58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>
      <c r="A184" s="2"/>
      <c r="C184" s="58"/>
      <c r="G184" s="2"/>
      <c r="H184" s="2"/>
      <c r="I184" s="2"/>
      <c r="J184" s="2"/>
      <c r="K184" s="2"/>
      <c r="L184" s="2"/>
      <c r="M184" s="2"/>
      <c r="N184" s="2"/>
      <c r="O184" s="2"/>
      <c r="P184" s="2"/>
    </row>
    <row r="185">
      <c r="A185" s="2"/>
      <c r="C185" s="58"/>
      <c r="G185" s="2"/>
      <c r="H185" s="2"/>
      <c r="I185" s="2"/>
      <c r="J185" s="2"/>
      <c r="K185" s="2"/>
      <c r="L185" s="2"/>
      <c r="M185" s="2"/>
      <c r="N185" s="2"/>
      <c r="O185" s="2"/>
      <c r="P185" s="2"/>
    </row>
    <row r="186">
      <c r="A186" s="2"/>
      <c r="C186" s="58"/>
      <c r="G186" s="2"/>
      <c r="H186" s="2"/>
      <c r="I186" s="2"/>
      <c r="J186" s="2"/>
      <c r="K186" s="2"/>
      <c r="L186" s="2"/>
      <c r="M186" s="2"/>
      <c r="N186" s="2"/>
      <c r="O186" s="2"/>
      <c r="P186" s="2"/>
    </row>
    <row r="187">
      <c r="A187" s="2"/>
      <c r="C187" s="58"/>
      <c r="G187" s="2"/>
      <c r="H187" s="2"/>
      <c r="I187" s="2"/>
      <c r="J187" s="2"/>
      <c r="K187" s="2"/>
      <c r="L187" s="2"/>
      <c r="M187" s="2"/>
      <c r="N187" s="2"/>
      <c r="O187" s="2"/>
      <c r="P187" s="2"/>
    </row>
    <row r="188">
      <c r="A188" s="2"/>
      <c r="C188" s="58"/>
      <c r="G188" s="2"/>
      <c r="H188" s="2"/>
      <c r="I188" s="2"/>
      <c r="J188" s="2"/>
      <c r="K188" s="2"/>
      <c r="L188" s="2"/>
      <c r="M188" s="2"/>
      <c r="N188" s="2"/>
      <c r="O188" s="2"/>
      <c r="P188" s="2"/>
    </row>
    <row r="189">
      <c r="A189" s="2"/>
      <c r="C189" s="58"/>
      <c r="G189" s="2"/>
      <c r="H189" s="2"/>
      <c r="I189" s="2"/>
      <c r="J189" s="2"/>
      <c r="K189" s="2"/>
      <c r="L189" s="2"/>
      <c r="M189" s="2"/>
      <c r="N189" s="2"/>
      <c r="O189" s="2"/>
      <c r="P189" s="2"/>
    </row>
    <row r="190">
      <c r="A190" s="2"/>
      <c r="C190" s="58"/>
      <c r="G190" s="2"/>
      <c r="H190" s="2"/>
      <c r="I190" s="2"/>
      <c r="J190" s="2"/>
      <c r="K190" s="2"/>
      <c r="L190" s="2"/>
      <c r="M190" s="2"/>
      <c r="N190" s="2"/>
      <c r="O190" s="2"/>
      <c r="P190" s="2"/>
    </row>
    <row r="191">
      <c r="A191" s="2"/>
      <c r="C191" s="58"/>
      <c r="G191" s="2"/>
      <c r="H191" s="2"/>
      <c r="I191" s="2"/>
      <c r="J191" s="2"/>
      <c r="K191" s="2"/>
      <c r="L191" s="2"/>
      <c r="M191" s="2"/>
      <c r="N191" s="2"/>
      <c r="O191" s="2"/>
      <c r="P191" s="2"/>
    </row>
    <row r="192">
      <c r="A192" s="2"/>
      <c r="C192" s="58"/>
      <c r="G192" s="2"/>
      <c r="H192" s="2"/>
      <c r="I192" s="2"/>
      <c r="J192" s="2"/>
      <c r="K192" s="2"/>
      <c r="L192" s="2"/>
      <c r="M192" s="2"/>
      <c r="N192" s="2"/>
      <c r="O192" s="2"/>
      <c r="P192" s="2"/>
    </row>
    <row r="193">
      <c r="A193" s="2"/>
      <c r="C193" s="58"/>
      <c r="G193" s="2"/>
      <c r="H193" s="2"/>
      <c r="I193" s="2"/>
      <c r="J193" s="2"/>
      <c r="K193" s="2"/>
      <c r="L193" s="2"/>
      <c r="M193" s="2"/>
      <c r="N193" s="2"/>
      <c r="O193" s="2"/>
      <c r="P193" s="2"/>
    </row>
    <row r="194">
      <c r="A194" s="2"/>
      <c r="C194" s="58"/>
      <c r="G194" s="2"/>
      <c r="H194" s="2"/>
      <c r="I194" s="2"/>
      <c r="J194" s="2"/>
      <c r="K194" s="2"/>
      <c r="L194" s="2"/>
      <c r="M194" s="2"/>
      <c r="N194" s="2"/>
      <c r="O194" s="2"/>
      <c r="P194" s="2"/>
    </row>
    <row r="195">
      <c r="A195" s="2"/>
      <c r="C195" s="58"/>
      <c r="G195" s="2"/>
      <c r="H195" s="2"/>
      <c r="I195" s="2"/>
      <c r="J195" s="2"/>
      <c r="K195" s="2"/>
      <c r="L195" s="2"/>
      <c r="M195" s="2"/>
      <c r="N195" s="2"/>
      <c r="O195" s="2"/>
      <c r="P195" s="2"/>
    </row>
    <row r="196">
      <c r="A196" s="2"/>
      <c r="C196" s="58"/>
      <c r="G196" s="2"/>
      <c r="H196" s="2"/>
      <c r="I196" s="2"/>
      <c r="J196" s="2"/>
      <c r="K196" s="2"/>
      <c r="L196" s="2"/>
      <c r="M196" s="2"/>
      <c r="N196" s="2"/>
      <c r="O196" s="2"/>
      <c r="P196" s="2"/>
    </row>
    <row r="197">
      <c r="A197" s="2"/>
      <c r="C197" s="58"/>
      <c r="G197" s="2"/>
      <c r="H197" s="2"/>
      <c r="I197" s="2"/>
      <c r="J197" s="2"/>
      <c r="K197" s="2"/>
      <c r="L197" s="2"/>
      <c r="M197" s="2"/>
      <c r="N197" s="2"/>
      <c r="O197" s="2"/>
      <c r="P197" s="2"/>
    </row>
    <row r="198">
      <c r="A198" s="2"/>
      <c r="C198" s="58"/>
      <c r="G198" s="2"/>
      <c r="H198" s="2"/>
      <c r="I198" s="2"/>
      <c r="J198" s="2"/>
      <c r="K198" s="2"/>
      <c r="L198" s="2"/>
      <c r="M198" s="2"/>
      <c r="N198" s="2"/>
      <c r="O198" s="2"/>
      <c r="P198" s="2"/>
    </row>
    <row r="199">
      <c r="A199" s="2"/>
      <c r="C199" s="58"/>
      <c r="G199" s="2"/>
      <c r="H199" s="2"/>
      <c r="I199" s="2"/>
      <c r="J199" s="2"/>
      <c r="K199" s="2"/>
      <c r="L199" s="2"/>
      <c r="M199" s="2"/>
      <c r="N199" s="2"/>
      <c r="O199" s="2"/>
      <c r="P199" s="2"/>
    </row>
    <row r="200">
      <c r="A200" s="2"/>
      <c r="C200" s="58"/>
      <c r="G200" s="2"/>
      <c r="H200" s="2"/>
      <c r="I200" s="2"/>
      <c r="J200" s="2"/>
      <c r="K200" s="2"/>
      <c r="L200" s="2"/>
      <c r="M200" s="2"/>
      <c r="N200" s="2"/>
      <c r="O200" s="2"/>
      <c r="P200" s="2"/>
    </row>
    <row r="201">
      <c r="A201" s="2"/>
      <c r="C201" s="58"/>
      <c r="G201" s="2"/>
      <c r="H201" s="2"/>
      <c r="I201" s="2"/>
      <c r="J201" s="2"/>
      <c r="K201" s="2"/>
      <c r="L201" s="2"/>
      <c r="M201" s="2"/>
      <c r="N201" s="2"/>
      <c r="O201" s="2"/>
      <c r="P201" s="2"/>
    </row>
    <row r="202">
      <c r="A202" s="2"/>
      <c r="C202" s="58"/>
      <c r="G202" s="2"/>
      <c r="H202" s="2"/>
      <c r="I202" s="2"/>
      <c r="J202" s="2"/>
      <c r="K202" s="2"/>
      <c r="L202" s="2"/>
      <c r="M202" s="2"/>
      <c r="N202" s="2"/>
      <c r="O202" s="2"/>
      <c r="P202" s="2"/>
    </row>
    <row r="203">
      <c r="A203" s="2"/>
      <c r="C203" s="58"/>
      <c r="G203" s="2"/>
      <c r="H203" s="2"/>
      <c r="I203" s="2"/>
      <c r="J203" s="2"/>
      <c r="K203" s="2"/>
      <c r="L203" s="2"/>
      <c r="M203" s="2"/>
      <c r="N203" s="2"/>
      <c r="O203" s="2"/>
      <c r="P203" s="2"/>
    </row>
    <row r="204">
      <c r="A204" s="2"/>
      <c r="C204" s="58"/>
      <c r="G204" s="2"/>
      <c r="H204" s="2"/>
      <c r="I204" s="2"/>
      <c r="J204" s="2"/>
      <c r="K204" s="2"/>
      <c r="L204" s="2"/>
      <c r="M204" s="2"/>
      <c r="N204" s="2"/>
      <c r="O204" s="2"/>
      <c r="P204" s="2"/>
    </row>
    <row r="205">
      <c r="A205" s="2"/>
      <c r="C205" s="58"/>
      <c r="G205" s="2"/>
      <c r="H205" s="2"/>
      <c r="I205" s="2"/>
      <c r="J205" s="2"/>
      <c r="K205" s="2"/>
      <c r="L205" s="2"/>
      <c r="M205" s="2"/>
      <c r="N205" s="2"/>
      <c r="O205" s="2"/>
      <c r="P205" s="2"/>
    </row>
    <row r="206">
      <c r="A206" s="2"/>
      <c r="C206" s="58"/>
      <c r="G206" s="2"/>
      <c r="H206" s="2"/>
      <c r="I206" s="2"/>
      <c r="J206" s="2"/>
      <c r="K206" s="2"/>
      <c r="L206" s="2"/>
      <c r="M206" s="2"/>
      <c r="N206" s="2"/>
      <c r="O206" s="2"/>
      <c r="P206" s="2"/>
    </row>
    <row r="207">
      <c r="A207" s="2"/>
      <c r="C207" s="58"/>
      <c r="G207" s="2"/>
      <c r="H207" s="2"/>
      <c r="I207" s="2"/>
      <c r="J207" s="2"/>
      <c r="K207" s="2"/>
      <c r="L207" s="2"/>
      <c r="M207" s="2"/>
      <c r="N207" s="2"/>
      <c r="O207" s="2"/>
      <c r="P207" s="2"/>
    </row>
    <row r="208">
      <c r="A208" s="2"/>
      <c r="C208" s="58"/>
      <c r="G208" s="2"/>
      <c r="H208" s="2"/>
      <c r="I208" s="2"/>
      <c r="J208" s="2"/>
      <c r="K208" s="2"/>
      <c r="L208" s="2"/>
      <c r="M208" s="2"/>
      <c r="N208" s="2"/>
      <c r="O208" s="2"/>
      <c r="P208" s="2"/>
    </row>
    <row r="209">
      <c r="A209" s="2"/>
      <c r="C209" s="58"/>
      <c r="G209" s="2"/>
      <c r="H209" s="2"/>
      <c r="I209" s="2"/>
      <c r="J209" s="2"/>
      <c r="K209" s="2"/>
      <c r="L209" s="2"/>
      <c r="M209" s="2"/>
      <c r="N209" s="2"/>
      <c r="O209" s="2"/>
      <c r="P209" s="2"/>
    </row>
    <row r="210">
      <c r="A210" s="2"/>
      <c r="C210" s="58"/>
      <c r="G210" s="2"/>
      <c r="H210" s="2"/>
      <c r="I210" s="2"/>
      <c r="J210" s="2"/>
      <c r="K210" s="2"/>
      <c r="L210" s="2"/>
      <c r="M210" s="2"/>
      <c r="N210" s="2"/>
      <c r="O210" s="2"/>
      <c r="P210" s="2"/>
    </row>
    <row r="211">
      <c r="A211" s="2"/>
      <c r="C211" s="58"/>
      <c r="G211" s="2"/>
      <c r="H211" s="2"/>
      <c r="I211" s="2"/>
      <c r="J211" s="2"/>
      <c r="K211" s="2"/>
      <c r="L211" s="2"/>
      <c r="M211" s="2"/>
      <c r="N211" s="2"/>
      <c r="O211" s="2"/>
      <c r="P211" s="2"/>
    </row>
    <row r="212">
      <c r="A212" s="2"/>
      <c r="C212" s="58"/>
      <c r="G212" s="2"/>
      <c r="H212" s="2"/>
      <c r="I212" s="2"/>
      <c r="J212" s="2"/>
      <c r="K212" s="2"/>
      <c r="L212" s="2"/>
      <c r="M212" s="2"/>
      <c r="N212" s="2"/>
      <c r="O212" s="2"/>
      <c r="P212" s="2"/>
    </row>
    <row r="213">
      <c r="A213" s="2"/>
      <c r="C213" s="58"/>
      <c r="G213" s="2"/>
      <c r="H213" s="2"/>
      <c r="I213" s="2"/>
      <c r="J213" s="2"/>
      <c r="K213" s="2"/>
      <c r="L213" s="2"/>
      <c r="M213" s="2"/>
      <c r="N213" s="2"/>
      <c r="O213" s="2"/>
      <c r="P213" s="2"/>
    </row>
    <row r="214">
      <c r="A214" s="2"/>
      <c r="C214" s="58"/>
      <c r="G214" s="2"/>
      <c r="H214" s="2"/>
      <c r="I214" s="2"/>
      <c r="J214" s="2"/>
      <c r="K214" s="2"/>
      <c r="L214" s="2"/>
      <c r="M214" s="2"/>
      <c r="N214" s="2"/>
      <c r="O214" s="2"/>
      <c r="P214" s="2"/>
    </row>
    <row r="215">
      <c r="A215" s="2"/>
      <c r="C215" s="58"/>
      <c r="G215" s="2"/>
      <c r="H215" s="2"/>
      <c r="I215" s="2"/>
      <c r="J215" s="2"/>
      <c r="K215" s="2"/>
      <c r="L215" s="2"/>
      <c r="M215" s="2"/>
      <c r="N215" s="2"/>
      <c r="O215" s="2"/>
      <c r="P215" s="2"/>
    </row>
    <row r="216">
      <c r="A216" s="2"/>
      <c r="C216" s="58"/>
      <c r="G216" s="2"/>
      <c r="H216" s="2"/>
      <c r="I216" s="2"/>
      <c r="J216" s="2"/>
      <c r="K216" s="2"/>
      <c r="L216" s="2"/>
      <c r="M216" s="2"/>
      <c r="N216" s="2"/>
      <c r="O216" s="2"/>
      <c r="P216" s="2"/>
    </row>
    <row r="217">
      <c r="A217" s="2"/>
      <c r="C217" s="58"/>
      <c r="G217" s="2"/>
      <c r="H217" s="2"/>
      <c r="I217" s="2"/>
      <c r="J217" s="2"/>
      <c r="K217" s="2"/>
      <c r="L217" s="2"/>
      <c r="M217" s="2"/>
      <c r="N217" s="2"/>
      <c r="O217" s="2"/>
      <c r="P217" s="2"/>
    </row>
    <row r="218">
      <c r="A218" s="2"/>
      <c r="C218" s="58"/>
      <c r="G218" s="2"/>
      <c r="H218" s="2"/>
      <c r="I218" s="2"/>
      <c r="J218" s="2"/>
      <c r="K218" s="2"/>
      <c r="L218" s="2"/>
      <c r="M218" s="2"/>
      <c r="N218" s="2"/>
      <c r="O218" s="2"/>
      <c r="P218" s="2"/>
    </row>
    <row r="219">
      <c r="A219" s="2"/>
      <c r="C219" s="58"/>
      <c r="G219" s="2"/>
      <c r="H219" s="2"/>
      <c r="I219" s="2"/>
      <c r="J219" s="2"/>
      <c r="K219" s="2"/>
      <c r="L219" s="2"/>
      <c r="M219" s="2"/>
      <c r="N219" s="2"/>
      <c r="O219" s="2"/>
      <c r="P219" s="2"/>
    </row>
    <row r="220">
      <c r="A220" s="2"/>
      <c r="C220" s="58"/>
      <c r="G220" s="2"/>
      <c r="H220" s="2"/>
      <c r="I220" s="2"/>
      <c r="J220" s="2"/>
      <c r="K220" s="2"/>
      <c r="L220" s="2"/>
      <c r="M220" s="2"/>
      <c r="N220" s="2"/>
      <c r="O220" s="2"/>
      <c r="P220" s="2"/>
    </row>
    <row r="221">
      <c r="A221" s="2"/>
      <c r="C221" s="58"/>
      <c r="G221" s="2"/>
      <c r="H221" s="2"/>
      <c r="I221" s="2"/>
      <c r="J221" s="2"/>
      <c r="K221" s="2"/>
      <c r="L221" s="2"/>
      <c r="M221" s="2"/>
      <c r="N221" s="2"/>
      <c r="O221" s="2"/>
      <c r="P221" s="2"/>
    </row>
    <row r="222">
      <c r="A222" s="2"/>
      <c r="C222" s="58"/>
      <c r="G222" s="2"/>
      <c r="H222" s="2"/>
      <c r="I222" s="2"/>
      <c r="J222" s="2"/>
      <c r="K222" s="2"/>
      <c r="L222" s="2"/>
      <c r="M222" s="2"/>
      <c r="N222" s="2"/>
      <c r="O222" s="2"/>
      <c r="P222" s="2"/>
    </row>
    <row r="223">
      <c r="A223" s="2"/>
      <c r="C223" s="58"/>
      <c r="G223" s="2"/>
      <c r="H223" s="2"/>
      <c r="I223" s="2"/>
      <c r="J223" s="2"/>
      <c r="K223" s="2"/>
      <c r="L223" s="2"/>
      <c r="M223" s="2"/>
      <c r="N223" s="2"/>
      <c r="O223" s="2"/>
      <c r="P223" s="2"/>
    </row>
    <row r="224">
      <c r="A224" s="2"/>
      <c r="C224" s="58"/>
      <c r="G224" s="2"/>
      <c r="H224" s="2"/>
      <c r="I224" s="2"/>
      <c r="J224" s="2"/>
      <c r="K224" s="2"/>
      <c r="L224" s="2"/>
      <c r="M224" s="2"/>
      <c r="N224" s="2"/>
      <c r="O224" s="2"/>
      <c r="P224" s="2"/>
    </row>
    <row r="225">
      <c r="A225" s="2"/>
      <c r="C225" s="58"/>
      <c r="G225" s="2"/>
      <c r="H225" s="2"/>
      <c r="I225" s="2"/>
      <c r="J225" s="2"/>
      <c r="K225" s="2"/>
      <c r="L225" s="2"/>
      <c r="M225" s="2"/>
      <c r="N225" s="2"/>
      <c r="O225" s="2"/>
      <c r="P225" s="2"/>
    </row>
    <row r="226">
      <c r="A226" s="2"/>
      <c r="C226" s="58"/>
      <c r="G226" s="2"/>
      <c r="H226" s="2"/>
      <c r="I226" s="2"/>
      <c r="J226" s="2"/>
      <c r="K226" s="2"/>
      <c r="L226" s="2"/>
      <c r="M226" s="2"/>
      <c r="N226" s="2"/>
      <c r="O226" s="2"/>
      <c r="P226" s="2"/>
    </row>
    <row r="227">
      <c r="A227" s="2"/>
      <c r="C227" s="58"/>
      <c r="G227" s="2"/>
      <c r="H227" s="2"/>
      <c r="I227" s="2"/>
      <c r="J227" s="2"/>
      <c r="K227" s="2"/>
      <c r="L227" s="2"/>
      <c r="M227" s="2"/>
      <c r="N227" s="2"/>
      <c r="O227" s="2"/>
      <c r="P227" s="2"/>
    </row>
    <row r="228">
      <c r="A228" s="2"/>
      <c r="C228" s="58"/>
      <c r="G228" s="2"/>
      <c r="H228" s="2"/>
      <c r="I228" s="2"/>
      <c r="J228" s="2"/>
      <c r="K228" s="2"/>
      <c r="L228" s="2"/>
      <c r="M228" s="2"/>
      <c r="N228" s="2"/>
      <c r="O228" s="2"/>
      <c r="P228" s="2"/>
    </row>
    <row r="229">
      <c r="A229" s="2"/>
      <c r="C229" s="58"/>
      <c r="G229" s="2"/>
      <c r="H229" s="2"/>
      <c r="I229" s="2"/>
      <c r="J229" s="2"/>
      <c r="K229" s="2"/>
      <c r="L229" s="2"/>
      <c r="M229" s="2"/>
      <c r="N229" s="2"/>
      <c r="O229" s="2"/>
      <c r="P229" s="2"/>
    </row>
    <row r="230">
      <c r="A230" s="2"/>
      <c r="C230" s="58"/>
      <c r="G230" s="2"/>
      <c r="H230" s="2"/>
      <c r="I230" s="2"/>
      <c r="J230" s="2"/>
      <c r="K230" s="2"/>
      <c r="L230" s="2"/>
      <c r="M230" s="2"/>
      <c r="N230" s="2"/>
      <c r="O230" s="2"/>
      <c r="P230" s="2"/>
    </row>
    <row r="231">
      <c r="A231" s="2"/>
      <c r="C231" s="58"/>
      <c r="G231" s="2"/>
      <c r="H231" s="2"/>
      <c r="I231" s="2"/>
      <c r="J231" s="2"/>
      <c r="K231" s="2"/>
      <c r="L231" s="2"/>
      <c r="M231" s="2"/>
      <c r="N231" s="2"/>
      <c r="O231" s="2"/>
      <c r="P231" s="2"/>
    </row>
    <row r="232">
      <c r="A232" s="2"/>
      <c r="C232" s="58"/>
      <c r="G232" s="2"/>
      <c r="H232" s="2"/>
      <c r="I232" s="2"/>
      <c r="J232" s="2"/>
      <c r="K232" s="2"/>
      <c r="L232" s="2"/>
      <c r="M232" s="2"/>
      <c r="N232" s="2"/>
      <c r="O232" s="2"/>
      <c r="P232" s="2"/>
    </row>
    <row r="233">
      <c r="A233" s="2"/>
      <c r="C233" s="58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>
      <c r="A234" s="2"/>
      <c r="C234" s="58"/>
      <c r="G234" s="2"/>
      <c r="H234" s="2"/>
      <c r="I234" s="2"/>
      <c r="J234" s="2"/>
      <c r="K234" s="2"/>
      <c r="L234" s="2"/>
      <c r="M234" s="2"/>
      <c r="N234" s="2"/>
      <c r="O234" s="2"/>
      <c r="P234" s="2"/>
    </row>
    <row r="235">
      <c r="A235" s="2"/>
      <c r="C235" s="58"/>
      <c r="G235" s="2"/>
      <c r="H235" s="2"/>
      <c r="I235" s="2"/>
      <c r="J235" s="2"/>
      <c r="K235" s="2"/>
      <c r="L235" s="2"/>
      <c r="M235" s="2"/>
      <c r="N235" s="2"/>
      <c r="O235" s="2"/>
      <c r="P235" s="2"/>
    </row>
    <row r="236">
      <c r="A236" s="2"/>
      <c r="C236" s="58"/>
      <c r="G236" s="2"/>
      <c r="H236" s="2"/>
      <c r="I236" s="2"/>
      <c r="J236" s="2"/>
      <c r="K236" s="2"/>
      <c r="L236" s="2"/>
      <c r="M236" s="2"/>
      <c r="N236" s="2"/>
      <c r="O236" s="2"/>
      <c r="P236" s="2"/>
    </row>
    <row r="237">
      <c r="A237" s="2"/>
      <c r="C237" s="58"/>
      <c r="G237" s="2"/>
      <c r="H237" s="2"/>
      <c r="I237" s="2"/>
      <c r="J237" s="2"/>
      <c r="K237" s="2"/>
      <c r="L237" s="2"/>
      <c r="M237" s="2"/>
      <c r="N237" s="2"/>
      <c r="O237" s="2"/>
      <c r="P237" s="2"/>
    </row>
    <row r="238">
      <c r="A238" s="2"/>
      <c r="C238" s="58"/>
      <c r="G238" s="2"/>
      <c r="H238" s="2"/>
      <c r="I238" s="2"/>
      <c r="J238" s="2"/>
      <c r="K238" s="2"/>
      <c r="L238" s="2"/>
      <c r="M238" s="2"/>
      <c r="N238" s="2"/>
      <c r="O238" s="2"/>
      <c r="P238" s="2"/>
    </row>
    <row r="239">
      <c r="A239" s="2"/>
      <c r="C239" s="58"/>
      <c r="G239" s="2"/>
      <c r="H239" s="2"/>
      <c r="I239" s="2"/>
      <c r="J239" s="2"/>
      <c r="K239" s="2"/>
      <c r="L239" s="2"/>
      <c r="M239" s="2"/>
      <c r="N239" s="2"/>
      <c r="O239" s="2"/>
      <c r="P239" s="2"/>
    </row>
    <row r="240">
      <c r="A240" s="2"/>
      <c r="C240" s="58"/>
      <c r="G240" s="2"/>
      <c r="H240" s="2"/>
      <c r="I240" s="2"/>
      <c r="J240" s="2"/>
      <c r="K240" s="2"/>
      <c r="L240" s="2"/>
      <c r="M240" s="2"/>
      <c r="N240" s="2"/>
      <c r="O240" s="2"/>
      <c r="P240" s="2"/>
    </row>
    <row r="241">
      <c r="A241" s="2"/>
      <c r="C241" s="58"/>
      <c r="G241" s="2"/>
      <c r="H241" s="2"/>
      <c r="I241" s="2"/>
      <c r="J241" s="2"/>
      <c r="K241" s="2"/>
      <c r="L241" s="2"/>
      <c r="M241" s="2"/>
      <c r="N241" s="2"/>
      <c r="O241" s="2"/>
      <c r="P241" s="2"/>
    </row>
    <row r="242">
      <c r="A242" s="2"/>
      <c r="C242" s="58"/>
      <c r="G242" s="2"/>
      <c r="H242" s="2"/>
      <c r="I242" s="2"/>
      <c r="J242" s="2"/>
      <c r="K242" s="2"/>
      <c r="L242" s="2"/>
      <c r="M242" s="2"/>
      <c r="N242" s="2"/>
      <c r="O242" s="2"/>
      <c r="P242" s="2"/>
    </row>
    <row r="243">
      <c r="A243" s="2"/>
      <c r="C243" s="58"/>
      <c r="G243" s="2"/>
      <c r="H243" s="2"/>
      <c r="I243" s="2"/>
      <c r="J243" s="2"/>
      <c r="K243" s="2"/>
      <c r="L243" s="2"/>
      <c r="M243" s="2"/>
      <c r="N243" s="2"/>
      <c r="O243" s="2"/>
      <c r="P243" s="2"/>
    </row>
    <row r="244">
      <c r="A244" s="2"/>
      <c r="C244" s="58"/>
      <c r="G244" s="2"/>
      <c r="H244" s="2"/>
      <c r="I244" s="2"/>
      <c r="J244" s="2"/>
      <c r="K244" s="2"/>
      <c r="L244" s="2"/>
      <c r="M244" s="2"/>
      <c r="N244" s="2"/>
      <c r="O244" s="2"/>
      <c r="P244" s="2"/>
    </row>
    <row r="245">
      <c r="A245" s="2"/>
      <c r="C245" s="58"/>
      <c r="G245" s="2"/>
      <c r="H245" s="2"/>
      <c r="I245" s="2"/>
      <c r="J245" s="2"/>
      <c r="K245" s="2"/>
      <c r="L245" s="2"/>
      <c r="M245" s="2"/>
      <c r="N245" s="2"/>
      <c r="O245" s="2"/>
      <c r="P245" s="2"/>
    </row>
    <row r="246">
      <c r="A246" s="2"/>
      <c r="C246" s="58"/>
      <c r="G246" s="2"/>
      <c r="H246" s="2"/>
      <c r="I246" s="2"/>
      <c r="J246" s="2"/>
      <c r="K246" s="2"/>
      <c r="L246" s="2"/>
      <c r="M246" s="2"/>
      <c r="N246" s="2"/>
      <c r="O246" s="2"/>
      <c r="P246" s="2"/>
    </row>
    <row r="247">
      <c r="A247" s="2"/>
      <c r="C247" s="58"/>
      <c r="G247" s="2"/>
      <c r="H247" s="2"/>
      <c r="I247" s="2"/>
      <c r="J247" s="2"/>
      <c r="K247" s="2"/>
      <c r="L247" s="2"/>
      <c r="M247" s="2"/>
      <c r="N247" s="2"/>
      <c r="O247" s="2"/>
      <c r="P247" s="2"/>
    </row>
    <row r="248">
      <c r="A248" s="2"/>
      <c r="C248" s="58"/>
      <c r="G248" s="2"/>
      <c r="H248" s="2"/>
      <c r="I248" s="2"/>
      <c r="J248" s="2"/>
      <c r="K248" s="2"/>
      <c r="L248" s="2"/>
      <c r="M248" s="2"/>
      <c r="N248" s="2"/>
      <c r="O248" s="2"/>
      <c r="P248" s="2"/>
    </row>
    <row r="249">
      <c r="A249" s="2"/>
      <c r="C249" s="58"/>
      <c r="G249" s="2"/>
      <c r="H249" s="2"/>
      <c r="I249" s="2"/>
      <c r="J249" s="2"/>
      <c r="K249" s="2"/>
      <c r="L249" s="2"/>
      <c r="M249" s="2"/>
      <c r="N249" s="2"/>
      <c r="O249" s="2"/>
      <c r="P249" s="2"/>
    </row>
    <row r="250">
      <c r="A250" s="2"/>
      <c r="C250" s="58"/>
      <c r="G250" s="2"/>
      <c r="H250" s="2"/>
      <c r="I250" s="2"/>
      <c r="J250" s="2"/>
      <c r="K250" s="2"/>
      <c r="L250" s="2"/>
      <c r="M250" s="2"/>
      <c r="N250" s="2"/>
      <c r="O250" s="2"/>
      <c r="P250" s="2"/>
    </row>
    <row r="251">
      <c r="A251" s="2"/>
      <c r="C251" s="58"/>
      <c r="G251" s="2"/>
      <c r="H251" s="2"/>
      <c r="I251" s="2"/>
      <c r="J251" s="2"/>
      <c r="K251" s="2"/>
      <c r="L251" s="2"/>
      <c r="M251" s="2"/>
      <c r="N251" s="2"/>
      <c r="O251" s="2"/>
      <c r="P251" s="2"/>
    </row>
    <row r="252">
      <c r="A252" s="2"/>
      <c r="C252" s="58"/>
      <c r="G252" s="2"/>
      <c r="H252" s="2"/>
      <c r="I252" s="2"/>
      <c r="J252" s="2"/>
      <c r="K252" s="2"/>
      <c r="L252" s="2"/>
      <c r="M252" s="2"/>
      <c r="N252" s="2"/>
      <c r="O252" s="2"/>
      <c r="P252" s="2"/>
    </row>
    <row r="253">
      <c r="A253" s="2"/>
      <c r="C253" s="58"/>
      <c r="G253" s="2"/>
      <c r="H253" s="2"/>
      <c r="I253" s="2"/>
      <c r="J253" s="2"/>
      <c r="K253" s="2"/>
      <c r="L253" s="2"/>
      <c r="M253" s="2"/>
      <c r="N253" s="2"/>
      <c r="O253" s="2"/>
      <c r="P253" s="2"/>
    </row>
    <row r="254">
      <c r="A254" s="2"/>
      <c r="C254" s="58"/>
      <c r="G254" s="2"/>
      <c r="H254" s="2"/>
      <c r="I254" s="2"/>
      <c r="J254" s="2"/>
      <c r="K254" s="2"/>
      <c r="L254" s="2"/>
      <c r="M254" s="2"/>
      <c r="N254" s="2"/>
      <c r="O254" s="2"/>
      <c r="P254" s="2"/>
    </row>
    <row r="255">
      <c r="A255" s="2"/>
      <c r="C255" s="58"/>
      <c r="G255" s="2"/>
      <c r="H255" s="2"/>
      <c r="I255" s="2"/>
      <c r="J255" s="2"/>
      <c r="K255" s="2"/>
      <c r="L255" s="2"/>
      <c r="M255" s="2"/>
      <c r="N255" s="2"/>
      <c r="O255" s="2"/>
      <c r="P255" s="2"/>
    </row>
    <row r="256">
      <c r="A256" s="2"/>
      <c r="C256" s="58"/>
      <c r="G256" s="2"/>
      <c r="H256" s="2"/>
      <c r="I256" s="2"/>
      <c r="J256" s="2"/>
      <c r="K256" s="2"/>
      <c r="L256" s="2"/>
      <c r="M256" s="2"/>
      <c r="N256" s="2"/>
      <c r="O256" s="2"/>
      <c r="P256" s="2"/>
    </row>
    <row r="257">
      <c r="A257" s="2"/>
      <c r="C257" s="58"/>
      <c r="G257" s="2"/>
      <c r="H257" s="2"/>
      <c r="I257" s="2"/>
      <c r="J257" s="2"/>
      <c r="K257" s="2"/>
      <c r="L257" s="2"/>
      <c r="M257" s="2"/>
      <c r="N257" s="2"/>
      <c r="O257" s="2"/>
      <c r="P257" s="2"/>
    </row>
    <row r="258">
      <c r="A258" s="2"/>
      <c r="C258" s="58"/>
      <c r="G258" s="2"/>
      <c r="H258" s="2"/>
      <c r="I258" s="2"/>
      <c r="J258" s="2"/>
      <c r="K258" s="2"/>
      <c r="L258" s="2"/>
      <c r="M258" s="2"/>
      <c r="N258" s="2"/>
      <c r="O258" s="2"/>
      <c r="P258" s="2"/>
    </row>
    <row r="259">
      <c r="A259" s="2"/>
      <c r="C259" s="58"/>
      <c r="G259" s="2"/>
      <c r="H259" s="2"/>
      <c r="I259" s="2"/>
      <c r="J259" s="2"/>
      <c r="K259" s="2"/>
      <c r="L259" s="2"/>
      <c r="M259" s="2"/>
      <c r="N259" s="2"/>
      <c r="O259" s="2"/>
      <c r="P259" s="2"/>
    </row>
    <row r="260">
      <c r="A260" s="2"/>
      <c r="C260" s="58"/>
      <c r="G260" s="2"/>
      <c r="H260" s="2"/>
      <c r="I260" s="2"/>
      <c r="J260" s="2"/>
      <c r="K260" s="2"/>
      <c r="L260" s="2"/>
      <c r="M260" s="2"/>
      <c r="N260" s="2"/>
      <c r="O260" s="2"/>
      <c r="P260" s="2"/>
    </row>
    <row r="261">
      <c r="A261" s="2"/>
      <c r="C261" s="58"/>
      <c r="G261" s="2"/>
      <c r="H261" s="2"/>
      <c r="I261" s="2"/>
      <c r="J261" s="2"/>
      <c r="K261" s="2"/>
      <c r="L261" s="2"/>
      <c r="M261" s="2"/>
      <c r="N261" s="2"/>
      <c r="O261" s="2"/>
      <c r="P261" s="2"/>
    </row>
    <row r="262">
      <c r="A262" s="2"/>
      <c r="C262" s="58"/>
      <c r="G262" s="2"/>
      <c r="H262" s="2"/>
      <c r="I262" s="2"/>
      <c r="J262" s="2"/>
      <c r="K262" s="2"/>
      <c r="L262" s="2"/>
      <c r="M262" s="2"/>
      <c r="N262" s="2"/>
      <c r="O262" s="2"/>
      <c r="P262" s="2"/>
    </row>
    <row r="263">
      <c r="A263" s="2"/>
      <c r="C263" s="58"/>
      <c r="G263" s="2"/>
      <c r="H263" s="2"/>
      <c r="I263" s="2"/>
      <c r="J263" s="2"/>
      <c r="K263" s="2"/>
      <c r="L263" s="2"/>
      <c r="M263" s="2"/>
      <c r="N263" s="2"/>
      <c r="O263" s="2"/>
      <c r="P263" s="2"/>
    </row>
    <row r="264">
      <c r="A264" s="2"/>
      <c r="C264" s="58"/>
      <c r="G264" s="2"/>
      <c r="H264" s="2"/>
      <c r="I264" s="2"/>
      <c r="J264" s="2"/>
      <c r="K264" s="2"/>
      <c r="L264" s="2"/>
      <c r="M264" s="2"/>
      <c r="N264" s="2"/>
      <c r="O264" s="2"/>
      <c r="P264" s="2"/>
    </row>
    <row r="265">
      <c r="A265" s="2"/>
      <c r="C265" s="58"/>
      <c r="G265" s="2"/>
      <c r="H265" s="2"/>
      <c r="I265" s="2"/>
      <c r="J265" s="2"/>
      <c r="K265" s="2"/>
      <c r="L265" s="2"/>
      <c r="M265" s="2"/>
      <c r="N265" s="2"/>
      <c r="O265" s="2"/>
      <c r="P265" s="2"/>
    </row>
    <row r="266">
      <c r="A266" s="2"/>
      <c r="C266" s="58"/>
      <c r="G266" s="2"/>
      <c r="H266" s="2"/>
      <c r="I266" s="2"/>
      <c r="J266" s="2"/>
      <c r="K266" s="2"/>
      <c r="L266" s="2"/>
      <c r="M266" s="2"/>
      <c r="N266" s="2"/>
      <c r="O266" s="2"/>
      <c r="P266" s="2"/>
    </row>
    <row r="267">
      <c r="A267" s="2"/>
      <c r="C267" s="58"/>
      <c r="G267" s="2"/>
      <c r="H267" s="2"/>
      <c r="I267" s="2"/>
      <c r="J267" s="2"/>
      <c r="K267" s="2"/>
      <c r="L267" s="2"/>
      <c r="M267" s="2"/>
      <c r="N267" s="2"/>
      <c r="O267" s="2"/>
      <c r="P267" s="2"/>
    </row>
    <row r="268">
      <c r="A268" s="2"/>
      <c r="C268" s="58"/>
      <c r="G268" s="2"/>
      <c r="H268" s="2"/>
      <c r="I268" s="2"/>
      <c r="J268" s="2"/>
      <c r="K268" s="2"/>
      <c r="L268" s="2"/>
      <c r="M268" s="2"/>
      <c r="N268" s="2"/>
      <c r="O268" s="2"/>
      <c r="P268" s="2"/>
    </row>
    <row r="269">
      <c r="A269" s="2"/>
      <c r="C269" s="58"/>
      <c r="G269" s="2"/>
      <c r="H269" s="2"/>
      <c r="I269" s="2"/>
      <c r="J269" s="2"/>
      <c r="K269" s="2"/>
      <c r="L269" s="2"/>
      <c r="M269" s="2"/>
      <c r="N269" s="2"/>
      <c r="O269" s="2"/>
      <c r="P269" s="2"/>
    </row>
    <row r="270">
      <c r="A270" s="2"/>
      <c r="C270" s="58"/>
      <c r="G270" s="2"/>
      <c r="H270" s="2"/>
      <c r="I270" s="2"/>
      <c r="J270" s="2"/>
      <c r="K270" s="2"/>
      <c r="L270" s="2"/>
      <c r="M270" s="2"/>
      <c r="N270" s="2"/>
      <c r="O270" s="2"/>
      <c r="P270" s="2"/>
    </row>
    <row r="271">
      <c r="A271" s="2"/>
      <c r="C271" s="58"/>
      <c r="G271" s="2"/>
      <c r="H271" s="2"/>
      <c r="I271" s="2"/>
      <c r="J271" s="2"/>
      <c r="K271" s="2"/>
      <c r="L271" s="2"/>
      <c r="M271" s="2"/>
      <c r="N271" s="2"/>
      <c r="O271" s="2"/>
      <c r="P271" s="2"/>
    </row>
    <row r="272">
      <c r="A272" s="2"/>
      <c r="C272" s="58"/>
      <c r="G272" s="2"/>
      <c r="H272" s="2"/>
      <c r="I272" s="2"/>
      <c r="J272" s="2"/>
      <c r="K272" s="2"/>
      <c r="L272" s="2"/>
      <c r="M272" s="2"/>
      <c r="N272" s="2"/>
      <c r="O272" s="2"/>
      <c r="P272" s="2"/>
    </row>
    <row r="273">
      <c r="A273" s="2"/>
      <c r="C273" s="58"/>
      <c r="G273" s="2"/>
      <c r="H273" s="2"/>
      <c r="I273" s="2"/>
      <c r="J273" s="2"/>
      <c r="K273" s="2"/>
      <c r="L273" s="2"/>
      <c r="M273" s="2"/>
      <c r="N273" s="2"/>
      <c r="O273" s="2"/>
      <c r="P273" s="2"/>
    </row>
    <row r="274">
      <c r="A274" s="2"/>
      <c r="C274" s="58"/>
      <c r="G274" s="2"/>
      <c r="H274" s="2"/>
      <c r="I274" s="2"/>
      <c r="J274" s="2"/>
      <c r="K274" s="2"/>
      <c r="L274" s="2"/>
      <c r="M274" s="2"/>
      <c r="N274" s="2"/>
      <c r="O274" s="2"/>
      <c r="P274" s="2"/>
    </row>
    <row r="275">
      <c r="A275" s="2"/>
      <c r="C275" s="58"/>
      <c r="G275" s="2"/>
      <c r="H275" s="2"/>
      <c r="I275" s="2"/>
      <c r="J275" s="2"/>
      <c r="K275" s="2"/>
      <c r="L275" s="2"/>
      <c r="M275" s="2"/>
      <c r="N275" s="2"/>
      <c r="O275" s="2"/>
      <c r="P275" s="2"/>
    </row>
    <row r="276">
      <c r="A276" s="2"/>
      <c r="C276" s="58"/>
      <c r="G276" s="2"/>
      <c r="H276" s="2"/>
      <c r="I276" s="2"/>
      <c r="J276" s="2"/>
      <c r="K276" s="2"/>
      <c r="L276" s="2"/>
      <c r="M276" s="2"/>
      <c r="N276" s="2"/>
      <c r="O276" s="2"/>
      <c r="P276" s="2"/>
    </row>
    <row r="277">
      <c r="A277" s="2"/>
      <c r="C277" s="58"/>
      <c r="G277" s="2"/>
      <c r="H277" s="2"/>
      <c r="I277" s="2"/>
      <c r="J277" s="2"/>
      <c r="K277" s="2"/>
      <c r="L277" s="2"/>
      <c r="M277" s="2"/>
      <c r="N277" s="2"/>
      <c r="O277" s="2"/>
      <c r="P277" s="2"/>
    </row>
    <row r="278">
      <c r="A278" s="2"/>
      <c r="C278" s="58"/>
      <c r="G278" s="2"/>
      <c r="H278" s="2"/>
      <c r="I278" s="2"/>
      <c r="J278" s="2"/>
      <c r="K278" s="2"/>
      <c r="L278" s="2"/>
      <c r="M278" s="2"/>
      <c r="N278" s="2"/>
      <c r="O278" s="2"/>
      <c r="P278" s="2"/>
    </row>
    <row r="279">
      <c r="A279" s="2"/>
      <c r="C279" s="58"/>
      <c r="G279" s="2"/>
      <c r="H279" s="2"/>
      <c r="I279" s="2"/>
      <c r="J279" s="2"/>
      <c r="K279" s="2"/>
      <c r="L279" s="2"/>
      <c r="M279" s="2"/>
      <c r="N279" s="2"/>
      <c r="O279" s="2"/>
      <c r="P279" s="2"/>
    </row>
    <row r="280">
      <c r="A280" s="2"/>
      <c r="C280" s="58"/>
      <c r="G280" s="2"/>
      <c r="H280" s="2"/>
      <c r="I280" s="2"/>
      <c r="J280" s="2"/>
      <c r="K280" s="2"/>
      <c r="L280" s="2"/>
      <c r="M280" s="2"/>
      <c r="N280" s="2"/>
      <c r="O280" s="2"/>
      <c r="P280" s="2"/>
    </row>
    <row r="281">
      <c r="A281" s="2"/>
      <c r="C281" s="58"/>
      <c r="G281" s="2"/>
      <c r="H281" s="2"/>
      <c r="I281" s="2"/>
      <c r="J281" s="2"/>
      <c r="K281" s="2"/>
      <c r="L281" s="2"/>
      <c r="M281" s="2"/>
      <c r="N281" s="2"/>
      <c r="O281" s="2"/>
      <c r="P281" s="2"/>
    </row>
    <row r="282">
      <c r="A282" s="2"/>
      <c r="C282" s="58"/>
      <c r="G282" s="2"/>
      <c r="H282" s="2"/>
      <c r="I282" s="2"/>
      <c r="J282" s="2"/>
      <c r="K282" s="2"/>
      <c r="L282" s="2"/>
      <c r="M282" s="2"/>
      <c r="N282" s="2"/>
      <c r="O282" s="2"/>
      <c r="P282" s="2"/>
    </row>
    <row r="283">
      <c r="A283" s="2"/>
      <c r="C283" s="58"/>
      <c r="G283" s="2"/>
      <c r="H283" s="2"/>
      <c r="I283" s="2"/>
      <c r="J283" s="2"/>
      <c r="K283" s="2"/>
      <c r="L283" s="2"/>
      <c r="M283" s="2"/>
      <c r="N283" s="2"/>
      <c r="O283" s="2"/>
      <c r="P283" s="2"/>
    </row>
    <row r="284">
      <c r="A284" s="2"/>
      <c r="C284" s="58"/>
      <c r="G284" s="2"/>
      <c r="H284" s="2"/>
      <c r="I284" s="2"/>
      <c r="J284" s="2"/>
      <c r="K284" s="2"/>
      <c r="L284" s="2"/>
      <c r="M284" s="2"/>
      <c r="N284" s="2"/>
      <c r="O284" s="2"/>
      <c r="P284" s="2"/>
    </row>
    <row r="285">
      <c r="A285" s="2"/>
      <c r="C285" s="58"/>
      <c r="G285" s="2"/>
      <c r="H285" s="2"/>
      <c r="I285" s="2"/>
      <c r="J285" s="2"/>
      <c r="K285" s="2"/>
      <c r="L285" s="2"/>
      <c r="M285" s="2"/>
      <c r="N285" s="2"/>
      <c r="O285" s="2"/>
      <c r="P285" s="2"/>
    </row>
    <row r="286">
      <c r="A286" s="2"/>
      <c r="C286" s="58"/>
      <c r="G286" s="2"/>
      <c r="H286" s="2"/>
      <c r="I286" s="2"/>
      <c r="J286" s="2"/>
      <c r="K286" s="2"/>
      <c r="L286" s="2"/>
      <c r="M286" s="2"/>
      <c r="N286" s="2"/>
      <c r="O286" s="2"/>
      <c r="P286" s="2"/>
    </row>
    <row r="287">
      <c r="A287" s="2"/>
      <c r="C287" s="58"/>
      <c r="G287" s="2"/>
      <c r="H287" s="2"/>
      <c r="I287" s="2"/>
      <c r="J287" s="2"/>
      <c r="K287" s="2"/>
      <c r="L287" s="2"/>
      <c r="M287" s="2"/>
      <c r="N287" s="2"/>
      <c r="O287" s="2"/>
      <c r="P287" s="2"/>
    </row>
    <row r="288">
      <c r="A288" s="2"/>
      <c r="C288" s="58"/>
      <c r="G288" s="2"/>
      <c r="H288" s="2"/>
      <c r="I288" s="2"/>
      <c r="J288" s="2"/>
      <c r="K288" s="2"/>
      <c r="L288" s="2"/>
      <c r="M288" s="2"/>
      <c r="N288" s="2"/>
      <c r="O288" s="2"/>
      <c r="P288" s="2"/>
    </row>
    <row r="289">
      <c r="A289" s="2"/>
      <c r="C289" s="58"/>
      <c r="G289" s="2"/>
      <c r="H289" s="2"/>
      <c r="I289" s="2"/>
      <c r="J289" s="2"/>
      <c r="K289" s="2"/>
      <c r="L289" s="2"/>
      <c r="M289" s="2"/>
      <c r="N289" s="2"/>
      <c r="O289" s="2"/>
      <c r="P289" s="2"/>
    </row>
    <row r="290">
      <c r="A290" s="2"/>
      <c r="C290" s="58"/>
      <c r="G290" s="2"/>
      <c r="H290" s="2"/>
      <c r="I290" s="2"/>
      <c r="J290" s="2"/>
      <c r="K290" s="2"/>
      <c r="L290" s="2"/>
      <c r="M290" s="2"/>
      <c r="N290" s="2"/>
      <c r="O290" s="2"/>
      <c r="P290" s="2"/>
    </row>
    <row r="291">
      <c r="A291" s="2"/>
      <c r="C291" s="58"/>
      <c r="G291" s="2"/>
      <c r="H291" s="2"/>
      <c r="I291" s="2"/>
      <c r="J291" s="2"/>
      <c r="K291" s="2"/>
      <c r="L291" s="2"/>
      <c r="M291" s="2"/>
      <c r="N291" s="2"/>
      <c r="O291" s="2"/>
      <c r="P291" s="2"/>
    </row>
    <row r="292">
      <c r="A292" s="2"/>
      <c r="C292" s="58"/>
      <c r="G292" s="2"/>
      <c r="H292" s="2"/>
      <c r="I292" s="2"/>
      <c r="J292" s="2"/>
      <c r="K292" s="2"/>
      <c r="L292" s="2"/>
      <c r="M292" s="2"/>
      <c r="N292" s="2"/>
      <c r="O292" s="2"/>
      <c r="P292" s="2"/>
    </row>
    <row r="293">
      <c r="A293" s="2"/>
      <c r="C293" s="58"/>
      <c r="G293" s="2"/>
      <c r="H293" s="2"/>
      <c r="I293" s="2"/>
      <c r="J293" s="2"/>
      <c r="K293" s="2"/>
      <c r="L293" s="2"/>
      <c r="M293" s="2"/>
      <c r="N293" s="2"/>
      <c r="O293" s="2"/>
      <c r="P293" s="2"/>
    </row>
    <row r="294">
      <c r="A294" s="2"/>
      <c r="C294" s="58"/>
      <c r="G294" s="2"/>
      <c r="H294" s="2"/>
      <c r="I294" s="2"/>
      <c r="J294" s="2"/>
      <c r="K294" s="2"/>
      <c r="L294" s="2"/>
      <c r="M294" s="2"/>
      <c r="N294" s="2"/>
      <c r="O294" s="2"/>
      <c r="P294" s="2"/>
    </row>
    <row r="295">
      <c r="A295" s="2"/>
      <c r="C295" s="58"/>
      <c r="G295" s="2"/>
      <c r="H295" s="2"/>
      <c r="I295" s="2"/>
      <c r="J295" s="2"/>
      <c r="K295" s="2"/>
      <c r="L295" s="2"/>
      <c r="M295" s="2"/>
      <c r="N295" s="2"/>
      <c r="O295" s="2"/>
      <c r="P295" s="2"/>
    </row>
    <row r="296">
      <c r="A296" s="2"/>
      <c r="C296" s="58"/>
      <c r="G296" s="2"/>
      <c r="H296" s="2"/>
      <c r="I296" s="2"/>
      <c r="J296" s="2"/>
      <c r="K296" s="2"/>
      <c r="L296" s="2"/>
      <c r="M296" s="2"/>
      <c r="N296" s="2"/>
      <c r="O296" s="2"/>
      <c r="P296" s="2"/>
    </row>
    <row r="297">
      <c r="A297" s="2"/>
      <c r="C297" s="58"/>
      <c r="G297" s="2"/>
      <c r="H297" s="2"/>
      <c r="I297" s="2"/>
      <c r="J297" s="2"/>
      <c r="K297" s="2"/>
      <c r="L297" s="2"/>
      <c r="M297" s="2"/>
      <c r="N297" s="2"/>
      <c r="O297" s="2"/>
      <c r="P297" s="2"/>
    </row>
    <row r="298">
      <c r="A298" s="2"/>
      <c r="C298" s="58"/>
      <c r="G298" s="2"/>
      <c r="H298" s="2"/>
      <c r="I298" s="2"/>
      <c r="J298" s="2"/>
      <c r="K298" s="2"/>
      <c r="L298" s="2"/>
      <c r="M298" s="2"/>
      <c r="N298" s="2"/>
      <c r="O298" s="2"/>
      <c r="P298" s="2"/>
    </row>
    <row r="299">
      <c r="A299" s="2"/>
      <c r="C299" s="58"/>
      <c r="G299" s="2"/>
      <c r="H299" s="2"/>
      <c r="I299" s="2"/>
      <c r="J299" s="2"/>
      <c r="K299" s="2"/>
      <c r="L299" s="2"/>
      <c r="M299" s="2"/>
      <c r="N299" s="2"/>
      <c r="O299" s="2"/>
      <c r="P299" s="2"/>
    </row>
    <row r="300">
      <c r="A300" s="2"/>
      <c r="C300" s="58"/>
      <c r="G300" s="2"/>
      <c r="H300" s="2"/>
      <c r="I300" s="2"/>
      <c r="J300" s="2"/>
      <c r="K300" s="2"/>
      <c r="L300" s="2"/>
      <c r="M300" s="2"/>
      <c r="N300" s="2"/>
      <c r="O300" s="2"/>
      <c r="P300" s="2"/>
    </row>
    <row r="301">
      <c r="A301" s="2"/>
      <c r="C301" s="58"/>
      <c r="G301" s="2"/>
      <c r="H301" s="2"/>
      <c r="I301" s="2"/>
      <c r="J301" s="2"/>
      <c r="K301" s="2"/>
      <c r="L301" s="2"/>
      <c r="M301" s="2"/>
      <c r="N301" s="2"/>
      <c r="O301" s="2"/>
      <c r="P301" s="2"/>
    </row>
    <row r="302">
      <c r="A302" s="2"/>
      <c r="C302" s="58"/>
      <c r="G302" s="2"/>
      <c r="H302" s="2"/>
      <c r="I302" s="2"/>
      <c r="J302" s="2"/>
      <c r="K302" s="2"/>
      <c r="L302" s="2"/>
      <c r="M302" s="2"/>
      <c r="N302" s="2"/>
      <c r="O302" s="2"/>
      <c r="P302" s="2"/>
    </row>
    <row r="303">
      <c r="A303" s="2"/>
      <c r="C303" s="58"/>
      <c r="G303" s="2"/>
      <c r="H303" s="2"/>
      <c r="I303" s="2"/>
      <c r="J303" s="2"/>
      <c r="K303" s="2"/>
      <c r="L303" s="2"/>
      <c r="M303" s="2"/>
      <c r="N303" s="2"/>
      <c r="O303" s="2"/>
      <c r="P303" s="2"/>
    </row>
    <row r="304">
      <c r="A304" s="2"/>
      <c r="C304" s="58"/>
      <c r="G304" s="2"/>
      <c r="H304" s="2"/>
      <c r="I304" s="2"/>
      <c r="J304" s="2"/>
      <c r="K304" s="2"/>
      <c r="L304" s="2"/>
      <c r="M304" s="2"/>
      <c r="N304" s="2"/>
      <c r="O304" s="2"/>
      <c r="P304" s="2"/>
    </row>
    <row r="305">
      <c r="A305" s="2"/>
      <c r="C305" s="58"/>
      <c r="G305" s="2"/>
      <c r="H305" s="2"/>
      <c r="I305" s="2"/>
      <c r="J305" s="2"/>
      <c r="K305" s="2"/>
      <c r="L305" s="2"/>
      <c r="M305" s="2"/>
      <c r="N305" s="2"/>
      <c r="O305" s="2"/>
      <c r="P305" s="2"/>
    </row>
    <row r="306">
      <c r="A306" s="2"/>
      <c r="C306" s="58"/>
      <c r="G306" s="2"/>
      <c r="H306" s="2"/>
      <c r="I306" s="2"/>
      <c r="J306" s="2"/>
      <c r="K306" s="2"/>
      <c r="L306" s="2"/>
      <c r="M306" s="2"/>
      <c r="N306" s="2"/>
      <c r="O306" s="2"/>
      <c r="P306" s="2"/>
    </row>
    <row r="307">
      <c r="A307" s="2"/>
      <c r="C307" s="58"/>
      <c r="G307" s="2"/>
      <c r="H307" s="2"/>
      <c r="I307" s="2"/>
      <c r="J307" s="2"/>
      <c r="K307" s="2"/>
      <c r="L307" s="2"/>
      <c r="M307" s="2"/>
      <c r="N307" s="2"/>
      <c r="O307" s="2"/>
      <c r="P307" s="2"/>
    </row>
    <row r="308">
      <c r="A308" s="2"/>
      <c r="C308" s="58"/>
      <c r="G308" s="2"/>
      <c r="H308" s="2"/>
      <c r="I308" s="2"/>
      <c r="J308" s="2"/>
      <c r="K308" s="2"/>
      <c r="L308" s="2"/>
      <c r="M308" s="2"/>
      <c r="N308" s="2"/>
      <c r="O308" s="2"/>
      <c r="P308" s="2"/>
    </row>
    <row r="309">
      <c r="A309" s="2"/>
      <c r="C309" s="58"/>
      <c r="G309" s="2"/>
      <c r="H309" s="2"/>
      <c r="I309" s="2"/>
      <c r="J309" s="2"/>
      <c r="K309" s="2"/>
      <c r="L309" s="2"/>
      <c r="M309" s="2"/>
      <c r="N309" s="2"/>
      <c r="O309" s="2"/>
      <c r="P309" s="2"/>
    </row>
    <row r="310">
      <c r="A310" s="2"/>
      <c r="C310" s="58"/>
      <c r="G310" s="2"/>
      <c r="H310" s="2"/>
      <c r="I310" s="2"/>
      <c r="J310" s="2"/>
      <c r="K310" s="2"/>
      <c r="L310" s="2"/>
      <c r="M310" s="2"/>
      <c r="N310" s="2"/>
      <c r="O310" s="2"/>
      <c r="P310" s="2"/>
    </row>
    <row r="311">
      <c r="A311" s="2"/>
      <c r="C311" s="58"/>
      <c r="G311" s="2"/>
      <c r="H311" s="2"/>
      <c r="I311" s="2"/>
      <c r="J311" s="2"/>
      <c r="K311" s="2"/>
      <c r="L311" s="2"/>
      <c r="M311" s="2"/>
      <c r="N311" s="2"/>
      <c r="O311" s="2"/>
      <c r="P311" s="2"/>
    </row>
    <row r="312">
      <c r="A312" s="2"/>
      <c r="C312" s="58"/>
      <c r="G312" s="2"/>
      <c r="H312" s="2"/>
      <c r="I312" s="2"/>
      <c r="J312" s="2"/>
      <c r="K312" s="2"/>
      <c r="L312" s="2"/>
      <c r="M312" s="2"/>
      <c r="N312" s="2"/>
      <c r="O312" s="2"/>
      <c r="P312" s="2"/>
    </row>
    <row r="313">
      <c r="A313" s="2"/>
      <c r="C313" s="58"/>
      <c r="G313" s="2"/>
      <c r="H313" s="2"/>
      <c r="I313" s="2"/>
      <c r="J313" s="2"/>
      <c r="K313" s="2"/>
      <c r="L313" s="2"/>
      <c r="M313" s="2"/>
      <c r="N313" s="2"/>
      <c r="O313" s="2"/>
      <c r="P313" s="2"/>
    </row>
    <row r="314">
      <c r="A314" s="2"/>
      <c r="C314" s="58"/>
      <c r="G314" s="2"/>
      <c r="H314" s="2"/>
      <c r="I314" s="2"/>
      <c r="J314" s="2"/>
      <c r="K314" s="2"/>
      <c r="L314" s="2"/>
      <c r="M314" s="2"/>
      <c r="N314" s="2"/>
      <c r="O314" s="2"/>
      <c r="P314" s="2"/>
    </row>
    <row r="315">
      <c r="A315" s="2"/>
      <c r="C315" s="58"/>
      <c r="G315" s="2"/>
      <c r="H315" s="2"/>
      <c r="I315" s="2"/>
      <c r="J315" s="2"/>
      <c r="K315" s="2"/>
      <c r="L315" s="2"/>
      <c r="M315" s="2"/>
      <c r="N315" s="2"/>
      <c r="O315" s="2"/>
      <c r="P315" s="2"/>
    </row>
    <row r="316">
      <c r="A316" s="2"/>
      <c r="C316" s="58"/>
      <c r="G316" s="2"/>
      <c r="H316" s="2"/>
      <c r="I316" s="2"/>
      <c r="J316" s="2"/>
      <c r="K316" s="2"/>
      <c r="L316" s="2"/>
      <c r="M316" s="2"/>
      <c r="N316" s="2"/>
      <c r="O316" s="2"/>
      <c r="P316" s="2"/>
    </row>
    <row r="317">
      <c r="A317" s="2"/>
      <c r="C317" s="58"/>
      <c r="G317" s="2"/>
      <c r="H317" s="2"/>
      <c r="I317" s="2"/>
      <c r="J317" s="2"/>
      <c r="K317" s="2"/>
      <c r="L317" s="2"/>
      <c r="M317" s="2"/>
      <c r="N317" s="2"/>
      <c r="O317" s="2"/>
      <c r="P317" s="2"/>
    </row>
    <row r="318">
      <c r="A318" s="2"/>
      <c r="C318" s="58"/>
      <c r="G318" s="2"/>
      <c r="H318" s="2"/>
      <c r="I318" s="2"/>
      <c r="J318" s="2"/>
      <c r="K318" s="2"/>
      <c r="L318" s="2"/>
      <c r="M318" s="2"/>
      <c r="N318" s="2"/>
      <c r="O318" s="2"/>
      <c r="P318" s="2"/>
    </row>
    <row r="319">
      <c r="A319" s="2"/>
      <c r="C319" s="58"/>
      <c r="G319" s="2"/>
      <c r="H319" s="2"/>
      <c r="I319" s="2"/>
      <c r="J319" s="2"/>
      <c r="K319" s="2"/>
      <c r="L319" s="2"/>
      <c r="M319" s="2"/>
      <c r="N319" s="2"/>
      <c r="O319" s="2"/>
      <c r="P319" s="2"/>
    </row>
    <row r="320">
      <c r="A320" s="2"/>
      <c r="C320" s="58"/>
      <c r="G320" s="2"/>
      <c r="H320" s="2"/>
      <c r="I320" s="2"/>
      <c r="J320" s="2"/>
      <c r="K320" s="2"/>
      <c r="L320" s="2"/>
      <c r="M320" s="2"/>
      <c r="N320" s="2"/>
      <c r="O320" s="2"/>
      <c r="P320" s="2"/>
    </row>
    <row r="321">
      <c r="A321" s="2"/>
      <c r="C321" s="58"/>
      <c r="G321" s="2"/>
      <c r="H321" s="2"/>
      <c r="I321" s="2"/>
      <c r="J321" s="2"/>
      <c r="K321" s="2"/>
      <c r="L321" s="2"/>
      <c r="M321" s="2"/>
      <c r="N321" s="2"/>
      <c r="O321" s="2"/>
      <c r="P321" s="2"/>
    </row>
    <row r="322">
      <c r="A322" s="2"/>
      <c r="C322" s="58"/>
      <c r="G322" s="2"/>
      <c r="H322" s="2"/>
      <c r="I322" s="2"/>
      <c r="J322" s="2"/>
      <c r="K322" s="2"/>
      <c r="L322" s="2"/>
      <c r="M322" s="2"/>
      <c r="N322" s="2"/>
      <c r="O322" s="2"/>
      <c r="P322" s="2"/>
    </row>
    <row r="323">
      <c r="A323" s="2"/>
      <c r="C323" s="58"/>
      <c r="G323" s="2"/>
      <c r="H323" s="2"/>
      <c r="I323" s="2"/>
      <c r="J323" s="2"/>
      <c r="K323" s="2"/>
      <c r="L323" s="2"/>
      <c r="M323" s="2"/>
      <c r="N323" s="2"/>
      <c r="O323" s="2"/>
      <c r="P323" s="2"/>
    </row>
    <row r="324">
      <c r="A324" s="2"/>
      <c r="C324" s="58"/>
      <c r="G324" s="2"/>
      <c r="H324" s="2"/>
      <c r="I324" s="2"/>
      <c r="J324" s="2"/>
      <c r="K324" s="2"/>
      <c r="L324" s="2"/>
      <c r="M324" s="2"/>
      <c r="N324" s="2"/>
      <c r="O324" s="2"/>
      <c r="P324" s="2"/>
    </row>
    <row r="325">
      <c r="A325" s="2"/>
      <c r="C325" s="58"/>
      <c r="G325" s="2"/>
      <c r="H325" s="2"/>
      <c r="I325" s="2"/>
      <c r="J325" s="2"/>
      <c r="K325" s="2"/>
      <c r="L325" s="2"/>
      <c r="M325" s="2"/>
      <c r="N325" s="2"/>
      <c r="O325" s="2"/>
      <c r="P325" s="2"/>
    </row>
    <row r="326">
      <c r="A326" s="2"/>
      <c r="C326" s="58"/>
      <c r="G326" s="2"/>
      <c r="H326" s="2"/>
      <c r="I326" s="2"/>
      <c r="J326" s="2"/>
      <c r="K326" s="2"/>
      <c r="L326" s="2"/>
      <c r="M326" s="2"/>
      <c r="N326" s="2"/>
      <c r="O326" s="2"/>
      <c r="P326" s="2"/>
    </row>
    <row r="327">
      <c r="A327" s="2"/>
      <c r="C327" s="58"/>
      <c r="G327" s="2"/>
      <c r="H327" s="2"/>
      <c r="I327" s="2"/>
      <c r="J327" s="2"/>
      <c r="K327" s="2"/>
      <c r="L327" s="2"/>
      <c r="M327" s="2"/>
      <c r="N327" s="2"/>
      <c r="O327" s="2"/>
      <c r="P327" s="2"/>
    </row>
    <row r="328">
      <c r="A328" s="2"/>
      <c r="C328" s="58"/>
      <c r="G328" s="2"/>
      <c r="H328" s="2"/>
      <c r="I328" s="2"/>
      <c r="J328" s="2"/>
      <c r="K328" s="2"/>
      <c r="L328" s="2"/>
      <c r="M328" s="2"/>
      <c r="N328" s="2"/>
      <c r="O328" s="2"/>
      <c r="P328" s="2"/>
    </row>
    <row r="329">
      <c r="A329" s="2"/>
      <c r="C329" s="58"/>
      <c r="G329" s="2"/>
      <c r="H329" s="2"/>
      <c r="I329" s="2"/>
      <c r="J329" s="2"/>
      <c r="K329" s="2"/>
      <c r="L329" s="2"/>
      <c r="M329" s="2"/>
      <c r="N329" s="2"/>
      <c r="O329" s="2"/>
      <c r="P329" s="2"/>
    </row>
    <row r="330">
      <c r="A330" s="2"/>
      <c r="C330" s="58"/>
      <c r="G330" s="2"/>
      <c r="H330" s="2"/>
      <c r="I330" s="2"/>
      <c r="J330" s="2"/>
      <c r="K330" s="2"/>
      <c r="L330" s="2"/>
      <c r="M330" s="2"/>
      <c r="N330" s="2"/>
      <c r="O330" s="2"/>
      <c r="P330" s="2"/>
    </row>
    <row r="331">
      <c r="A331" s="2"/>
      <c r="C331" s="58"/>
      <c r="G331" s="2"/>
      <c r="H331" s="2"/>
      <c r="I331" s="2"/>
      <c r="J331" s="2"/>
      <c r="K331" s="2"/>
      <c r="L331" s="2"/>
      <c r="M331" s="2"/>
      <c r="N331" s="2"/>
      <c r="O331" s="2"/>
      <c r="P331" s="2"/>
    </row>
    <row r="332">
      <c r="A332" s="2"/>
      <c r="C332" s="58"/>
      <c r="G332" s="2"/>
      <c r="H332" s="2"/>
      <c r="I332" s="2"/>
      <c r="J332" s="2"/>
      <c r="K332" s="2"/>
      <c r="L332" s="2"/>
      <c r="M332" s="2"/>
      <c r="N332" s="2"/>
      <c r="O332" s="2"/>
      <c r="P332" s="2"/>
    </row>
    <row r="333">
      <c r="A333" s="2"/>
      <c r="C333" s="58"/>
      <c r="G333" s="2"/>
      <c r="H333" s="2"/>
      <c r="I333" s="2"/>
      <c r="J333" s="2"/>
      <c r="K333" s="2"/>
      <c r="L333" s="2"/>
      <c r="M333" s="2"/>
      <c r="N333" s="2"/>
      <c r="O333" s="2"/>
      <c r="P333" s="2"/>
    </row>
    <row r="334">
      <c r="A334" s="2"/>
      <c r="C334" s="58"/>
      <c r="G334" s="2"/>
      <c r="H334" s="2"/>
      <c r="I334" s="2"/>
      <c r="J334" s="2"/>
      <c r="K334" s="2"/>
      <c r="L334" s="2"/>
      <c r="M334" s="2"/>
      <c r="N334" s="2"/>
      <c r="O334" s="2"/>
      <c r="P334" s="2"/>
    </row>
    <row r="335">
      <c r="A335" s="2"/>
      <c r="C335" s="58"/>
      <c r="G335" s="2"/>
      <c r="H335" s="2"/>
      <c r="I335" s="2"/>
      <c r="J335" s="2"/>
      <c r="K335" s="2"/>
      <c r="L335" s="2"/>
      <c r="M335" s="2"/>
      <c r="N335" s="2"/>
      <c r="O335" s="2"/>
      <c r="P335" s="2"/>
    </row>
    <row r="336">
      <c r="A336" s="2"/>
      <c r="C336" s="58"/>
      <c r="G336" s="2"/>
      <c r="H336" s="2"/>
      <c r="I336" s="2"/>
      <c r="J336" s="2"/>
      <c r="K336" s="2"/>
      <c r="L336" s="2"/>
      <c r="M336" s="2"/>
      <c r="N336" s="2"/>
      <c r="O336" s="2"/>
      <c r="P336" s="2"/>
    </row>
    <row r="337">
      <c r="A337" s="2"/>
      <c r="C337" s="58"/>
      <c r="G337" s="2"/>
      <c r="H337" s="2"/>
      <c r="I337" s="2"/>
      <c r="J337" s="2"/>
      <c r="K337" s="2"/>
      <c r="L337" s="2"/>
      <c r="M337" s="2"/>
      <c r="N337" s="2"/>
      <c r="O337" s="2"/>
      <c r="P337" s="2"/>
    </row>
    <row r="338">
      <c r="A338" s="2"/>
      <c r="C338" s="58"/>
      <c r="G338" s="2"/>
      <c r="H338" s="2"/>
      <c r="I338" s="2"/>
      <c r="J338" s="2"/>
      <c r="K338" s="2"/>
      <c r="L338" s="2"/>
      <c r="M338" s="2"/>
      <c r="N338" s="2"/>
      <c r="O338" s="2"/>
      <c r="P338" s="2"/>
    </row>
    <row r="339">
      <c r="A339" s="2"/>
      <c r="C339" s="58"/>
      <c r="G339" s="2"/>
      <c r="H339" s="2"/>
      <c r="I339" s="2"/>
      <c r="J339" s="2"/>
      <c r="K339" s="2"/>
      <c r="L339" s="2"/>
      <c r="M339" s="2"/>
      <c r="N339" s="2"/>
      <c r="O339" s="2"/>
      <c r="P339" s="2"/>
    </row>
    <row r="340">
      <c r="A340" s="2"/>
      <c r="C340" s="58"/>
      <c r="G340" s="2"/>
      <c r="H340" s="2"/>
      <c r="I340" s="2"/>
      <c r="J340" s="2"/>
      <c r="K340" s="2"/>
      <c r="L340" s="2"/>
      <c r="M340" s="2"/>
      <c r="N340" s="2"/>
      <c r="O340" s="2"/>
      <c r="P340" s="2"/>
    </row>
    <row r="341">
      <c r="A341" s="2"/>
      <c r="C341" s="58"/>
      <c r="G341" s="2"/>
      <c r="H341" s="2"/>
      <c r="I341" s="2"/>
      <c r="J341" s="2"/>
      <c r="K341" s="2"/>
      <c r="L341" s="2"/>
      <c r="M341" s="2"/>
      <c r="N341" s="2"/>
      <c r="O341" s="2"/>
      <c r="P341" s="2"/>
    </row>
    <row r="342">
      <c r="A342" s="2"/>
      <c r="C342" s="58"/>
      <c r="G342" s="2"/>
      <c r="H342" s="2"/>
      <c r="I342" s="2"/>
      <c r="J342" s="2"/>
      <c r="K342" s="2"/>
      <c r="L342" s="2"/>
      <c r="M342" s="2"/>
      <c r="N342" s="2"/>
      <c r="O342" s="2"/>
      <c r="P342" s="2"/>
    </row>
    <row r="343">
      <c r="A343" s="2"/>
      <c r="C343" s="58"/>
      <c r="G343" s="2"/>
      <c r="H343" s="2"/>
      <c r="I343" s="2"/>
      <c r="J343" s="2"/>
      <c r="K343" s="2"/>
      <c r="L343" s="2"/>
      <c r="M343" s="2"/>
      <c r="N343" s="2"/>
      <c r="O343" s="2"/>
      <c r="P343" s="2"/>
    </row>
    <row r="344">
      <c r="A344" s="2"/>
      <c r="C344" s="58"/>
      <c r="G344" s="2"/>
      <c r="H344" s="2"/>
      <c r="I344" s="2"/>
      <c r="J344" s="2"/>
      <c r="K344" s="2"/>
      <c r="L344" s="2"/>
      <c r="M344" s="2"/>
      <c r="N344" s="2"/>
      <c r="O344" s="2"/>
      <c r="P344" s="2"/>
    </row>
    <row r="345">
      <c r="A345" s="2"/>
      <c r="C345" s="58"/>
      <c r="G345" s="2"/>
      <c r="H345" s="2"/>
      <c r="I345" s="2"/>
      <c r="J345" s="2"/>
      <c r="K345" s="2"/>
      <c r="L345" s="2"/>
      <c r="M345" s="2"/>
      <c r="N345" s="2"/>
      <c r="O345" s="2"/>
      <c r="P345" s="2"/>
    </row>
    <row r="346">
      <c r="A346" s="2"/>
      <c r="C346" s="58"/>
      <c r="G346" s="2"/>
      <c r="H346" s="2"/>
      <c r="I346" s="2"/>
      <c r="J346" s="2"/>
      <c r="K346" s="2"/>
      <c r="L346" s="2"/>
      <c r="M346" s="2"/>
      <c r="N346" s="2"/>
      <c r="O346" s="2"/>
      <c r="P346" s="2"/>
    </row>
    <row r="347">
      <c r="A347" s="2"/>
      <c r="C347" s="58"/>
      <c r="G347" s="2"/>
      <c r="H347" s="2"/>
      <c r="I347" s="2"/>
      <c r="J347" s="2"/>
      <c r="K347" s="2"/>
      <c r="L347" s="2"/>
      <c r="M347" s="2"/>
      <c r="N347" s="2"/>
      <c r="O347" s="2"/>
      <c r="P347" s="2"/>
    </row>
    <row r="348">
      <c r="A348" s="2"/>
      <c r="C348" s="58"/>
      <c r="G348" s="2"/>
      <c r="H348" s="2"/>
      <c r="I348" s="2"/>
      <c r="J348" s="2"/>
      <c r="K348" s="2"/>
      <c r="L348" s="2"/>
      <c r="M348" s="2"/>
      <c r="N348" s="2"/>
      <c r="O348" s="2"/>
      <c r="P348" s="2"/>
    </row>
    <row r="349">
      <c r="A349" s="2"/>
      <c r="C349" s="58"/>
      <c r="G349" s="2"/>
      <c r="H349" s="2"/>
      <c r="I349" s="2"/>
      <c r="J349" s="2"/>
      <c r="K349" s="2"/>
      <c r="L349" s="2"/>
      <c r="M349" s="2"/>
      <c r="N349" s="2"/>
      <c r="O349" s="2"/>
      <c r="P349" s="2"/>
    </row>
    <row r="350">
      <c r="A350" s="2"/>
      <c r="C350" s="58"/>
      <c r="G350" s="2"/>
      <c r="H350" s="2"/>
      <c r="I350" s="2"/>
      <c r="J350" s="2"/>
      <c r="K350" s="2"/>
      <c r="L350" s="2"/>
      <c r="M350" s="2"/>
      <c r="N350" s="2"/>
      <c r="O350" s="2"/>
      <c r="P350" s="2"/>
    </row>
    <row r="351">
      <c r="A351" s="2"/>
      <c r="C351" s="58"/>
      <c r="G351" s="2"/>
      <c r="H351" s="2"/>
      <c r="I351" s="2"/>
      <c r="J351" s="2"/>
      <c r="K351" s="2"/>
      <c r="L351" s="2"/>
      <c r="M351" s="2"/>
      <c r="N351" s="2"/>
      <c r="O351" s="2"/>
      <c r="P351" s="2"/>
    </row>
    <row r="352">
      <c r="A352" s="2"/>
      <c r="C352" s="58"/>
      <c r="G352" s="2"/>
      <c r="H352" s="2"/>
      <c r="I352" s="2"/>
      <c r="J352" s="2"/>
      <c r="K352" s="2"/>
      <c r="L352" s="2"/>
      <c r="M352" s="2"/>
      <c r="N352" s="2"/>
      <c r="O352" s="2"/>
      <c r="P352" s="2"/>
    </row>
    <row r="353">
      <c r="A353" s="2"/>
      <c r="C353" s="58"/>
      <c r="G353" s="2"/>
      <c r="H353" s="2"/>
      <c r="I353" s="2"/>
      <c r="J353" s="2"/>
      <c r="K353" s="2"/>
      <c r="L353" s="2"/>
      <c r="M353" s="2"/>
      <c r="N353" s="2"/>
      <c r="O353" s="2"/>
      <c r="P353" s="2"/>
    </row>
    <row r="354">
      <c r="A354" s="2"/>
      <c r="C354" s="58"/>
      <c r="G354" s="2"/>
      <c r="H354" s="2"/>
      <c r="I354" s="2"/>
      <c r="J354" s="2"/>
      <c r="K354" s="2"/>
      <c r="L354" s="2"/>
      <c r="M354" s="2"/>
      <c r="N354" s="2"/>
      <c r="O354" s="2"/>
      <c r="P354" s="2"/>
    </row>
    <row r="355">
      <c r="A355" s="2"/>
      <c r="C355" s="58"/>
      <c r="G355" s="2"/>
      <c r="H355" s="2"/>
      <c r="I355" s="2"/>
      <c r="J355" s="2"/>
      <c r="K355" s="2"/>
      <c r="L355" s="2"/>
      <c r="M355" s="2"/>
      <c r="N355" s="2"/>
      <c r="O355" s="2"/>
      <c r="P355" s="2"/>
    </row>
    <row r="356">
      <c r="A356" s="2"/>
      <c r="C356" s="58"/>
      <c r="G356" s="2"/>
      <c r="H356" s="2"/>
      <c r="I356" s="2"/>
      <c r="J356" s="2"/>
      <c r="K356" s="2"/>
      <c r="L356" s="2"/>
      <c r="M356" s="2"/>
      <c r="N356" s="2"/>
      <c r="O356" s="2"/>
      <c r="P356" s="2"/>
    </row>
    <row r="357">
      <c r="A357" s="2"/>
      <c r="C357" s="58"/>
      <c r="G357" s="2"/>
      <c r="H357" s="2"/>
      <c r="I357" s="2"/>
      <c r="J357" s="2"/>
      <c r="K357" s="2"/>
      <c r="L357" s="2"/>
      <c r="M357" s="2"/>
      <c r="N357" s="2"/>
      <c r="O357" s="2"/>
      <c r="P357" s="2"/>
    </row>
    <row r="358">
      <c r="A358" s="2"/>
      <c r="C358" s="58"/>
      <c r="G358" s="2"/>
      <c r="H358" s="2"/>
      <c r="I358" s="2"/>
      <c r="J358" s="2"/>
      <c r="K358" s="2"/>
      <c r="L358" s="2"/>
      <c r="M358" s="2"/>
      <c r="N358" s="2"/>
      <c r="O358" s="2"/>
      <c r="P358" s="2"/>
    </row>
    <row r="359">
      <c r="A359" s="2"/>
      <c r="C359" s="58"/>
      <c r="G359" s="2"/>
      <c r="H359" s="2"/>
      <c r="I359" s="2"/>
      <c r="J359" s="2"/>
      <c r="K359" s="2"/>
      <c r="L359" s="2"/>
      <c r="M359" s="2"/>
      <c r="N359" s="2"/>
      <c r="O359" s="2"/>
      <c r="P359" s="2"/>
    </row>
    <row r="360">
      <c r="A360" s="2"/>
      <c r="C360" s="58"/>
      <c r="G360" s="2"/>
      <c r="H360" s="2"/>
      <c r="I360" s="2"/>
      <c r="J360" s="2"/>
      <c r="K360" s="2"/>
      <c r="L360" s="2"/>
      <c r="M360" s="2"/>
      <c r="N360" s="2"/>
      <c r="O360" s="2"/>
      <c r="P360" s="2"/>
    </row>
    <row r="361">
      <c r="A361" s="2"/>
      <c r="C361" s="58"/>
      <c r="G361" s="2"/>
      <c r="H361" s="2"/>
      <c r="I361" s="2"/>
      <c r="J361" s="2"/>
      <c r="K361" s="2"/>
      <c r="L361" s="2"/>
      <c r="M361" s="2"/>
      <c r="N361" s="2"/>
      <c r="O361" s="2"/>
      <c r="P361" s="2"/>
    </row>
    <row r="362">
      <c r="A362" s="2"/>
      <c r="C362" s="58"/>
      <c r="G362" s="2"/>
      <c r="H362" s="2"/>
      <c r="I362" s="2"/>
      <c r="J362" s="2"/>
      <c r="K362" s="2"/>
      <c r="L362" s="2"/>
      <c r="M362" s="2"/>
      <c r="N362" s="2"/>
      <c r="O362" s="2"/>
      <c r="P362" s="2"/>
    </row>
    <row r="363">
      <c r="A363" s="2"/>
      <c r="C363" s="58"/>
      <c r="G363" s="2"/>
      <c r="H363" s="2"/>
      <c r="I363" s="2"/>
      <c r="J363" s="2"/>
      <c r="K363" s="2"/>
      <c r="L363" s="2"/>
      <c r="M363" s="2"/>
      <c r="N363" s="2"/>
      <c r="O363" s="2"/>
      <c r="P363" s="2"/>
    </row>
    <row r="364">
      <c r="A364" s="2"/>
      <c r="C364" s="58"/>
      <c r="G364" s="2"/>
      <c r="H364" s="2"/>
      <c r="I364" s="2"/>
      <c r="J364" s="2"/>
      <c r="K364" s="2"/>
      <c r="L364" s="2"/>
      <c r="M364" s="2"/>
      <c r="N364" s="2"/>
      <c r="O364" s="2"/>
      <c r="P364" s="2"/>
    </row>
    <row r="365">
      <c r="A365" s="2"/>
      <c r="C365" s="58"/>
      <c r="G365" s="2"/>
      <c r="H365" s="2"/>
      <c r="I365" s="2"/>
      <c r="J365" s="2"/>
      <c r="K365" s="2"/>
      <c r="L365" s="2"/>
      <c r="M365" s="2"/>
      <c r="N365" s="2"/>
      <c r="O365" s="2"/>
      <c r="P365" s="2"/>
    </row>
    <row r="366">
      <c r="A366" s="2"/>
      <c r="C366" s="58"/>
      <c r="G366" s="2"/>
      <c r="H366" s="2"/>
      <c r="I366" s="2"/>
      <c r="J366" s="2"/>
      <c r="K366" s="2"/>
      <c r="L366" s="2"/>
      <c r="M366" s="2"/>
      <c r="N366" s="2"/>
      <c r="O366" s="2"/>
      <c r="P366" s="2"/>
    </row>
    <row r="367">
      <c r="A367" s="2"/>
      <c r="C367" s="58"/>
      <c r="G367" s="2"/>
      <c r="H367" s="2"/>
      <c r="I367" s="2"/>
      <c r="J367" s="2"/>
      <c r="K367" s="2"/>
      <c r="L367" s="2"/>
      <c r="M367" s="2"/>
      <c r="N367" s="2"/>
      <c r="O367" s="2"/>
      <c r="P367" s="2"/>
    </row>
    <row r="368">
      <c r="A368" s="2"/>
      <c r="C368" s="58"/>
      <c r="G368" s="2"/>
      <c r="H368" s="2"/>
      <c r="I368" s="2"/>
      <c r="J368" s="2"/>
      <c r="K368" s="2"/>
      <c r="L368" s="2"/>
      <c r="M368" s="2"/>
      <c r="N368" s="2"/>
      <c r="O368" s="2"/>
      <c r="P368" s="2"/>
    </row>
    <row r="369">
      <c r="A369" s="2"/>
      <c r="C369" s="58"/>
      <c r="G369" s="2"/>
      <c r="H369" s="2"/>
      <c r="I369" s="2"/>
      <c r="J369" s="2"/>
      <c r="K369" s="2"/>
      <c r="L369" s="2"/>
      <c r="M369" s="2"/>
      <c r="N369" s="2"/>
      <c r="O369" s="2"/>
      <c r="P369" s="2"/>
    </row>
    <row r="370">
      <c r="A370" s="2"/>
      <c r="C370" s="58"/>
      <c r="G370" s="2"/>
      <c r="H370" s="2"/>
      <c r="I370" s="2"/>
      <c r="J370" s="2"/>
      <c r="K370" s="2"/>
      <c r="L370" s="2"/>
      <c r="M370" s="2"/>
      <c r="N370" s="2"/>
      <c r="O370" s="2"/>
      <c r="P370" s="2"/>
    </row>
    <row r="371">
      <c r="A371" s="2"/>
      <c r="C371" s="58"/>
      <c r="G371" s="2"/>
      <c r="H371" s="2"/>
      <c r="I371" s="2"/>
      <c r="J371" s="2"/>
      <c r="K371" s="2"/>
      <c r="L371" s="2"/>
      <c r="M371" s="2"/>
      <c r="N371" s="2"/>
      <c r="O371" s="2"/>
      <c r="P371" s="2"/>
    </row>
    <row r="372">
      <c r="A372" s="2"/>
      <c r="C372" s="58"/>
      <c r="G372" s="2"/>
      <c r="H372" s="2"/>
      <c r="I372" s="2"/>
      <c r="J372" s="2"/>
      <c r="K372" s="2"/>
      <c r="L372" s="2"/>
      <c r="M372" s="2"/>
      <c r="N372" s="2"/>
      <c r="O372" s="2"/>
      <c r="P372" s="2"/>
    </row>
    <row r="373">
      <c r="A373" s="2"/>
      <c r="C373" s="58"/>
      <c r="G373" s="2"/>
      <c r="H373" s="2"/>
      <c r="I373" s="2"/>
      <c r="J373" s="2"/>
      <c r="K373" s="2"/>
      <c r="L373" s="2"/>
      <c r="M373" s="2"/>
      <c r="N373" s="2"/>
      <c r="O373" s="2"/>
      <c r="P373" s="2"/>
    </row>
    <row r="374">
      <c r="A374" s="2"/>
      <c r="C374" s="58"/>
      <c r="G374" s="2"/>
      <c r="H374" s="2"/>
      <c r="I374" s="2"/>
      <c r="J374" s="2"/>
      <c r="K374" s="2"/>
      <c r="L374" s="2"/>
      <c r="M374" s="2"/>
      <c r="N374" s="2"/>
      <c r="O374" s="2"/>
      <c r="P374" s="2"/>
    </row>
    <row r="375">
      <c r="A375" s="2"/>
      <c r="C375" s="58"/>
      <c r="G375" s="2"/>
      <c r="H375" s="2"/>
      <c r="I375" s="2"/>
      <c r="J375" s="2"/>
      <c r="K375" s="2"/>
      <c r="L375" s="2"/>
      <c r="M375" s="2"/>
      <c r="N375" s="2"/>
      <c r="O375" s="2"/>
      <c r="P375" s="2"/>
    </row>
    <row r="376">
      <c r="A376" s="2"/>
      <c r="C376" s="58"/>
      <c r="G376" s="2"/>
      <c r="H376" s="2"/>
      <c r="I376" s="2"/>
      <c r="J376" s="2"/>
      <c r="K376" s="2"/>
      <c r="L376" s="2"/>
      <c r="M376" s="2"/>
      <c r="N376" s="2"/>
      <c r="O376" s="2"/>
      <c r="P376" s="2"/>
    </row>
    <row r="377">
      <c r="A377" s="2"/>
      <c r="C377" s="58"/>
      <c r="G377" s="2"/>
      <c r="H377" s="2"/>
      <c r="I377" s="2"/>
      <c r="J377" s="2"/>
      <c r="K377" s="2"/>
      <c r="L377" s="2"/>
      <c r="M377" s="2"/>
      <c r="N377" s="2"/>
      <c r="O377" s="2"/>
      <c r="P377" s="2"/>
    </row>
    <row r="378">
      <c r="A378" s="2"/>
      <c r="C378" s="58"/>
      <c r="G378" s="2"/>
      <c r="H378" s="2"/>
      <c r="I378" s="2"/>
      <c r="J378" s="2"/>
      <c r="K378" s="2"/>
      <c r="L378" s="2"/>
      <c r="M378" s="2"/>
      <c r="N378" s="2"/>
      <c r="O378" s="2"/>
      <c r="P378" s="2"/>
    </row>
    <row r="379">
      <c r="A379" s="2"/>
      <c r="C379" s="58"/>
      <c r="G379" s="2"/>
      <c r="H379" s="2"/>
      <c r="I379" s="2"/>
      <c r="J379" s="2"/>
      <c r="K379" s="2"/>
      <c r="L379" s="2"/>
      <c r="M379" s="2"/>
      <c r="N379" s="2"/>
      <c r="O379" s="2"/>
      <c r="P379" s="2"/>
    </row>
    <row r="380">
      <c r="A380" s="2"/>
      <c r="C380" s="58"/>
      <c r="G380" s="2"/>
      <c r="H380" s="2"/>
      <c r="I380" s="2"/>
      <c r="J380" s="2"/>
      <c r="K380" s="2"/>
      <c r="L380" s="2"/>
      <c r="M380" s="2"/>
      <c r="N380" s="2"/>
      <c r="O380" s="2"/>
      <c r="P380" s="2"/>
    </row>
    <row r="381">
      <c r="A381" s="2"/>
      <c r="C381" s="58"/>
      <c r="G381" s="2"/>
      <c r="H381" s="2"/>
      <c r="I381" s="2"/>
      <c r="J381" s="2"/>
      <c r="K381" s="2"/>
      <c r="L381" s="2"/>
      <c r="M381" s="2"/>
      <c r="N381" s="2"/>
      <c r="O381" s="2"/>
      <c r="P381" s="2"/>
    </row>
    <row r="382">
      <c r="A382" s="2"/>
      <c r="C382" s="58"/>
      <c r="G382" s="2"/>
      <c r="H382" s="2"/>
      <c r="I382" s="2"/>
      <c r="J382" s="2"/>
      <c r="K382" s="2"/>
      <c r="L382" s="2"/>
      <c r="M382" s="2"/>
      <c r="N382" s="2"/>
      <c r="O382" s="2"/>
      <c r="P382" s="2"/>
    </row>
    <row r="383">
      <c r="A383" s="2"/>
      <c r="C383" s="58"/>
      <c r="G383" s="2"/>
      <c r="H383" s="2"/>
      <c r="I383" s="2"/>
      <c r="J383" s="2"/>
      <c r="K383" s="2"/>
      <c r="L383" s="2"/>
      <c r="M383" s="2"/>
      <c r="N383" s="2"/>
      <c r="O383" s="2"/>
      <c r="P383" s="2"/>
    </row>
    <row r="384">
      <c r="A384" s="2"/>
      <c r="C384" s="58"/>
      <c r="G384" s="2"/>
      <c r="H384" s="2"/>
      <c r="I384" s="2"/>
      <c r="J384" s="2"/>
      <c r="K384" s="2"/>
      <c r="L384" s="2"/>
      <c r="M384" s="2"/>
      <c r="N384" s="2"/>
      <c r="O384" s="2"/>
      <c r="P384" s="2"/>
    </row>
    <row r="385">
      <c r="A385" s="2"/>
      <c r="C385" s="58"/>
      <c r="G385" s="2"/>
      <c r="H385" s="2"/>
      <c r="I385" s="2"/>
      <c r="J385" s="2"/>
      <c r="K385" s="2"/>
      <c r="L385" s="2"/>
      <c r="M385" s="2"/>
      <c r="N385" s="2"/>
      <c r="O385" s="2"/>
      <c r="P385" s="2"/>
    </row>
    <row r="386">
      <c r="A386" s="2"/>
      <c r="C386" s="58"/>
      <c r="G386" s="2"/>
      <c r="H386" s="2"/>
      <c r="I386" s="2"/>
      <c r="J386" s="2"/>
      <c r="K386" s="2"/>
      <c r="L386" s="2"/>
      <c r="M386" s="2"/>
      <c r="N386" s="2"/>
      <c r="O386" s="2"/>
      <c r="P386" s="2"/>
    </row>
    <row r="387">
      <c r="A387" s="2"/>
      <c r="C387" s="58"/>
      <c r="G387" s="2"/>
      <c r="H387" s="2"/>
      <c r="I387" s="2"/>
      <c r="J387" s="2"/>
      <c r="K387" s="2"/>
      <c r="L387" s="2"/>
      <c r="M387" s="2"/>
      <c r="N387" s="2"/>
      <c r="O387" s="2"/>
      <c r="P387" s="2"/>
    </row>
    <row r="388">
      <c r="A388" s="2"/>
      <c r="C388" s="58"/>
      <c r="G388" s="2"/>
      <c r="H388" s="2"/>
      <c r="I388" s="2"/>
      <c r="J388" s="2"/>
      <c r="K388" s="2"/>
      <c r="L388" s="2"/>
      <c r="M388" s="2"/>
      <c r="N388" s="2"/>
      <c r="O388" s="2"/>
      <c r="P388" s="2"/>
    </row>
    <row r="389">
      <c r="A389" s="2"/>
      <c r="C389" s="58"/>
      <c r="G389" s="2"/>
      <c r="H389" s="2"/>
      <c r="I389" s="2"/>
      <c r="J389" s="2"/>
      <c r="K389" s="2"/>
      <c r="L389" s="2"/>
      <c r="M389" s="2"/>
      <c r="N389" s="2"/>
      <c r="O389" s="2"/>
      <c r="P389" s="2"/>
    </row>
    <row r="390">
      <c r="A390" s="2"/>
      <c r="C390" s="58"/>
      <c r="G390" s="2"/>
      <c r="H390" s="2"/>
      <c r="I390" s="2"/>
      <c r="J390" s="2"/>
      <c r="K390" s="2"/>
      <c r="L390" s="2"/>
      <c r="M390" s="2"/>
      <c r="N390" s="2"/>
      <c r="O390" s="2"/>
      <c r="P390" s="2"/>
    </row>
    <row r="391">
      <c r="A391" s="2"/>
      <c r="C391" s="58"/>
      <c r="G391" s="2"/>
      <c r="H391" s="2"/>
      <c r="I391" s="2"/>
      <c r="J391" s="2"/>
      <c r="K391" s="2"/>
      <c r="L391" s="2"/>
      <c r="M391" s="2"/>
      <c r="N391" s="2"/>
      <c r="O391" s="2"/>
      <c r="P391" s="2"/>
    </row>
    <row r="392">
      <c r="A392" s="2"/>
      <c r="C392" s="58"/>
      <c r="G392" s="2"/>
      <c r="H392" s="2"/>
      <c r="I392" s="2"/>
      <c r="J392" s="2"/>
      <c r="K392" s="2"/>
      <c r="L392" s="2"/>
      <c r="M392" s="2"/>
      <c r="N392" s="2"/>
      <c r="O392" s="2"/>
      <c r="P392" s="2"/>
    </row>
    <row r="393">
      <c r="A393" s="2"/>
      <c r="C393" s="58"/>
      <c r="G393" s="2"/>
      <c r="H393" s="2"/>
      <c r="I393" s="2"/>
      <c r="J393" s="2"/>
      <c r="K393" s="2"/>
      <c r="L393" s="2"/>
      <c r="M393" s="2"/>
      <c r="N393" s="2"/>
      <c r="O393" s="2"/>
      <c r="P393" s="2"/>
    </row>
    <row r="394">
      <c r="A394" s="2"/>
      <c r="C394" s="58"/>
      <c r="G394" s="2"/>
      <c r="H394" s="2"/>
      <c r="I394" s="2"/>
      <c r="J394" s="2"/>
      <c r="K394" s="2"/>
      <c r="L394" s="2"/>
      <c r="M394" s="2"/>
      <c r="N394" s="2"/>
      <c r="O394" s="2"/>
      <c r="P394" s="2"/>
    </row>
    <row r="395">
      <c r="A395" s="2"/>
      <c r="C395" s="58"/>
      <c r="G395" s="2"/>
      <c r="H395" s="2"/>
      <c r="I395" s="2"/>
      <c r="J395" s="2"/>
      <c r="K395" s="2"/>
      <c r="L395" s="2"/>
      <c r="M395" s="2"/>
      <c r="N395" s="2"/>
      <c r="O395" s="2"/>
      <c r="P395" s="2"/>
    </row>
    <row r="396">
      <c r="A396" s="2"/>
      <c r="C396" s="58"/>
      <c r="G396" s="2"/>
      <c r="H396" s="2"/>
      <c r="I396" s="2"/>
      <c r="J396" s="2"/>
      <c r="K396" s="2"/>
      <c r="L396" s="2"/>
      <c r="M396" s="2"/>
      <c r="N396" s="2"/>
      <c r="O396" s="2"/>
      <c r="P396" s="2"/>
    </row>
    <row r="397">
      <c r="A397" s="2"/>
      <c r="C397" s="58"/>
      <c r="G397" s="2"/>
      <c r="H397" s="2"/>
      <c r="I397" s="2"/>
      <c r="J397" s="2"/>
      <c r="K397" s="2"/>
      <c r="L397" s="2"/>
      <c r="M397" s="2"/>
      <c r="N397" s="2"/>
      <c r="O397" s="2"/>
      <c r="P397" s="2"/>
    </row>
    <row r="398">
      <c r="A398" s="2"/>
      <c r="C398" s="58"/>
      <c r="G398" s="2"/>
      <c r="H398" s="2"/>
      <c r="I398" s="2"/>
      <c r="J398" s="2"/>
      <c r="K398" s="2"/>
      <c r="L398" s="2"/>
      <c r="M398" s="2"/>
      <c r="N398" s="2"/>
      <c r="O398" s="2"/>
      <c r="P398" s="2"/>
    </row>
    <row r="399">
      <c r="A399" s="2"/>
      <c r="C399" s="58"/>
      <c r="G399" s="2"/>
      <c r="H399" s="2"/>
      <c r="I399" s="2"/>
      <c r="J399" s="2"/>
      <c r="K399" s="2"/>
      <c r="L399" s="2"/>
      <c r="M399" s="2"/>
      <c r="N399" s="2"/>
      <c r="O399" s="2"/>
      <c r="P399" s="2"/>
    </row>
    <row r="400">
      <c r="A400" s="2"/>
      <c r="C400" s="58"/>
      <c r="G400" s="2"/>
      <c r="H400" s="2"/>
      <c r="I400" s="2"/>
      <c r="J400" s="2"/>
      <c r="K400" s="2"/>
      <c r="L400" s="2"/>
      <c r="M400" s="2"/>
      <c r="N400" s="2"/>
      <c r="O400" s="2"/>
      <c r="P400" s="2"/>
    </row>
    <row r="401">
      <c r="A401" s="2"/>
      <c r="C401" s="58"/>
      <c r="G401" s="2"/>
      <c r="H401" s="2"/>
      <c r="I401" s="2"/>
      <c r="J401" s="2"/>
      <c r="K401" s="2"/>
      <c r="L401" s="2"/>
      <c r="M401" s="2"/>
      <c r="N401" s="2"/>
      <c r="O401" s="2"/>
      <c r="P401" s="2"/>
    </row>
    <row r="402">
      <c r="A402" s="2"/>
      <c r="C402" s="58"/>
      <c r="G402" s="2"/>
      <c r="H402" s="2"/>
      <c r="I402" s="2"/>
      <c r="J402" s="2"/>
      <c r="K402" s="2"/>
      <c r="L402" s="2"/>
      <c r="M402" s="2"/>
      <c r="N402" s="2"/>
      <c r="O402" s="2"/>
      <c r="P402" s="2"/>
    </row>
    <row r="403">
      <c r="A403" s="2"/>
      <c r="C403" s="58"/>
      <c r="G403" s="2"/>
      <c r="H403" s="2"/>
      <c r="I403" s="2"/>
      <c r="J403" s="2"/>
      <c r="K403" s="2"/>
      <c r="L403" s="2"/>
      <c r="M403" s="2"/>
      <c r="N403" s="2"/>
      <c r="O403" s="2"/>
      <c r="P403" s="2"/>
    </row>
    <row r="404">
      <c r="A404" s="2"/>
      <c r="C404" s="58"/>
      <c r="G404" s="2"/>
      <c r="H404" s="2"/>
      <c r="I404" s="2"/>
      <c r="J404" s="2"/>
      <c r="K404" s="2"/>
      <c r="L404" s="2"/>
      <c r="M404" s="2"/>
      <c r="N404" s="2"/>
      <c r="O404" s="2"/>
      <c r="P404" s="2"/>
    </row>
    <row r="405">
      <c r="A405" s="2"/>
      <c r="C405" s="58"/>
      <c r="G405" s="2"/>
      <c r="H405" s="2"/>
      <c r="I405" s="2"/>
      <c r="J405" s="2"/>
      <c r="K405" s="2"/>
      <c r="L405" s="2"/>
      <c r="M405" s="2"/>
      <c r="N405" s="2"/>
      <c r="O405" s="2"/>
      <c r="P405" s="2"/>
    </row>
    <row r="406">
      <c r="A406" s="2"/>
      <c r="C406" s="58"/>
      <c r="G406" s="2"/>
      <c r="H406" s="2"/>
      <c r="I406" s="2"/>
      <c r="J406" s="2"/>
      <c r="K406" s="2"/>
      <c r="L406" s="2"/>
      <c r="M406" s="2"/>
      <c r="N406" s="2"/>
      <c r="O406" s="2"/>
      <c r="P406" s="2"/>
    </row>
    <row r="407">
      <c r="A407" s="2"/>
      <c r="C407" s="58"/>
      <c r="G407" s="2"/>
      <c r="H407" s="2"/>
      <c r="I407" s="2"/>
      <c r="J407" s="2"/>
      <c r="K407" s="2"/>
      <c r="L407" s="2"/>
      <c r="M407" s="2"/>
      <c r="N407" s="2"/>
      <c r="O407" s="2"/>
      <c r="P407" s="2"/>
    </row>
    <row r="408">
      <c r="A408" s="2"/>
      <c r="C408" s="58"/>
      <c r="G408" s="2"/>
      <c r="H408" s="2"/>
      <c r="I408" s="2"/>
      <c r="J408" s="2"/>
      <c r="K408" s="2"/>
      <c r="L408" s="2"/>
      <c r="M408" s="2"/>
      <c r="N408" s="2"/>
      <c r="O408" s="2"/>
      <c r="P408" s="2"/>
    </row>
    <row r="409">
      <c r="A409" s="2"/>
      <c r="C409" s="58"/>
      <c r="G409" s="2"/>
      <c r="H409" s="2"/>
      <c r="I409" s="2"/>
      <c r="J409" s="2"/>
      <c r="K409" s="2"/>
      <c r="L409" s="2"/>
      <c r="M409" s="2"/>
      <c r="N409" s="2"/>
      <c r="O409" s="2"/>
      <c r="P409" s="2"/>
    </row>
    <row r="410">
      <c r="A410" s="2"/>
      <c r="C410" s="58"/>
      <c r="G410" s="2"/>
      <c r="H410" s="2"/>
      <c r="I410" s="2"/>
      <c r="J410" s="2"/>
      <c r="K410" s="2"/>
      <c r="L410" s="2"/>
      <c r="M410" s="2"/>
      <c r="N410" s="2"/>
      <c r="O410" s="2"/>
      <c r="P410" s="2"/>
    </row>
    <row r="411">
      <c r="A411" s="2"/>
      <c r="C411" s="58"/>
      <c r="G411" s="2"/>
      <c r="H411" s="2"/>
      <c r="I411" s="2"/>
      <c r="J411" s="2"/>
      <c r="K411" s="2"/>
      <c r="L411" s="2"/>
      <c r="M411" s="2"/>
      <c r="N411" s="2"/>
      <c r="O411" s="2"/>
      <c r="P411" s="2"/>
    </row>
    <row r="412">
      <c r="A412" s="2"/>
      <c r="C412" s="58"/>
      <c r="G412" s="2"/>
      <c r="H412" s="2"/>
      <c r="I412" s="2"/>
      <c r="J412" s="2"/>
      <c r="K412" s="2"/>
      <c r="L412" s="2"/>
      <c r="M412" s="2"/>
      <c r="N412" s="2"/>
      <c r="O412" s="2"/>
      <c r="P412" s="2"/>
    </row>
    <row r="413">
      <c r="A413" s="2"/>
      <c r="C413" s="58"/>
      <c r="G413" s="2"/>
      <c r="H413" s="2"/>
      <c r="I413" s="2"/>
      <c r="J413" s="2"/>
      <c r="K413" s="2"/>
      <c r="L413" s="2"/>
      <c r="M413" s="2"/>
      <c r="N413" s="2"/>
      <c r="O413" s="2"/>
      <c r="P413" s="2"/>
    </row>
    <row r="414">
      <c r="A414" s="2"/>
      <c r="C414" s="58"/>
      <c r="G414" s="2"/>
      <c r="H414" s="2"/>
      <c r="I414" s="2"/>
      <c r="J414" s="2"/>
      <c r="K414" s="2"/>
      <c r="L414" s="2"/>
      <c r="M414" s="2"/>
      <c r="N414" s="2"/>
      <c r="O414" s="2"/>
      <c r="P414" s="2"/>
    </row>
    <row r="415">
      <c r="A415" s="2"/>
      <c r="C415" s="58"/>
      <c r="G415" s="2"/>
      <c r="H415" s="2"/>
      <c r="I415" s="2"/>
      <c r="J415" s="2"/>
      <c r="K415" s="2"/>
      <c r="L415" s="2"/>
      <c r="M415" s="2"/>
      <c r="N415" s="2"/>
      <c r="O415" s="2"/>
      <c r="P415" s="2"/>
    </row>
    <row r="416">
      <c r="A416" s="2"/>
      <c r="C416" s="58"/>
      <c r="G416" s="2"/>
      <c r="H416" s="2"/>
      <c r="I416" s="2"/>
      <c r="J416" s="2"/>
      <c r="K416" s="2"/>
      <c r="L416" s="2"/>
      <c r="M416" s="2"/>
      <c r="N416" s="2"/>
      <c r="O416" s="2"/>
      <c r="P416" s="2"/>
    </row>
    <row r="417">
      <c r="A417" s="2"/>
      <c r="C417" s="58"/>
      <c r="G417" s="2"/>
      <c r="H417" s="2"/>
      <c r="I417" s="2"/>
      <c r="J417" s="2"/>
      <c r="K417" s="2"/>
      <c r="L417" s="2"/>
      <c r="M417" s="2"/>
      <c r="N417" s="2"/>
      <c r="O417" s="2"/>
      <c r="P417" s="2"/>
    </row>
    <row r="418">
      <c r="A418" s="2"/>
      <c r="C418" s="58"/>
      <c r="G418" s="2"/>
      <c r="H418" s="2"/>
      <c r="I418" s="2"/>
      <c r="J418" s="2"/>
      <c r="K418" s="2"/>
      <c r="L418" s="2"/>
      <c r="M418" s="2"/>
      <c r="N418" s="2"/>
      <c r="O418" s="2"/>
      <c r="P418" s="2"/>
    </row>
    <row r="419">
      <c r="A419" s="2"/>
      <c r="C419" s="58"/>
      <c r="G419" s="2"/>
      <c r="H419" s="2"/>
      <c r="I419" s="2"/>
      <c r="J419" s="2"/>
      <c r="K419" s="2"/>
      <c r="L419" s="2"/>
      <c r="M419" s="2"/>
      <c r="N419" s="2"/>
      <c r="O419" s="2"/>
      <c r="P419" s="2"/>
    </row>
    <row r="420">
      <c r="A420" s="2"/>
      <c r="C420" s="58"/>
      <c r="G420" s="2"/>
      <c r="H420" s="2"/>
      <c r="I420" s="2"/>
      <c r="J420" s="2"/>
      <c r="K420" s="2"/>
      <c r="L420" s="2"/>
      <c r="M420" s="2"/>
      <c r="N420" s="2"/>
      <c r="O420" s="2"/>
      <c r="P420" s="2"/>
    </row>
    <row r="421">
      <c r="A421" s="2"/>
      <c r="C421" s="58"/>
      <c r="G421" s="2"/>
      <c r="H421" s="2"/>
      <c r="I421" s="2"/>
      <c r="J421" s="2"/>
      <c r="K421" s="2"/>
      <c r="L421" s="2"/>
      <c r="M421" s="2"/>
      <c r="N421" s="2"/>
      <c r="O421" s="2"/>
      <c r="P421" s="2"/>
    </row>
    <row r="422">
      <c r="A422" s="2"/>
      <c r="C422" s="58"/>
      <c r="G422" s="2"/>
      <c r="H422" s="2"/>
      <c r="I422" s="2"/>
      <c r="J422" s="2"/>
      <c r="K422" s="2"/>
      <c r="L422" s="2"/>
      <c r="M422" s="2"/>
      <c r="N422" s="2"/>
      <c r="O422" s="2"/>
      <c r="P422" s="2"/>
    </row>
    <row r="423">
      <c r="A423" s="2"/>
      <c r="C423" s="58"/>
      <c r="G423" s="2"/>
      <c r="H423" s="2"/>
      <c r="I423" s="2"/>
      <c r="J423" s="2"/>
      <c r="K423" s="2"/>
      <c r="L423" s="2"/>
      <c r="M423" s="2"/>
      <c r="N423" s="2"/>
      <c r="O423" s="2"/>
      <c r="P423" s="2"/>
    </row>
    <row r="424">
      <c r="A424" s="2"/>
      <c r="C424" s="58"/>
      <c r="G424" s="2"/>
      <c r="H424" s="2"/>
      <c r="I424" s="2"/>
      <c r="J424" s="2"/>
      <c r="K424" s="2"/>
      <c r="L424" s="2"/>
      <c r="M424" s="2"/>
      <c r="N424" s="2"/>
      <c r="O424" s="2"/>
      <c r="P424" s="2"/>
    </row>
    <row r="425">
      <c r="A425" s="2"/>
      <c r="C425" s="58"/>
      <c r="G425" s="2"/>
      <c r="H425" s="2"/>
      <c r="I425" s="2"/>
      <c r="J425" s="2"/>
      <c r="K425" s="2"/>
      <c r="L425" s="2"/>
      <c r="M425" s="2"/>
      <c r="N425" s="2"/>
      <c r="O425" s="2"/>
      <c r="P425" s="2"/>
    </row>
    <row r="426">
      <c r="A426" s="2"/>
      <c r="C426" s="58"/>
      <c r="G426" s="2"/>
      <c r="H426" s="2"/>
      <c r="I426" s="2"/>
      <c r="J426" s="2"/>
      <c r="K426" s="2"/>
      <c r="L426" s="2"/>
      <c r="M426" s="2"/>
      <c r="N426" s="2"/>
      <c r="O426" s="2"/>
      <c r="P426" s="2"/>
    </row>
    <row r="427">
      <c r="A427" s="2"/>
      <c r="C427" s="58"/>
      <c r="G427" s="2"/>
      <c r="H427" s="2"/>
      <c r="I427" s="2"/>
      <c r="J427" s="2"/>
      <c r="K427" s="2"/>
      <c r="L427" s="2"/>
      <c r="M427" s="2"/>
      <c r="N427" s="2"/>
      <c r="O427" s="2"/>
      <c r="P427" s="2"/>
    </row>
    <row r="428">
      <c r="A428" s="2"/>
      <c r="C428" s="58"/>
      <c r="G428" s="2"/>
      <c r="H428" s="2"/>
      <c r="I428" s="2"/>
      <c r="J428" s="2"/>
      <c r="K428" s="2"/>
      <c r="L428" s="2"/>
      <c r="M428" s="2"/>
      <c r="N428" s="2"/>
      <c r="O428" s="2"/>
      <c r="P428" s="2"/>
    </row>
    <row r="429">
      <c r="A429" s="2"/>
      <c r="C429" s="58"/>
      <c r="G429" s="2"/>
      <c r="H429" s="2"/>
      <c r="I429" s="2"/>
      <c r="J429" s="2"/>
      <c r="K429" s="2"/>
      <c r="L429" s="2"/>
      <c r="M429" s="2"/>
      <c r="N429" s="2"/>
      <c r="O429" s="2"/>
      <c r="P429" s="2"/>
    </row>
    <row r="430">
      <c r="A430" s="2"/>
      <c r="C430" s="58"/>
      <c r="G430" s="2"/>
      <c r="H430" s="2"/>
      <c r="I430" s="2"/>
      <c r="J430" s="2"/>
      <c r="K430" s="2"/>
      <c r="L430" s="2"/>
      <c r="M430" s="2"/>
      <c r="N430" s="2"/>
      <c r="O430" s="2"/>
      <c r="P430" s="2"/>
    </row>
    <row r="431">
      <c r="A431" s="2"/>
      <c r="C431" s="58"/>
      <c r="G431" s="2"/>
      <c r="H431" s="2"/>
      <c r="I431" s="2"/>
      <c r="J431" s="2"/>
      <c r="K431" s="2"/>
      <c r="L431" s="2"/>
      <c r="M431" s="2"/>
      <c r="N431" s="2"/>
      <c r="O431" s="2"/>
      <c r="P431" s="2"/>
    </row>
    <row r="432">
      <c r="A432" s="2"/>
      <c r="C432" s="58"/>
      <c r="G432" s="2"/>
      <c r="H432" s="2"/>
      <c r="I432" s="2"/>
      <c r="J432" s="2"/>
      <c r="K432" s="2"/>
      <c r="L432" s="2"/>
      <c r="M432" s="2"/>
      <c r="N432" s="2"/>
      <c r="O432" s="2"/>
      <c r="P432" s="2"/>
    </row>
    <row r="433">
      <c r="A433" s="2"/>
      <c r="C433" s="58"/>
      <c r="G433" s="2"/>
      <c r="H433" s="2"/>
      <c r="I433" s="2"/>
      <c r="J433" s="2"/>
      <c r="K433" s="2"/>
      <c r="L433" s="2"/>
      <c r="M433" s="2"/>
      <c r="N433" s="2"/>
      <c r="O433" s="2"/>
      <c r="P433" s="2"/>
    </row>
    <row r="434">
      <c r="A434" s="2"/>
      <c r="C434" s="58"/>
      <c r="G434" s="2"/>
      <c r="H434" s="2"/>
      <c r="I434" s="2"/>
      <c r="J434" s="2"/>
      <c r="K434" s="2"/>
      <c r="L434" s="2"/>
      <c r="M434" s="2"/>
      <c r="N434" s="2"/>
      <c r="O434" s="2"/>
      <c r="P434" s="2"/>
    </row>
    <row r="435">
      <c r="A435" s="2"/>
      <c r="C435" s="58"/>
      <c r="G435" s="2"/>
      <c r="H435" s="2"/>
      <c r="I435" s="2"/>
      <c r="J435" s="2"/>
      <c r="K435" s="2"/>
      <c r="L435" s="2"/>
      <c r="M435" s="2"/>
      <c r="N435" s="2"/>
      <c r="O435" s="2"/>
      <c r="P435" s="2"/>
    </row>
    <row r="436">
      <c r="A436" s="2"/>
      <c r="C436" s="58"/>
      <c r="G436" s="2"/>
      <c r="H436" s="2"/>
      <c r="I436" s="2"/>
      <c r="J436" s="2"/>
      <c r="K436" s="2"/>
      <c r="L436" s="2"/>
      <c r="M436" s="2"/>
      <c r="N436" s="2"/>
      <c r="O436" s="2"/>
      <c r="P436" s="2"/>
    </row>
    <row r="437">
      <c r="A437" s="2"/>
      <c r="C437" s="58"/>
      <c r="G437" s="2"/>
      <c r="H437" s="2"/>
      <c r="I437" s="2"/>
      <c r="J437" s="2"/>
      <c r="K437" s="2"/>
      <c r="L437" s="2"/>
      <c r="M437" s="2"/>
      <c r="N437" s="2"/>
      <c r="O437" s="2"/>
      <c r="P437" s="2"/>
    </row>
    <row r="438">
      <c r="A438" s="2"/>
      <c r="C438" s="58"/>
      <c r="G438" s="2"/>
      <c r="H438" s="2"/>
      <c r="I438" s="2"/>
      <c r="J438" s="2"/>
      <c r="K438" s="2"/>
      <c r="L438" s="2"/>
      <c r="M438" s="2"/>
      <c r="N438" s="2"/>
      <c r="O438" s="2"/>
      <c r="P438" s="2"/>
    </row>
    <row r="439">
      <c r="A439" s="2"/>
      <c r="C439" s="58"/>
      <c r="G439" s="2"/>
      <c r="H439" s="2"/>
      <c r="I439" s="2"/>
      <c r="J439" s="2"/>
      <c r="K439" s="2"/>
      <c r="L439" s="2"/>
      <c r="M439" s="2"/>
      <c r="N439" s="2"/>
      <c r="O439" s="2"/>
      <c r="P439" s="2"/>
    </row>
    <row r="440">
      <c r="A440" s="2"/>
      <c r="C440" s="58"/>
      <c r="G440" s="2"/>
      <c r="H440" s="2"/>
      <c r="I440" s="2"/>
      <c r="J440" s="2"/>
      <c r="K440" s="2"/>
      <c r="L440" s="2"/>
      <c r="M440" s="2"/>
      <c r="N440" s="2"/>
      <c r="O440" s="2"/>
      <c r="P440" s="2"/>
    </row>
    <row r="441">
      <c r="A441" s="2"/>
      <c r="C441" s="58"/>
      <c r="G441" s="2"/>
      <c r="H441" s="2"/>
      <c r="I441" s="2"/>
      <c r="J441" s="2"/>
      <c r="K441" s="2"/>
      <c r="L441" s="2"/>
      <c r="M441" s="2"/>
      <c r="N441" s="2"/>
      <c r="O441" s="2"/>
      <c r="P441" s="2"/>
    </row>
    <row r="442">
      <c r="A442" s="2"/>
      <c r="C442" s="58"/>
      <c r="G442" s="2"/>
      <c r="H442" s="2"/>
      <c r="I442" s="2"/>
      <c r="J442" s="2"/>
      <c r="K442" s="2"/>
      <c r="L442" s="2"/>
      <c r="M442" s="2"/>
      <c r="N442" s="2"/>
      <c r="O442" s="2"/>
      <c r="P442" s="2"/>
    </row>
    <row r="443">
      <c r="A443" s="2"/>
      <c r="C443" s="58"/>
      <c r="G443" s="2"/>
      <c r="H443" s="2"/>
      <c r="I443" s="2"/>
      <c r="J443" s="2"/>
      <c r="K443" s="2"/>
      <c r="L443" s="2"/>
      <c r="M443" s="2"/>
      <c r="N443" s="2"/>
      <c r="O443" s="2"/>
      <c r="P443" s="2"/>
    </row>
    <row r="444">
      <c r="A444" s="2"/>
      <c r="C444" s="58"/>
      <c r="G444" s="2"/>
      <c r="H444" s="2"/>
      <c r="I444" s="2"/>
      <c r="J444" s="2"/>
      <c r="K444" s="2"/>
      <c r="L444" s="2"/>
      <c r="M444" s="2"/>
      <c r="N444" s="2"/>
      <c r="O444" s="2"/>
      <c r="P444" s="2"/>
    </row>
    <row r="445">
      <c r="A445" s="2"/>
      <c r="C445" s="58"/>
      <c r="G445" s="2"/>
      <c r="H445" s="2"/>
      <c r="I445" s="2"/>
      <c r="J445" s="2"/>
      <c r="K445" s="2"/>
      <c r="L445" s="2"/>
      <c r="M445" s="2"/>
      <c r="N445" s="2"/>
      <c r="O445" s="2"/>
      <c r="P445" s="2"/>
    </row>
    <row r="446">
      <c r="A446" s="2"/>
      <c r="C446" s="58"/>
      <c r="G446" s="2"/>
      <c r="H446" s="2"/>
      <c r="I446" s="2"/>
      <c r="J446" s="2"/>
      <c r="K446" s="2"/>
      <c r="L446" s="2"/>
      <c r="M446" s="2"/>
      <c r="N446" s="2"/>
      <c r="O446" s="2"/>
      <c r="P446" s="2"/>
    </row>
    <row r="447">
      <c r="A447" s="2"/>
      <c r="C447" s="58"/>
      <c r="G447" s="2"/>
      <c r="H447" s="2"/>
      <c r="I447" s="2"/>
      <c r="J447" s="2"/>
      <c r="K447" s="2"/>
      <c r="L447" s="2"/>
      <c r="M447" s="2"/>
      <c r="N447" s="2"/>
      <c r="O447" s="2"/>
      <c r="P447" s="2"/>
    </row>
    <row r="448">
      <c r="A448" s="2"/>
      <c r="C448" s="58"/>
      <c r="G448" s="2"/>
      <c r="H448" s="2"/>
      <c r="I448" s="2"/>
      <c r="J448" s="2"/>
      <c r="K448" s="2"/>
      <c r="L448" s="2"/>
      <c r="M448" s="2"/>
      <c r="N448" s="2"/>
      <c r="O448" s="2"/>
      <c r="P448" s="2"/>
    </row>
    <row r="449">
      <c r="A449" s="2"/>
      <c r="C449" s="58"/>
      <c r="G449" s="2"/>
      <c r="H449" s="2"/>
      <c r="I449" s="2"/>
      <c r="J449" s="2"/>
      <c r="K449" s="2"/>
      <c r="L449" s="2"/>
      <c r="M449" s="2"/>
      <c r="N449" s="2"/>
      <c r="O449" s="2"/>
      <c r="P449" s="2"/>
    </row>
    <row r="450">
      <c r="A450" s="2"/>
      <c r="C450" s="58"/>
      <c r="G450" s="2"/>
      <c r="H450" s="2"/>
      <c r="I450" s="2"/>
      <c r="J450" s="2"/>
      <c r="K450" s="2"/>
      <c r="L450" s="2"/>
      <c r="M450" s="2"/>
      <c r="N450" s="2"/>
      <c r="O450" s="2"/>
      <c r="P450" s="2"/>
    </row>
    <row r="451">
      <c r="A451" s="2"/>
      <c r="C451" s="58"/>
      <c r="G451" s="2"/>
      <c r="H451" s="2"/>
      <c r="I451" s="2"/>
      <c r="J451" s="2"/>
      <c r="K451" s="2"/>
      <c r="L451" s="2"/>
      <c r="M451" s="2"/>
      <c r="N451" s="2"/>
      <c r="O451" s="2"/>
      <c r="P451" s="2"/>
    </row>
    <row r="452">
      <c r="A452" s="2"/>
      <c r="C452" s="58"/>
      <c r="G452" s="2"/>
      <c r="H452" s="2"/>
      <c r="I452" s="2"/>
      <c r="J452" s="2"/>
      <c r="K452" s="2"/>
      <c r="L452" s="2"/>
      <c r="M452" s="2"/>
      <c r="N452" s="2"/>
      <c r="O452" s="2"/>
      <c r="P452" s="2"/>
    </row>
    <row r="453">
      <c r="A453" s="2"/>
      <c r="C453" s="58"/>
      <c r="G453" s="2"/>
      <c r="H453" s="2"/>
      <c r="I453" s="2"/>
      <c r="J453" s="2"/>
      <c r="K453" s="2"/>
      <c r="L453" s="2"/>
      <c r="M453" s="2"/>
      <c r="N453" s="2"/>
      <c r="O453" s="2"/>
      <c r="P453" s="2"/>
    </row>
    <row r="454">
      <c r="A454" s="2"/>
      <c r="C454" s="58"/>
      <c r="G454" s="2"/>
      <c r="H454" s="2"/>
      <c r="I454" s="2"/>
      <c r="J454" s="2"/>
      <c r="K454" s="2"/>
      <c r="L454" s="2"/>
      <c r="M454" s="2"/>
      <c r="N454" s="2"/>
      <c r="O454" s="2"/>
      <c r="P454" s="2"/>
    </row>
    <row r="455">
      <c r="A455" s="2"/>
      <c r="C455" s="58"/>
      <c r="G455" s="2"/>
      <c r="H455" s="2"/>
      <c r="I455" s="2"/>
      <c r="J455" s="2"/>
      <c r="K455" s="2"/>
      <c r="L455" s="2"/>
      <c r="M455" s="2"/>
      <c r="N455" s="2"/>
      <c r="O455" s="2"/>
      <c r="P455" s="2"/>
    </row>
    <row r="456">
      <c r="A456" s="2"/>
      <c r="C456" s="58"/>
      <c r="G456" s="2"/>
      <c r="H456" s="2"/>
      <c r="I456" s="2"/>
      <c r="J456" s="2"/>
      <c r="K456" s="2"/>
      <c r="L456" s="2"/>
      <c r="M456" s="2"/>
      <c r="N456" s="2"/>
      <c r="O456" s="2"/>
      <c r="P456" s="2"/>
    </row>
    <row r="457">
      <c r="A457" s="2"/>
      <c r="C457" s="58"/>
      <c r="G457" s="2"/>
      <c r="H457" s="2"/>
      <c r="I457" s="2"/>
      <c r="J457" s="2"/>
      <c r="K457" s="2"/>
      <c r="L457" s="2"/>
      <c r="M457" s="2"/>
      <c r="N457" s="2"/>
      <c r="O457" s="2"/>
      <c r="P457" s="2"/>
    </row>
    <row r="458">
      <c r="A458" s="2"/>
      <c r="C458" s="58"/>
      <c r="G458" s="2"/>
      <c r="H458" s="2"/>
      <c r="I458" s="2"/>
      <c r="J458" s="2"/>
      <c r="K458" s="2"/>
      <c r="L458" s="2"/>
      <c r="M458" s="2"/>
      <c r="N458" s="2"/>
      <c r="O458" s="2"/>
      <c r="P458" s="2"/>
    </row>
    <row r="459">
      <c r="A459" s="2"/>
      <c r="C459" s="58"/>
      <c r="G459" s="2"/>
      <c r="H459" s="2"/>
      <c r="I459" s="2"/>
      <c r="J459" s="2"/>
      <c r="K459" s="2"/>
      <c r="L459" s="2"/>
      <c r="M459" s="2"/>
      <c r="N459" s="2"/>
      <c r="O459" s="2"/>
      <c r="P459" s="2"/>
    </row>
    <row r="460">
      <c r="A460" s="2"/>
      <c r="C460" s="58"/>
      <c r="G460" s="2"/>
      <c r="H460" s="2"/>
      <c r="I460" s="2"/>
      <c r="J460" s="2"/>
      <c r="K460" s="2"/>
      <c r="L460" s="2"/>
      <c r="M460" s="2"/>
      <c r="N460" s="2"/>
      <c r="O460" s="2"/>
      <c r="P460" s="2"/>
    </row>
    <row r="461">
      <c r="A461" s="2"/>
      <c r="C461" s="58"/>
      <c r="G461" s="2"/>
      <c r="H461" s="2"/>
      <c r="I461" s="2"/>
      <c r="J461" s="2"/>
      <c r="K461" s="2"/>
      <c r="L461" s="2"/>
      <c r="M461" s="2"/>
      <c r="N461" s="2"/>
      <c r="O461" s="2"/>
      <c r="P461" s="2"/>
    </row>
    <row r="462">
      <c r="A462" s="2"/>
      <c r="C462" s="58"/>
      <c r="G462" s="2"/>
      <c r="H462" s="2"/>
      <c r="I462" s="2"/>
      <c r="J462" s="2"/>
      <c r="K462" s="2"/>
      <c r="L462" s="2"/>
      <c r="M462" s="2"/>
      <c r="N462" s="2"/>
      <c r="O462" s="2"/>
      <c r="P462" s="2"/>
    </row>
    <row r="463">
      <c r="A463" s="2"/>
      <c r="C463" s="58"/>
      <c r="G463" s="2"/>
      <c r="H463" s="2"/>
      <c r="I463" s="2"/>
      <c r="J463" s="2"/>
      <c r="K463" s="2"/>
      <c r="L463" s="2"/>
      <c r="M463" s="2"/>
      <c r="N463" s="2"/>
      <c r="O463" s="2"/>
      <c r="P463" s="2"/>
    </row>
    <row r="464">
      <c r="A464" s="2"/>
      <c r="C464" s="58"/>
      <c r="G464" s="2"/>
      <c r="H464" s="2"/>
      <c r="I464" s="2"/>
      <c r="J464" s="2"/>
      <c r="K464" s="2"/>
      <c r="L464" s="2"/>
      <c r="M464" s="2"/>
      <c r="N464" s="2"/>
      <c r="O464" s="2"/>
      <c r="P464" s="2"/>
    </row>
    <row r="465">
      <c r="A465" s="2"/>
      <c r="C465" s="58"/>
      <c r="G465" s="2"/>
      <c r="H465" s="2"/>
      <c r="I465" s="2"/>
      <c r="J465" s="2"/>
      <c r="K465" s="2"/>
      <c r="L465" s="2"/>
      <c r="M465" s="2"/>
      <c r="N465" s="2"/>
      <c r="O465" s="2"/>
      <c r="P465" s="2"/>
    </row>
    <row r="466">
      <c r="A466" s="2"/>
      <c r="C466" s="58"/>
      <c r="G466" s="2"/>
      <c r="H466" s="2"/>
      <c r="I466" s="2"/>
      <c r="J466" s="2"/>
      <c r="K466" s="2"/>
      <c r="L466" s="2"/>
      <c r="M466" s="2"/>
      <c r="N466" s="2"/>
      <c r="O466" s="2"/>
      <c r="P466" s="2"/>
    </row>
    <row r="467">
      <c r="A467" s="2"/>
      <c r="C467" s="58"/>
      <c r="G467" s="2"/>
      <c r="H467" s="2"/>
      <c r="I467" s="2"/>
      <c r="J467" s="2"/>
      <c r="K467" s="2"/>
      <c r="L467" s="2"/>
      <c r="M467" s="2"/>
      <c r="N467" s="2"/>
      <c r="O467" s="2"/>
      <c r="P467" s="2"/>
    </row>
    <row r="468">
      <c r="A468" s="2"/>
      <c r="C468" s="58"/>
      <c r="G468" s="2"/>
      <c r="H468" s="2"/>
      <c r="I468" s="2"/>
      <c r="J468" s="2"/>
      <c r="K468" s="2"/>
      <c r="L468" s="2"/>
      <c r="M468" s="2"/>
      <c r="N468" s="2"/>
      <c r="O468" s="2"/>
      <c r="P468" s="2"/>
    </row>
    <row r="469">
      <c r="A469" s="2"/>
      <c r="C469" s="58"/>
      <c r="G469" s="2"/>
      <c r="H469" s="2"/>
      <c r="I469" s="2"/>
      <c r="J469" s="2"/>
      <c r="K469" s="2"/>
      <c r="L469" s="2"/>
      <c r="M469" s="2"/>
      <c r="N469" s="2"/>
      <c r="O469" s="2"/>
      <c r="P469" s="2"/>
    </row>
    <row r="470">
      <c r="A470" s="2"/>
      <c r="C470" s="58"/>
      <c r="G470" s="2"/>
      <c r="H470" s="2"/>
      <c r="I470" s="2"/>
      <c r="J470" s="2"/>
      <c r="K470" s="2"/>
      <c r="L470" s="2"/>
      <c r="M470" s="2"/>
      <c r="N470" s="2"/>
      <c r="O470" s="2"/>
      <c r="P470" s="2"/>
    </row>
    <row r="471">
      <c r="A471" s="2"/>
      <c r="C471" s="58"/>
      <c r="G471" s="2"/>
      <c r="H471" s="2"/>
      <c r="I471" s="2"/>
      <c r="J471" s="2"/>
      <c r="K471" s="2"/>
      <c r="L471" s="2"/>
      <c r="M471" s="2"/>
      <c r="N471" s="2"/>
      <c r="O471" s="2"/>
      <c r="P471" s="2"/>
    </row>
    <row r="472">
      <c r="A472" s="2"/>
      <c r="C472" s="58"/>
      <c r="G472" s="2"/>
      <c r="H472" s="2"/>
      <c r="I472" s="2"/>
      <c r="J472" s="2"/>
      <c r="K472" s="2"/>
      <c r="L472" s="2"/>
      <c r="M472" s="2"/>
      <c r="N472" s="2"/>
      <c r="O472" s="2"/>
      <c r="P472" s="2"/>
    </row>
    <row r="473">
      <c r="A473" s="2"/>
      <c r="C473" s="58"/>
      <c r="G473" s="2"/>
      <c r="H473" s="2"/>
      <c r="I473" s="2"/>
      <c r="J473" s="2"/>
      <c r="K473" s="2"/>
      <c r="L473" s="2"/>
      <c r="M473" s="2"/>
      <c r="N473" s="2"/>
      <c r="O473" s="2"/>
      <c r="P473" s="2"/>
    </row>
    <row r="474">
      <c r="A474" s="2"/>
      <c r="C474" s="58"/>
      <c r="G474" s="2"/>
      <c r="H474" s="2"/>
      <c r="I474" s="2"/>
      <c r="J474" s="2"/>
      <c r="K474" s="2"/>
      <c r="L474" s="2"/>
      <c r="M474" s="2"/>
      <c r="N474" s="2"/>
      <c r="O474" s="2"/>
      <c r="P474" s="2"/>
    </row>
    <row r="475">
      <c r="A475" s="2"/>
      <c r="C475" s="58"/>
      <c r="G475" s="2"/>
      <c r="H475" s="2"/>
      <c r="I475" s="2"/>
      <c r="J475" s="2"/>
      <c r="K475" s="2"/>
      <c r="L475" s="2"/>
      <c r="M475" s="2"/>
      <c r="N475" s="2"/>
      <c r="O475" s="2"/>
      <c r="P475" s="2"/>
    </row>
    <row r="476">
      <c r="A476" s="2"/>
      <c r="C476" s="58"/>
      <c r="G476" s="2"/>
      <c r="H476" s="2"/>
      <c r="I476" s="2"/>
      <c r="J476" s="2"/>
      <c r="K476" s="2"/>
      <c r="L476" s="2"/>
      <c r="M476" s="2"/>
      <c r="N476" s="2"/>
      <c r="O476" s="2"/>
      <c r="P476" s="2"/>
    </row>
    <row r="477">
      <c r="A477" s="2"/>
      <c r="C477" s="58"/>
      <c r="G477" s="2"/>
      <c r="H477" s="2"/>
      <c r="I477" s="2"/>
      <c r="J477" s="2"/>
      <c r="K477" s="2"/>
      <c r="L477" s="2"/>
      <c r="M477" s="2"/>
      <c r="N477" s="2"/>
      <c r="O477" s="2"/>
      <c r="P477" s="2"/>
    </row>
    <row r="478">
      <c r="A478" s="2"/>
      <c r="C478" s="58"/>
      <c r="G478" s="2"/>
      <c r="H478" s="2"/>
      <c r="I478" s="2"/>
      <c r="J478" s="2"/>
      <c r="K478" s="2"/>
      <c r="L478" s="2"/>
      <c r="M478" s="2"/>
      <c r="N478" s="2"/>
      <c r="O478" s="2"/>
      <c r="P478" s="2"/>
    </row>
    <row r="479">
      <c r="A479" s="2"/>
      <c r="C479" s="58"/>
      <c r="G479" s="2"/>
      <c r="H479" s="2"/>
      <c r="I479" s="2"/>
      <c r="J479" s="2"/>
      <c r="K479" s="2"/>
      <c r="L479" s="2"/>
      <c r="M479" s="2"/>
      <c r="N479" s="2"/>
      <c r="O479" s="2"/>
      <c r="P479" s="2"/>
    </row>
    <row r="480">
      <c r="A480" s="2"/>
      <c r="C480" s="58"/>
      <c r="G480" s="2"/>
      <c r="H480" s="2"/>
      <c r="I480" s="2"/>
      <c r="J480" s="2"/>
      <c r="K480" s="2"/>
      <c r="L480" s="2"/>
      <c r="M480" s="2"/>
      <c r="N480" s="2"/>
      <c r="O480" s="2"/>
      <c r="P480" s="2"/>
    </row>
    <row r="481">
      <c r="A481" s="2"/>
      <c r="C481" s="58"/>
      <c r="G481" s="2"/>
      <c r="H481" s="2"/>
      <c r="I481" s="2"/>
      <c r="J481" s="2"/>
      <c r="K481" s="2"/>
      <c r="L481" s="2"/>
      <c r="M481" s="2"/>
      <c r="N481" s="2"/>
      <c r="O481" s="2"/>
      <c r="P481" s="2"/>
    </row>
    <row r="482">
      <c r="A482" s="2"/>
      <c r="C482" s="58"/>
      <c r="G482" s="2"/>
      <c r="H482" s="2"/>
      <c r="I482" s="2"/>
      <c r="J482" s="2"/>
      <c r="K482" s="2"/>
      <c r="L482" s="2"/>
      <c r="M482" s="2"/>
      <c r="N482" s="2"/>
      <c r="O482" s="2"/>
      <c r="P482" s="2"/>
    </row>
    <row r="483">
      <c r="A483" s="2"/>
      <c r="C483" s="58"/>
      <c r="G483" s="2"/>
      <c r="H483" s="2"/>
      <c r="I483" s="2"/>
      <c r="J483" s="2"/>
      <c r="K483" s="2"/>
      <c r="L483" s="2"/>
      <c r="M483" s="2"/>
      <c r="N483" s="2"/>
      <c r="O483" s="2"/>
      <c r="P483" s="2"/>
    </row>
    <row r="484">
      <c r="A484" s="2"/>
      <c r="C484" s="58"/>
      <c r="G484" s="2"/>
      <c r="H484" s="2"/>
      <c r="I484" s="2"/>
      <c r="J484" s="2"/>
      <c r="K484" s="2"/>
      <c r="L484" s="2"/>
      <c r="M484" s="2"/>
      <c r="N484" s="2"/>
      <c r="O484" s="2"/>
      <c r="P484" s="2"/>
    </row>
    <row r="485">
      <c r="A485" s="2"/>
      <c r="C485" s="58"/>
      <c r="G485" s="2"/>
      <c r="H485" s="2"/>
      <c r="I485" s="2"/>
      <c r="J485" s="2"/>
      <c r="K485" s="2"/>
      <c r="L485" s="2"/>
      <c r="M485" s="2"/>
      <c r="N485" s="2"/>
      <c r="O485" s="2"/>
      <c r="P485" s="2"/>
    </row>
    <row r="486">
      <c r="A486" s="2"/>
      <c r="C486" s="58"/>
      <c r="G486" s="2"/>
      <c r="H486" s="2"/>
      <c r="I486" s="2"/>
      <c r="J486" s="2"/>
      <c r="K486" s="2"/>
      <c r="L486" s="2"/>
      <c r="M486" s="2"/>
      <c r="N486" s="2"/>
      <c r="O486" s="2"/>
      <c r="P486" s="2"/>
    </row>
    <row r="487">
      <c r="A487" s="2"/>
      <c r="C487" s="58"/>
      <c r="G487" s="2"/>
      <c r="H487" s="2"/>
      <c r="I487" s="2"/>
      <c r="J487" s="2"/>
      <c r="K487" s="2"/>
      <c r="L487" s="2"/>
      <c r="M487" s="2"/>
      <c r="N487" s="2"/>
      <c r="O487" s="2"/>
      <c r="P487" s="2"/>
    </row>
    <row r="488">
      <c r="A488" s="2"/>
      <c r="C488" s="58"/>
      <c r="G488" s="2"/>
      <c r="H488" s="2"/>
      <c r="I488" s="2"/>
      <c r="J488" s="2"/>
      <c r="K488" s="2"/>
      <c r="L488" s="2"/>
      <c r="M488" s="2"/>
      <c r="N488" s="2"/>
      <c r="O488" s="2"/>
      <c r="P488" s="2"/>
    </row>
    <row r="489">
      <c r="A489" s="2"/>
      <c r="C489" s="58"/>
      <c r="G489" s="2"/>
      <c r="H489" s="2"/>
      <c r="I489" s="2"/>
      <c r="J489" s="2"/>
      <c r="K489" s="2"/>
      <c r="L489" s="2"/>
      <c r="M489" s="2"/>
      <c r="N489" s="2"/>
      <c r="O489" s="2"/>
      <c r="P489" s="2"/>
    </row>
    <row r="490">
      <c r="A490" s="2"/>
      <c r="C490" s="58"/>
      <c r="G490" s="2"/>
      <c r="H490" s="2"/>
      <c r="I490" s="2"/>
      <c r="J490" s="2"/>
      <c r="K490" s="2"/>
      <c r="L490" s="2"/>
      <c r="M490" s="2"/>
      <c r="N490" s="2"/>
      <c r="O490" s="2"/>
      <c r="P490" s="2"/>
    </row>
    <row r="491">
      <c r="A491" s="2"/>
      <c r="C491" s="58"/>
      <c r="G491" s="2"/>
      <c r="H491" s="2"/>
      <c r="I491" s="2"/>
      <c r="J491" s="2"/>
      <c r="K491" s="2"/>
      <c r="L491" s="2"/>
      <c r="M491" s="2"/>
      <c r="N491" s="2"/>
      <c r="O491" s="2"/>
      <c r="P491" s="2"/>
    </row>
    <row r="492">
      <c r="A492" s="2"/>
      <c r="C492" s="58"/>
      <c r="G492" s="2"/>
      <c r="H492" s="2"/>
      <c r="I492" s="2"/>
      <c r="J492" s="2"/>
      <c r="K492" s="2"/>
      <c r="L492" s="2"/>
      <c r="M492" s="2"/>
      <c r="N492" s="2"/>
      <c r="O492" s="2"/>
      <c r="P492" s="2"/>
    </row>
    <row r="493">
      <c r="A493" s="2"/>
      <c r="C493" s="58"/>
      <c r="G493" s="2"/>
      <c r="H493" s="2"/>
      <c r="I493" s="2"/>
      <c r="J493" s="2"/>
      <c r="K493" s="2"/>
      <c r="L493" s="2"/>
      <c r="M493" s="2"/>
      <c r="N493" s="2"/>
      <c r="O493" s="2"/>
      <c r="P493" s="2"/>
    </row>
    <row r="494">
      <c r="A494" s="2"/>
      <c r="C494" s="58"/>
      <c r="G494" s="2"/>
      <c r="H494" s="2"/>
      <c r="I494" s="2"/>
      <c r="J494" s="2"/>
      <c r="K494" s="2"/>
      <c r="L494" s="2"/>
      <c r="M494" s="2"/>
      <c r="N494" s="2"/>
      <c r="O494" s="2"/>
      <c r="P494" s="2"/>
    </row>
    <row r="495">
      <c r="A495" s="2"/>
      <c r="C495" s="58"/>
      <c r="G495" s="2"/>
      <c r="H495" s="2"/>
      <c r="I495" s="2"/>
      <c r="J495" s="2"/>
      <c r="K495" s="2"/>
      <c r="L495" s="2"/>
      <c r="M495" s="2"/>
      <c r="N495" s="2"/>
      <c r="O495" s="2"/>
      <c r="P495" s="2"/>
    </row>
    <row r="496">
      <c r="A496" s="2"/>
      <c r="C496" s="58"/>
      <c r="G496" s="2"/>
      <c r="H496" s="2"/>
      <c r="I496" s="2"/>
      <c r="J496" s="2"/>
      <c r="K496" s="2"/>
      <c r="L496" s="2"/>
      <c r="M496" s="2"/>
      <c r="N496" s="2"/>
      <c r="O496" s="2"/>
      <c r="P496" s="2"/>
    </row>
    <row r="497">
      <c r="A497" s="2"/>
      <c r="C497" s="58"/>
      <c r="G497" s="2"/>
      <c r="H497" s="2"/>
      <c r="I497" s="2"/>
      <c r="J497" s="2"/>
      <c r="K497" s="2"/>
      <c r="L497" s="2"/>
      <c r="M497" s="2"/>
      <c r="N497" s="2"/>
      <c r="O497" s="2"/>
      <c r="P497" s="2"/>
    </row>
    <row r="498">
      <c r="A498" s="2"/>
      <c r="C498" s="58"/>
      <c r="G498" s="2"/>
      <c r="H498" s="2"/>
      <c r="I498" s="2"/>
      <c r="J498" s="2"/>
      <c r="K498" s="2"/>
      <c r="L498" s="2"/>
      <c r="M498" s="2"/>
      <c r="N498" s="2"/>
      <c r="O498" s="2"/>
      <c r="P498" s="2"/>
    </row>
    <row r="499">
      <c r="A499" s="2"/>
      <c r="C499" s="58"/>
      <c r="G499" s="2"/>
      <c r="H499" s="2"/>
      <c r="I499" s="2"/>
      <c r="J499" s="2"/>
      <c r="K499" s="2"/>
      <c r="L499" s="2"/>
      <c r="M499" s="2"/>
      <c r="N499" s="2"/>
      <c r="O499" s="2"/>
      <c r="P499" s="2"/>
    </row>
    <row r="500">
      <c r="A500" s="2"/>
      <c r="C500" s="58"/>
      <c r="G500" s="2"/>
      <c r="H500" s="2"/>
      <c r="I500" s="2"/>
      <c r="J500" s="2"/>
      <c r="K500" s="2"/>
      <c r="L500" s="2"/>
      <c r="M500" s="2"/>
      <c r="N500" s="2"/>
      <c r="O500" s="2"/>
      <c r="P500" s="2"/>
    </row>
    <row r="501">
      <c r="A501" s="2"/>
      <c r="C501" s="58"/>
      <c r="G501" s="2"/>
      <c r="H501" s="2"/>
      <c r="I501" s="2"/>
      <c r="J501" s="2"/>
      <c r="K501" s="2"/>
      <c r="L501" s="2"/>
      <c r="M501" s="2"/>
      <c r="N501" s="2"/>
      <c r="O501" s="2"/>
      <c r="P501" s="2"/>
    </row>
    <row r="502">
      <c r="A502" s="2"/>
      <c r="C502" s="58"/>
      <c r="G502" s="2"/>
      <c r="H502" s="2"/>
      <c r="I502" s="2"/>
      <c r="J502" s="2"/>
      <c r="K502" s="2"/>
      <c r="L502" s="2"/>
      <c r="M502" s="2"/>
      <c r="N502" s="2"/>
      <c r="O502" s="2"/>
      <c r="P502" s="2"/>
    </row>
    <row r="503">
      <c r="A503" s="2"/>
      <c r="C503" s="58"/>
      <c r="G503" s="2"/>
      <c r="H503" s="2"/>
      <c r="I503" s="2"/>
      <c r="J503" s="2"/>
      <c r="K503" s="2"/>
      <c r="L503" s="2"/>
      <c r="M503" s="2"/>
      <c r="N503" s="2"/>
      <c r="O503" s="2"/>
      <c r="P503" s="2"/>
    </row>
    <row r="504">
      <c r="A504" s="2"/>
      <c r="C504" s="58"/>
      <c r="G504" s="2"/>
      <c r="H504" s="2"/>
      <c r="I504" s="2"/>
      <c r="J504" s="2"/>
      <c r="K504" s="2"/>
      <c r="L504" s="2"/>
      <c r="M504" s="2"/>
      <c r="N504" s="2"/>
      <c r="O504" s="2"/>
      <c r="P504" s="2"/>
    </row>
    <row r="505">
      <c r="A505" s="2"/>
      <c r="C505" s="58"/>
      <c r="G505" s="2"/>
      <c r="H505" s="2"/>
      <c r="I505" s="2"/>
      <c r="J505" s="2"/>
      <c r="K505" s="2"/>
      <c r="L505" s="2"/>
      <c r="M505" s="2"/>
      <c r="N505" s="2"/>
      <c r="O505" s="2"/>
      <c r="P505" s="2"/>
    </row>
    <row r="506">
      <c r="A506" s="2"/>
      <c r="C506" s="58"/>
      <c r="G506" s="2"/>
      <c r="H506" s="2"/>
      <c r="I506" s="2"/>
      <c r="J506" s="2"/>
      <c r="K506" s="2"/>
      <c r="L506" s="2"/>
      <c r="M506" s="2"/>
      <c r="N506" s="2"/>
      <c r="O506" s="2"/>
      <c r="P506" s="2"/>
    </row>
    <row r="507">
      <c r="A507" s="2"/>
      <c r="C507" s="58"/>
      <c r="G507" s="2"/>
      <c r="H507" s="2"/>
      <c r="I507" s="2"/>
      <c r="J507" s="2"/>
      <c r="K507" s="2"/>
      <c r="L507" s="2"/>
      <c r="M507" s="2"/>
      <c r="N507" s="2"/>
      <c r="O507" s="2"/>
      <c r="P507" s="2"/>
    </row>
    <row r="508">
      <c r="A508" s="2"/>
      <c r="C508" s="58"/>
      <c r="G508" s="2"/>
      <c r="H508" s="2"/>
      <c r="I508" s="2"/>
      <c r="J508" s="2"/>
      <c r="K508" s="2"/>
      <c r="L508" s="2"/>
      <c r="M508" s="2"/>
      <c r="N508" s="2"/>
      <c r="O508" s="2"/>
      <c r="P508" s="2"/>
    </row>
    <row r="509">
      <c r="A509" s="2"/>
      <c r="C509" s="58"/>
      <c r="G509" s="2"/>
      <c r="H509" s="2"/>
      <c r="I509" s="2"/>
      <c r="J509" s="2"/>
      <c r="K509" s="2"/>
      <c r="L509" s="2"/>
      <c r="M509" s="2"/>
      <c r="N509" s="2"/>
      <c r="O509" s="2"/>
      <c r="P509" s="2"/>
    </row>
    <row r="510">
      <c r="A510" s="2"/>
      <c r="C510" s="58"/>
      <c r="G510" s="2"/>
      <c r="H510" s="2"/>
      <c r="I510" s="2"/>
      <c r="J510" s="2"/>
      <c r="K510" s="2"/>
      <c r="L510" s="2"/>
      <c r="M510" s="2"/>
      <c r="N510" s="2"/>
      <c r="O510" s="2"/>
      <c r="P510" s="2"/>
    </row>
    <row r="511">
      <c r="A511" s="2"/>
      <c r="C511" s="58"/>
      <c r="G511" s="2"/>
      <c r="H511" s="2"/>
      <c r="I511" s="2"/>
      <c r="J511" s="2"/>
      <c r="K511" s="2"/>
      <c r="L511" s="2"/>
      <c r="M511" s="2"/>
      <c r="N511" s="2"/>
      <c r="O511" s="2"/>
      <c r="P511" s="2"/>
    </row>
    <row r="512">
      <c r="A512" s="2"/>
      <c r="C512" s="58"/>
      <c r="G512" s="2"/>
      <c r="H512" s="2"/>
      <c r="I512" s="2"/>
      <c r="J512" s="2"/>
      <c r="K512" s="2"/>
      <c r="L512" s="2"/>
      <c r="M512" s="2"/>
      <c r="N512" s="2"/>
      <c r="O512" s="2"/>
      <c r="P512" s="2"/>
    </row>
    <row r="513">
      <c r="A513" s="2"/>
      <c r="C513" s="58"/>
      <c r="G513" s="2"/>
      <c r="H513" s="2"/>
      <c r="I513" s="2"/>
      <c r="J513" s="2"/>
      <c r="K513" s="2"/>
      <c r="L513" s="2"/>
      <c r="M513" s="2"/>
      <c r="N513" s="2"/>
      <c r="O513" s="2"/>
      <c r="P513" s="2"/>
    </row>
    <row r="514">
      <c r="A514" s="2"/>
      <c r="C514" s="58"/>
      <c r="G514" s="2"/>
      <c r="H514" s="2"/>
      <c r="I514" s="2"/>
      <c r="J514" s="2"/>
      <c r="K514" s="2"/>
      <c r="L514" s="2"/>
      <c r="M514" s="2"/>
      <c r="N514" s="2"/>
      <c r="O514" s="2"/>
      <c r="P514" s="2"/>
    </row>
    <row r="515">
      <c r="A515" s="2"/>
      <c r="C515" s="58"/>
      <c r="G515" s="2"/>
      <c r="H515" s="2"/>
      <c r="I515" s="2"/>
      <c r="J515" s="2"/>
      <c r="K515" s="2"/>
      <c r="L515" s="2"/>
      <c r="M515" s="2"/>
      <c r="N515" s="2"/>
      <c r="O515" s="2"/>
      <c r="P515" s="2"/>
    </row>
    <row r="516">
      <c r="A516" s="2"/>
      <c r="C516" s="58"/>
      <c r="G516" s="2"/>
      <c r="H516" s="2"/>
      <c r="I516" s="2"/>
      <c r="J516" s="2"/>
      <c r="K516" s="2"/>
      <c r="L516" s="2"/>
      <c r="M516" s="2"/>
      <c r="N516" s="2"/>
      <c r="O516" s="2"/>
      <c r="P516" s="2"/>
    </row>
    <row r="517">
      <c r="A517" s="2"/>
      <c r="C517" s="58"/>
      <c r="G517" s="2"/>
      <c r="H517" s="2"/>
      <c r="I517" s="2"/>
      <c r="J517" s="2"/>
      <c r="K517" s="2"/>
      <c r="L517" s="2"/>
      <c r="M517" s="2"/>
      <c r="N517" s="2"/>
      <c r="O517" s="2"/>
      <c r="P517" s="2"/>
    </row>
    <row r="518">
      <c r="A518" s="2"/>
      <c r="C518" s="58"/>
      <c r="G518" s="2"/>
      <c r="H518" s="2"/>
      <c r="I518" s="2"/>
      <c r="J518" s="2"/>
      <c r="K518" s="2"/>
      <c r="L518" s="2"/>
      <c r="M518" s="2"/>
      <c r="N518" s="2"/>
      <c r="O518" s="2"/>
      <c r="P518" s="2"/>
    </row>
    <row r="519">
      <c r="A519" s="2"/>
      <c r="C519" s="58"/>
      <c r="G519" s="2"/>
      <c r="H519" s="2"/>
      <c r="I519" s="2"/>
      <c r="J519" s="2"/>
      <c r="K519" s="2"/>
      <c r="L519" s="2"/>
      <c r="M519" s="2"/>
      <c r="N519" s="2"/>
      <c r="O519" s="2"/>
      <c r="P519" s="2"/>
    </row>
    <row r="520">
      <c r="A520" s="2"/>
      <c r="C520" s="58"/>
      <c r="G520" s="2"/>
      <c r="H520" s="2"/>
      <c r="I520" s="2"/>
      <c r="J520" s="2"/>
      <c r="K520" s="2"/>
      <c r="L520" s="2"/>
      <c r="M520" s="2"/>
      <c r="N520" s="2"/>
      <c r="O520" s="2"/>
      <c r="P520" s="2"/>
    </row>
    <row r="521">
      <c r="A521" s="2"/>
      <c r="C521" s="58"/>
      <c r="G521" s="2"/>
      <c r="H521" s="2"/>
      <c r="I521" s="2"/>
      <c r="J521" s="2"/>
      <c r="K521" s="2"/>
      <c r="L521" s="2"/>
      <c r="M521" s="2"/>
      <c r="N521" s="2"/>
      <c r="O521" s="2"/>
      <c r="P521" s="2"/>
    </row>
    <row r="522">
      <c r="A522" s="2"/>
      <c r="C522" s="58"/>
      <c r="G522" s="2"/>
      <c r="H522" s="2"/>
      <c r="I522" s="2"/>
      <c r="J522" s="2"/>
      <c r="K522" s="2"/>
      <c r="L522" s="2"/>
      <c r="M522" s="2"/>
      <c r="N522" s="2"/>
      <c r="O522" s="2"/>
      <c r="P522" s="2"/>
    </row>
    <row r="523">
      <c r="A523" s="2"/>
      <c r="C523" s="58"/>
      <c r="G523" s="2"/>
      <c r="H523" s="2"/>
      <c r="I523" s="2"/>
      <c r="J523" s="2"/>
      <c r="K523" s="2"/>
      <c r="L523" s="2"/>
      <c r="M523" s="2"/>
      <c r="N523" s="2"/>
      <c r="O523" s="2"/>
      <c r="P523" s="2"/>
    </row>
    <row r="524">
      <c r="A524" s="2"/>
      <c r="C524" s="58"/>
      <c r="G524" s="2"/>
      <c r="H524" s="2"/>
      <c r="I524" s="2"/>
      <c r="J524" s="2"/>
      <c r="K524" s="2"/>
      <c r="L524" s="2"/>
      <c r="M524" s="2"/>
      <c r="N524" s="2"/>
      <c r="O524" s="2"/>
      <c r="P524" s="2"/>
    </row>
    <row r="525">
      <c r="A525" s="2"/>
      <c r="C525" s="58"/>
      <c r="G525" s="2"/>
      <c r="H525" s="2"/>
      <c r="I525" s="2"/>
      <c r="J525" s="2"/>
      <c r="K525" s="2"/>
      <c r="L525" s="2"/>
      <c r="M525" s="2"/>
      <c r="N525" s="2"/>
      <c r="O525" s="2"/>
      <c r="P525" s="2"/>
    </row>
    <row r="526">
      <c r="A526" s="2"/>
      <c r="C526" s="58"/>
      <c r="G526" s="2"/>
      <c r="H526" s="2"/>
      <c r="I526" s="2"/>
      <c r="J526" s="2"/>
      <c r="K526" s="2"/>
      <c r="L526" s="2"/>
      <c r="M526" s="2"/>
      <c r="N526" s="2"/>
      <c r="O526" s="2"/>
      <c r="P526" s="2"/>
    </row>
    <row r="527">
      <c r="A527" s="2"/>
      <c r="C527" s="58"/>
      <c r="G527" s="2"/>
      <c r="H527" s="2"/>
      <c r="I527" s="2"/>
      <c r="J527" s="2"/>
      <c r="K527" s="2"/>
      <c r="L527" s="2"/>
      <c r="M527" s="2"/>
      <c r="N527" s="2"/>
      <c r="O527" s="2"/>
      <c r="P527" s="2"/>
    </row>
    <row r="528">
      <c r="A528" s="2"/>
      <c r="C528" s="58"/>
      <c r="G528" s="2"/>
      <c r="H528" s="2"/>
      <c r="I528" s="2"/>
      <c r="J528" s="2"/>
      <c r="K528" s="2"/>
      <c r="L528" s="2"/>
      <c r="M528" s="2"/>
      <c r="N528" s="2"/>
      <c r="O528" s="2"/>
      <c r="P528" s="2"/>
    </row>
    <row r="529">
      <c r="A529" s="2"/>
      <c r="C529" s="58"/>
      <c r="G529" s="2"/>
      <c r="H529" s="2"/>
      <c r="I529" s="2"/>
      <c r="J529" s="2"/>
      <c r="K529" s="2"/>
      <c r="L529" s="2"/>
      <c r="M529" s="2"/>
      <c r="N529" s="2"/>
      <c r="O529" s="2"/>
      <c r="P529" s="2"/>
    </row>
    <row r="530">
      <c r="A530" s="2"/>
      <c r="C530" s="58"/>
      <c r="G530" s="2"/>
      <c r="H530" s="2"/>
      <c r="I530" s="2"/>
      <c r="J530" s="2"/>
      <c r="K530" s="2"/>
      <c r="L530" s="2"/>
      <c r="M530" s="2"/>
      <c r="N530" s="2"/>
      <c r="O530" s="2"/>
      <c r="P530" s="2"/>
    </row>
    <row r="531">
      <c r="A531" s="2"/>
      <c r="C531" s="58"/>
      <c r="G531" s="2"/>
      <c r="H531" s="2"/>
      <c r="I531" s="2"/>
      <c r="J531" s="2"/>
      <c r="K531" s="2"/>
      <c r="L531" s="2"/>
      <c r="M531" s="2"/>
      <c r="N531" s="2"/>
      <c r="O531" s="2"/>
      <c r="P531" s="2"/>
    </row>
    <row r="532">
      <c r="A532" s="2"/>
      <c r="C532" s="58"/>
      <c r="G532" s="2"/>
      <c r="H532" s="2"/>
      <c r="I532" s="2"/>
      <c r="J532" s="2"/>
      <c r="K532" s="2"/>
      <c r="L532" s="2"/>
      <c r="M532" s="2"/>
      <c r="N532" s="2"/>
      <c r="O532" s="2"/>
      <c r="P532" s="2"/>
    </row>
    <row r="533">
      <c r="A533" s="2"/>
      <c r="C533" s="58"/>
      <c r="G533" s="2"/>
      <c r="H533" s="2"/>
      <c r="I533" s="2"/>
      <c r="J533" s="2"/>
      <c r="K533" s="2"/>
      <c r="L533" s="2"/>
      <c r="M533" s="2"/>
      <c r="N533" s="2"/>
      <c r="O533" s="2"/>
      <c r="P533" s="2"/>
    </row>
    <row r="534">
      <c r="A534" s="2"/>
      <c r="C534" s="58"/>
      <c r="G534" s="2"/>
      <c r="H534" s="2"/>
      <c r="I534" s="2"/>
      <c r="J534" s="2"/>
      <c r="K534" s="2"/>
      <c r="L534" s="2"/>
      <c r="M534" s="2"/>
      <c r="N534" s="2"/>
      <c r="O534" s="2"/>
      <c r="P534" s="2"/>
    </row>
    <row r="535">
      <c r="A535" s="2"/>
      <c r="C535" s="58"/>
      <c r="G535" s="2"/>
      <c r="H535" s="2"/>
      <c r="I535" s="2"/>
      <c r="J535" s="2"/>
      <c r="K535" s="2"/>
      <c r="L535" s="2"/>
      <c r="M535" s="2"/>
      <c r="N535" s="2"/>
      <c r="O535" s="2"/>
      <c r="P535" s="2"/>
    </row>
    <row r="536">
      <c r="A536" s="2"/>
      <c r="C536" s="58"/>
      <c r="G536" s="2"/>
      <c r="H536" s="2"/>
      <c r="I536" s="2"/>
      <c r="J536" s="2"/>
      <c r="K536" s="2"/>
      <c r="L536" s="2"/>
      <c r="M536" s="2"/>
      <c r="N536" s="2"/>
      <c r="O536" s="2"/>
      <c r="P536" s="2"/>
    </row>
    <row r="537">
      <c r="A537" s="2"/>
      <c r="C537" s="58"/>
      <c r="G537" s="2"/>
      <c r="H537" s="2"/>
      <c r="I537" s="2"/>
      <c r="J537" s="2"/>
      <c r="K537" s="2"/>
      <c r="L537" s="2"/>
      <c r="M537" s="2"/>
      <c r="N537" s="2"/>
      <c r="O537" s="2"/>
      <c r="P537" s="2"/>
    </row>
    <row r="538">
      <c r="A538" s="2"/>
      <c r="C538" s="58"/>
      <c r="G538" s="2"/>
      <c r="H538" s="2"/>
      <c r="I538" s="2"/>
      <c r="J538" s="2"/>
      <c r="K538" s="2"/>
      <c r="L538" s="2"/>
      <c r="M538" s="2"/>
      <c r="N538" s="2"/>
      <c r="O538" s="2"/>
      <c r="P538" s="2"/>
    </row>
    <row r="539">
      <c r="A539" s="2"/>
      <c r="C539" s="58"/>
      <c r="G539" s="2"/>
      <c r="H539" s="2"/>
      <c r="I539" s="2"/>
      <c r="J539" s="2"/>
      <c r="K539" s="2"/>
      <c r="L539" s="2"/>
      <c r="M539" s="2"/>
      <c r="N539" s="2"/>
      <c r="O539" s="2"/>
      <c r="P539" s="2"/>
    </row>
    <row r="540">
      <c r="A540" s="2"/>
      <c r="C540" s="58"/>
      <c r="G540" s="2"/>
      <c r="H540" s="2"/>
      <c r="I540" s="2"/>
      <c r="J540" s="2"/>
      <c r="K540" s="2"/>
      <c r="L540" s="2"/>
      <c r="M540" s="2"/>
      <c r="N540" s="2"/>
      <c r="O540" s="2"/>
      <c r="P540" s="2"/>
    </row>
    <row r="541">
      <c r="A541" s="2"/>
      <c r="C541" s="58"/>
      <c r="G541" s="2"/>
      <c r="H541" s="2"/>
      <c r="I541" s="2"/>
      <c r="J541" s="2"/>
      <c r="K541" s="2"/>
      <c r="L541" s="2"/>
      <c r="M541" s="2"/>
      <c r="N541" s="2"/>
      <c r="O541" s="2"/>
      <c r="P541" s="2"/>
    </row>
    <row r="542">
      <c r="A542" s="2"/>
      <c r="C542" s="58"/>
      <c r="G542" s="2"/>
      <c r="H542" s="2"/>
      <c r="I542" s="2"/>
      <c r="J542" s="2"/>
      <c r="K542" s="2"/>
      <c r="L542" s="2"/>
      <c r="M542" s="2"/>
      <c r="N542" s="2"/>
      <c r="O542" s="2"/>
      <c r="P542" s="2"/>
    </row>
    <row r="543">
      <c r="A543" s="2"/>
      <c r="C543" s="58"/>
      <c r="G543" s="2"/>
      <c r="H543" s="2"/>
      <c r="I543" s="2"/>
      <c r="J543" s="2"/>
      <c r="K543" s="2"/>
      <c r="L543" s="2"/>
      <c r="M543" s="2"/>
      <c r="N543" s="2"/>
      <c r="O543" s="2"/>
      <c r="P543" s="2"/>
    </row>
    <row r="544">
      <c r="A544" s="2"/>
      <c r="C544" s="58"/>
      <c r="G544" s="2"/>
      <c r="H544" s="2"/>
      <c r="I544" s="2"/>
      <c r="J544" s="2"/>
      <c r="K544" s="2"/>
      <c r="L544" s="2"/>
      <c r="M544" s="2"/>
      <c r="N544" s="2"/>
      <c r="O544" s="2"/>
      <c r="P544" s="2"/>
    </row>
    <row r="545">
      <c r="A545" s="2"/>
      <c r="C545" s="58"/>
      <c r="G545" s="2"/>
      <c r="H545" s="2"/>
      <c r="I545" s="2"/>
      <c r="J545" s="2"/>
      <c r="K545" s="2"/>
      <c r="L545" s="2"/>
      <c r="M545" s="2"/>
      <c r="N545" s="2"/>
      <c r="O545" s="2"/>
      <c r="P545" s="2"/>
    </row>
    <row r="546">
      <c r="A546" s="2"/>
      <c r="C546" s="58"/>
      <c r="G546" s="2"/>
      <c r="H546" s="2"/>
      <c r="I546" s="2"/>
      <c r="J546" s="2"/>
      <c r="K546" s="2"/>
      <c r="L546" s="2"/>
      <c r="M546" s="2"/>
      <c r="N546" s="2"/>
      <c r="O546" s="2"/>
      <c r="P546" s="2"/>
    </row>
    <row r="547">
      <c r="A547" s="2"/>
      <c r="C547" s="58"/>
      <c r="G547" s="2"/>
      <c r="H547" s="2"/>
      <c r="I547" s="2"/>
      <c r="J547" s="2"/>
      <c r="K547" s="2"/>
      <c r="L547" s="2"/>
      <c r="M547" s="2"/>
      <c r="N547" s="2"/>
      <c r="O547" s="2"/>
      <c r="P547" s="2"/>
    </row>
    <row r="548">
      <c r="A548" s="2"/>
      <c r="C548" s="58"/>
      <c r="G548" s="2"/>
      <c r="H548" s="2"/>
      <c r="I548" s="2"/>
      <c r="J548" s="2"/>
      <c r="K548" s="2"/>
      <c r="L548" s="2"/>
      <c r="M548" s="2"/>
      <c r="N548" s="2"/>
      <c r="O548" s="2"/>
      <c r="P548" s="2"/>
    </row>
    <row r="549">
      <c r="A549" s="2"/>
      <c r="C549" s="58"/>
      <c r="G549" s="2"/>
      <c r="H549" s="2"/>
      <c r="I549" s="2"/>
      <c r="J549" s="2"/>
      <c r="K549" s="2"/>
      <c r="L549" s="2"/>
      <c r="M549" s="2"/>
      <c r="N549" s="2"/>
      <c r="O549" s="2"/>
      <c r="P549" s="2"/>
    </row>
    <row r="550">
      <c r="A550" s="2"/>
      <c r="C550" s="58"/>
      <c r="G550" s="2"/>
      <c r="H550" s="2"/>
      <c r="I550" s="2"/>
      <c r="J550" s="2"/>
      <c r="K550" s="2"/>
      <c r="L550" s="2"/>
      <c r="M550" s="2"/>
      <c r="N550" s="2"/>
      <c r="O550" s="2"/>
      <c r="P550" s="2"/>
    </row>
    <row r="551">
      <c r="A551" s="2"/>
      <c r="C551" s="58"/>
      <c r="G551" s="2"/>
      <c r="H551" s="2"/>
      <c r="I551" s="2"/>
      <c r="J551" s="2"/>
      <c r="K551" s="2"/>
      <c r="L551" s="2"/>
      <c r="M551" s="2"/>
      <c r="N551" s="2"/>
      <c r="O551" s="2"/>
      <c r="P551" s="2"/>
    </row>
    <row r="552">
      <c r="A552" s="2"/>
      <c r="C552" s="58"/>
      <c r="G552" s="2"/>
      <c r="H552" s="2"/>
      <c r="I552" s="2"/>
      <c r="J552" s="2"/>
      <c r="K552" s="2"/>
      <c r="L552" s="2"/>
      <c r="M552" s="2"/>
      <c r="N552" s="2"/>
      <c r="O552" s="2"/>
      <c r="P552" s="2"/>
    </row>
    <row r="553">
      <c r="A553" s="2"/>
      <c r="C553" s="58"/>
      <c r="G553" s="2"/>
      <c r="H553" s="2"/>
      <c r="I553" s="2"/>
      <c r="J553" s="2"/>
      <c r="K553" s="2"/>
      <c r="L553" s="2"/>
      <c r="M553" s="2"/>
      <c r="N553" s="2"/>
      <c r="O553" s="2"/>
      <c r="P553" s="2"/>
    </row>
    <row r="554">
      <c r="A554" s="2"/>
      <c r="C554" s="58"/>
      <c r="G554" s="2"/>
      <c r="H554" s="2"/>
      <c r="I554" s="2"/>
      <c r="J554" s="2"/>
      <c r="K554" s="2"/>
      <c r="L554" s="2"/>
      <c r="M554" s="2"/>
      <c r="N554" s="2"/>
      <c r="O554" s="2"/>
      <c r="P554" s="2"/>
    </row>
    <row r="555">
      <c r="A555" s="2"/>
      <c r="C555" s="58"/>
      <c r="G555" s="2"/>
      <c r="H555" s="2"/>
      <c r="I555" s="2"/>
      <c r="J555" s="2"/>
      <c r="K555" s="2"/>
      <c r="L555" s="2"/>
      <c r="M555" s="2"/>
      <c r="N555" s="2"/>
      <c r="O555" s="2"/>
      <c r="P555" s="2"/>
    </row>
    <row r="556">
      <c r="A556" s="2"/>
      <c r="C556" s="58"/>
      <c r="G556" s="2"/>
      <c r="H556" s="2"/>
      <c r="I556" s="2"/>
      <c r="J556" s="2"/>
      <c r="K556" s="2"/>
      <c r="L556" s="2"/>
      <c r="M556" s="2"/>
      <c r="N556" s="2"/>
      <c r="O556" s="2"/>
      <c r="P556" s="2"/>
    </row>
    <row r="557">
      <c r="A557" s="2"/>
      <c r="C557" s="58"/>
      <c r="G557" s="2"/>
      <c r="H557" s="2"/>
      <c r="I557" s="2"/>
      <c r="J557" s="2"/>
      <c r="K557" s="2"/>
      <c r="L557" s="2"/>
      <c r="M557" s="2"/>
      <c r="N557" s="2"/>
      <c r="O557" s="2"/>
      <c r="P557" s="2"/>
    </row>
    <row r="558">
      <c r="A558" s="2"/>
      <c r="C558" s="58"/>
      <c r="G558" s="2"/>
      <c r="H558" s="2"/>
      <c r="I558" s="2"/>
      <c r="J558" s="2"/>
      <c r="K558" s="2"/>
      <c r="L558" s="2"/>
      <c r="M558" s="2"/>
      <c r="N558" s="2"/>
      <c r="O558" s="2"/>
      <c r="P558" s="2"/>
    </row>
    <row r="559">
      <c r="A559" s="2"/>
      <c r="C559" s="58"/>
      <c r="G559" s="2"/>
      <c r="H559" s="2"/>
      <c r="I559" s="2"/>
      <c r="J559" s="2"/>
      <c r="K559" s="2"/>
      <c r="L559" s="2"/>
      <c r="M559" s="2"/>
      <c r="N559" s="2"/>
      <c r="O559" s="2"/>
      <c r="P559" s="2"/>
    </row>
    <row r="560">
      <c r="A560" s="2"/>
      <c r="C560" s="58"/>
      <c r="G560" s="2"/>
      <c r="H560" s="2"/>
      <c r="I560" s="2"/>
      <c r="J560" s="2"/>
      <c r="K560" s="2"/>
      <c r="L560" s="2"/>
      <c r="M560" s="2"/>
      <c r="N560" s="2"/>
      <c r="O560" s="2"/>
      <c r="P560" s="2"/>
    </row>
    <row r="561">
      <c r="A561" s="2"/>
      <c r="C561" s="58"/>
      <c r="G561" s="2"/>
      <c r="H561" s="2"/>
      <c r="I561" s="2"/>
      <c r="J561" s="2"/>
      <c r="K561" s="2"/>
      <c r="L561" s="2"/>
      <c r="M561" s="2"/>
      <c r="N561" s="2"/>
      <c r="O561" s="2"/>
      <c r="P561" s="2"/>
    </row>
    <row r="562">
      <c r="A562" s="2"/>
      <c r="C562" s="58"/>
      <c r="G562" s="2"/>
      <c r="H562" s="2"/>
      <c r="I562" s="2"/>
      <c r="J562" s="2"/>
      <c r="K562" s="2"/>
      <c r="L562" s="2"/>
      <c r="M562" s="2"/>
      <c r="N562" s="2"/>
      <c r="O562" s="2"/>
      <c r="P562" s="2"/>
    </row>
    <row r="563">
      <c r="A563" s="2"/>
      <c r="C563" s="58"/>
      <c r="G563" s="2"/>
      <c r="H563" s="2"/>
      <c r="I563" s="2"/>
      <c r="J563" s="2"/>
      <c r="K563" s="2"/>
      <c r="L563" s="2"/>
      <c r="M563" s="2"/>
      <c r="N563" s="2"/>
      <c r="O563" s="2"/>
      <c r="P563" s="2"/>
    </row>
    <row r="564">
      <c r="A564" s="2"/>
      <c r="C564" s="58"/>
      <c r="G564" s="2"/>
      <c r="H564" s="2"/>
      <c r="I564" s="2"/>
      <c r="J564" s="2"/>
      <c r="K564" s="2"/>
      <c r="L564" s="2"/>
      <c r="M564" s="2"/>
      <c r="N564" s="2"/>
      <c r="O564" s="2"/>
      <c r="P564" s="2"/>
    </row>
    <row r="565">
      <c r="A565" s="2"/>
      <c r="C565" s="58"/>
      <c r="G565" s="2"/>
      <c r="H565" s="2"/>
      <c r="I565" s="2"/>
      <c r="J565" s="2"/>
      <c r="K565" s="2"/>
      <c r="L565" s="2"/>
      <c r="M565" s="2"/>
      <c r="N565" s="2"/>
      <c r="O565" s="2"/>
      <c r="P565" s="2"/>
    </row>
    <row r="566">
      <c r="A566" s="2"/>
      <c r="C566" s="58"/>
      <c r="G566" s="2"/>
      <c r="H566" s="2"/>
      <c r="I566" s="2"/>
      <c r="J566" s="2"/>
      <c r="K566" s="2"/>
      <c r="L566" s="2"/>
      <c r="M566" s="2"/>
      <c r="N566" s="2"/>
      <c r="O566" s="2"/>
      <c r="P566" s="2"/>
    </row>
    <row r="567">
      <c r="A567" s="2"/>
      <c r="C567" s="58"/>
      <c r="G567" s="2"/>
      <c r="H567" s="2"/>
      <c r="I567" s="2"/>
      <c r="J567" s="2"/>
      <c r="K567" s="2"/>
      <c r="L567" s="2"/>
      <c r="M567" s="2"/>
      <c r="N567" s="2"/>
      <c r="O567" s="2"/>
      <c r="P567" s="2"/>
    </row>
    <row r="568">
      <c r="A568" s="2"/>
      <c r="C568" s="58"/>
      <c r="G568" s="2"/>
      <c r="H568" s="2"/>
      <c r="I568" s="2"/>
      <c r="J568" s="2"/>
      <c r="K568" s="2"/>
      <c r="L568" s="2"/>
      <c r="M568" s="2"/>
      <c r="N568" s="2"/>
      <c r="O568" s="2"/>
      <c r="P568" s="2"/>
    </row>
    <row r="569">
      <c r="A569" s="2"/>
      <c r="C569" s="58"/>
      <c r="G569" s="2"/>
      <c r="H569" s="2"/>
      <c r="I569" s="2"/>
      <c r="J569" s="2"/>
      <c r="K569" s="2"/>
      <c r="L569" s="2"/>
      <c r="M569" s="2"/>
      <c r="N569" s="2"/>
      <c r="O569" s="2"/>
      <c r="P569" s="2"/>
    </row>
    <row r="570">
      <c r="A570" s="2"/>
      <c r="C570" s="58"/>
      <c r="G570" s="2"/>
      <c r="H570" s="2"/>
      <c r="I570" s="2"/>
      <c r="J570" s="2"/>
      <c r="K570" s="2"/>
      <c r="L570" s="2"/>
      <c r="M570" s="2"/>
      <c r="N570" s="2"/>
      <c r="O570" s="2"/>
      <c r="P570" s="2"/>
    </row>
    <row r="571">
      <c r="A571" s="2"/>
      <c r="C571" s="58"/>
      <c r="G571" s="2"/>
      <c r="H571" s="2"/>
      <c r="I571" s="2"/>
      <c r="J571" s="2"/>
      <c r="K571" s="2"/>
      <c r="L571" s="2"/>
      <c r="M571" s="2"/>
      <c r="N571" s="2"/>
      <c r="O571" s="2"/>
      <c r="P571" s="2"/>
    </row>
    <row r="572">
      <c r="A572" s="2"/>
      <c r="C572" s="58"/>
      <c r="G572" s="2"/>
      <c r="H572" s="2"/>
      <c r="I572" s="2"/>
      <c r="J572" s="2"/>
      <c r="K572" s="2"/>
      <c r="L572" s="2"/>
      <c r="M572" s="2"/>
      <c r="N572" s="2"/>
      <c r="O572" s="2"/>
      <c r="P572" s="2"/>
    </row>
    <row r="573">
      <c r="A573" s="2"/>
      <c r="C573" s="58"/>
      <c r="G573" s="2"/>
      <c r="H573" s="2"/>
      <c r="I573" s="2"/>
      <c r="J573" s="2"/>
      <c r="K573" s="2"/>
      <c r="L573" s="2"/>
      <c r="M573" s="2"/>
      <c r="N573" s="2"/>
      <c r="O573" s="2"/>
      <c r="P573" s="2"/>
    </row>
    <row r="574">
      <c r="A574" s="2"/>
      <c r="C574" s="58"/>
      <c r="G574" s="2"/>
      <c r="H574" s="2"/>
      <c r="I574" s="2"/>
      <c r="J574" s="2"/>
      <c r="K574" s="2"/>
      <c r="L574" s="2"/>
      <c r="M574" s="2"/>
      <c r="N574" s="2"/>
      <c r="O574" s="2"/>
      <c r="P574" s="2"/>
    </row>
    <row r="575">
      <c r="A575" s="2"/>
      <c r="C575" s="58"/>
      <c r="G575" s="2"/>
      <c r="H575" s="2"/>
      <c r="I575" s="2"/>
      <c r="J575" s="2"/>
      <c r="K575" s="2"/>
      <c r="L575" s="2"/>
      <c r="M575" s="2"/>
      <c r="N575" s="2"/>
      <c r="O575" s="2"/>
      <c r="P575" s="2"/>
    </row>
    <row r="576">
      <c r="A576" s="2"/>
      <c r="C576" s="58"/>
      <c r="G576" s="2"/>
      <c r="H576" s="2"/>
      <c r="I576" s="2"/>
      <c r="J576" s="2"/>
      <c r="K576" s="2"/>
      <c r="L576" s="2"/>
      <c r="M576" s="2"/>
      <c r="N576" s="2"/>
      <c r="O576" s="2"/>
      <c r="P576" s="2"/>
    </row>
    <row r="577">
      <c r="A577" s="2"/>
      <c r="C577" s="58"/>
      <c r="G577" s="2"/>
      <c r="H577" s="2"/>
      <c r="I577" s="2"/>
      <c r="J577" s="2"/>
      <c r="K577" s="2"/>
      <c r="L577" s="2"/>
      <c r="M577" s="2"/>
      <c r="N577" s="2"/>
      <c r="O577" s="2"/>
      <c r="P577" s="2"/>
    </row>
    <row r="578">
      <c r="A578" s="2"/>
      <c r="C578" s="58"/>
      <c r="G578" s="2"/>
      <c r="H578" s="2"/>
      <c r="I578" s="2"/>
      <c r="J578" s="2"/>
      <c r="K578" s="2"/>
      <c r="L578" s="2"/>
      <c r="M578" s="2"/>
      <c r="N578" s="2"/>
      <c r="O578" s="2"/>
      <c r="P578" s="2"/>
    </row>
    <row r="579">
      <c r="A579" s="2"/>
      <c r="C579" s="58"/>
      <c r="G579" s="2"/>
      <c r="H579" s="2"/>
      <c r="I579" s="2"/>
      <c r="J579" s="2"/>
      <c r="K579" s="2"/>
      <c r="L579" s="2"/>
      <c r="M579" s="2"/>
      <c r="N579" s="2"/>
      <c r="O579" s="2"/>
      <c r="P579" s="2"/>
    </row>
    <row r="580">
      <c r="A580" s="2"/>
      <c r="C580" s="58"/>
      <c r="G580" s="2"/>
      <c r="H580" s="2"/>
      <c r="I580" s="2"/>
      <c r="J580" s="2"/>
      <c r="K580" s="2"/>
      <c r="L580" s="2"/>
      <c r="M580" s="2"/>
      <c r="N580" s="2"/>
      <c r="O580" s="2"/>
      <c r="P580" s="2"/>
    </row>
    <row r="581">
      <c r="A581" s="2"/>
      <c r="C581" s="58"/>
      <c r="G581" s="2"/>
      <c r="H581" s="2"/>
      <c r="I581" s="2"/>
      <c r="J581" s="2"/>
      <c r="K581" s="2"/>
      <c r="L581" s="2"/>
      <c r="M581" s="2"/>
      <c r="N581" s="2"/>
      <c r="O581" s="2"/>
      <c r="P581" s="2"/>
    </row>
    <row r="582">
      <c r="A582" s="2"/>
      <c r="C582" s="58"/>
      <c r="G582" s="2"/>
      <c r="H582" s="2"/>
      <c r="I582" s="2"/>
      <c r="J582" s="2"/>
      <c r="K582" s="2"/>
      <c r="L582" s="2"/>
      <c r="M582" s="2"/>
      <c r="N582" s="2"/>
      <c r="O582" s="2"/>
      <c r="P582" s="2"/>
    </row>
    <row r="583">
      <c r="A583" s="2"/>
      <c r="C583" s="58"/>
      <c r="G583" s="2"/>
      <c r="H583" s="2"/>
      <c r="I583" s="2"/>
      <c r="J583" s="2"/>
      <c r="K583" s="2"/>
      <c r="L583" s="2"/>
      <c r="M583" s="2"/>
      <c r="N583" s="2"/>
      <c r="O583" s="2"/>
      <c r="P583" s="2"/>
    </row>
    <row r="584">
      <c r="A584" s="2"/>
      <c r="C584" s="58"/>
      <c r="G584" s="2"/>
      <c r="H584" s="2"/>
      <c r="I584" s="2"/>
      <c r="J584" s="2"/>
      <c r="K584" s="2"/>
      <c r="L584" s="2"/>
      <c r="M584" s="2"/>
      <c r="N584" s="2"/>
      <c r="O584" s="2"/>
      <c r="P584" s="2"/>
    </row>
    <row r="585">
      <c r="A585" s="2"/>
      <c r="C585" s="58"/>
      <c r="G585" s="2"/>
      <c r="H585" s="2"/>
      <c r="I585" s="2"/>
      <c r="J585" s="2"/>
      <c r="K585" s="2"/>
      <c r="L585" s="2"/>
      <c r="M585" s="2"/>
      <c r="N585" s="2"/>
      <c r="O585" s="2"/>
      <c r="P585" s="2"/>
    </row>
    <row r="586">
      <c r="A586" s="2"/>
      <c r="C586" s="58"/>
      <c r="G586" s="2"/>
      <c r="H586" s="2"/>
      <c r="I586" s="2"/>
      <c r="J586" s="2"/>
      <c r="K586" s="2"/>
      <c r="L586" s="2"/>
      <c r="M586" s="2"/>
      <c r="N586" s="2"/>
      <c r="O586" s="2"/>
      <c r="P586" s="2"/>
    </row>
    <row r="587">
      <c r="A587" s="2"/>
      <c r="C587" s="58"/>
      <c r="G587" s="2"/>
      <c r="H587" s="2"/>
      <c r="I587" s="2"/>
      <c r="J587" s="2"/>
      <c r="K587" s="2"/>
      <c r="L587" s="2"/>
      <c r="M587" s="2"/>
      <c r="N587" s="2"/>
      <c r="O587" s="2"/>
      <c r="P587" s="2"/>
    </row>
    <row r="588">
      <c r="A588" s="2"/>
      <c r="C588" s="58"/>
      <c r="G588" s="2"/>
      <c r="H588" s="2"/>
      <c r="I588" s="2"/>
      <c r="J588" s="2"/>
      <c r="K588" s="2"/>
      <c r="L588" s="2"/>
      <c r="M588" s="2"/>
      <c r="N588" s="2"/>
      <c r="O588" s="2"/>
      <c r="P588" s="2"/>
    </row>
    <row r="589">
      <c r="A589" s="2"/>
      <c r="C589" s="58"/>
      <c r="G589" s="2"/>
      <c r="H589" s="2"/>
      <c r="I589" s="2"/>
      <c r="J589" s="2"/>
      <c r="K589" s="2"/>
      <c r="L589" s="2"/>
      <c r="M589" s="2"/>
      <c r="N589" s="2"/>
      <c r="O589" s="2"/>
      <c r="P589" s="2"/>
    </row>
    <row r="590">
      <c r="A590" s="2"/>
      <c r="C590" s="58"/>
      <c r="G590" s="2"/>
      <c r="H590" s="2"/>
      <c r="I590" s="2"/>
      <c r="J590" s="2"/>
      <c r="K590" s="2"/>
      <c r="L590" s="2"/>
      <c r="M590" s="2"/>
      <c r="N590" s="2"/>
      <c r="O590" s="2"/>
      <c r="P590" s="2"/>
    </row>
    <row r="591">
      <c r="A591" s="2"/>
      <c r="C591" s="58"/>
      <c r="G591" s="2"/>
      <c r="H591" s="2"/>
      <c r="I591" s="2"/>
      <c r="J591" s="2"/>
      <c r="K591" s="2"/>
      <c r="L591" s="2"/>
      <c r="M591" s="2"/>
      <c r="N591" s="2"/>
      <c r="O591" s="2"/>
      <c r="P591" s="2"/>
    </row>
    <row r="592">
      <c r="A592" s="2"/>
      <c r="C592" s="58"/>
      <c r="G592" s="2"/>
      <c r="H592" s="2"/>
      <c r="I592" s="2"/>
      <c r="J592" s="2"/>
      <c r="K592" s="2"/>
      <c r="L592" s="2"/>
      <c r="M592" s="2"/>
      <c r="N592" s="2"/>
      <c r="O592" s="2"/>
      <c r="P592" s="2"/>
    </row>
    <row r="593">
      <c r="A593" s="2"/>
      <c r="C593" s="58"/>
      <c r="G593" s="2"/>
      <c r="H593" s="2"/>
      <c r="I593" s="2"/>
      <c r="J593" s="2"/>
      <c r="K593" s="2"/>
      <c r="L593" s="2"/>
      <c r="M593" s="2"/>
      <c r="N593" s="2"/>
      <c r="O593" s="2"/>
      <c r="P593" s="2"/>
    </row>
    <row r="594">
      <c r="A594" s="2"/>
      <c r="C594" s="58"/>
      <c r="G594" s="2"/>
      <c r="H594" s="2"/>
      <c r="I594" s="2"/>
      <c r="J594" s="2"/>
      <c r="K594" s="2"/>
      <c r="L594" s="2"/>
      <c r="M594" s="2"/>
      <c r="N594" s="2"/>
      <c r="O594" s="2"/>
      <c r="P594" s="2"/>
    </row>
    <row r="595">
      <c r="A595" s="2"/>
      <c r="C595" s="58"/>
      <c r="G595" s="2"/>
      <c r="H595" s="2"/>
      <c r="I595" s="2"/>
      <c r="J595" s="2"/>
      <c r="K595" s="2"/>
      <c r="L595" s="2"/>
      <c r="M595" s="2"/>
      <c r="N595" s="2"/>
      <c r="O595" s="2"/>
      <c r="P595" s="2"/>
    </row>
    <row r="596">
      <c r="A596" s="2"/>
      <c r="C596" s="58"/>
      <c r="G596" s="2"/>
      <c r="H596" s="2"/>
      <c r="I596" s="2"/>
      <c r="J596" s="2"/>
      <c r="K596" s="2"/>
      <c r="L596" s="2"/>
      <c r="M596" s="2"/>
      <c r="N596" s="2"/>
      <c r="O596" s="2"/>
      <c r="P596" s="2"/>
    </row>
    <row r="597">
      <c r="A597" s="2"/>
      <c r="C597" s="58"/>
      <c r="G597" s="2"/>
      <c r="H597" s="2"/>
      <c r="I597" s="2"/>
      <c r="J597" s="2"/>
      <c r="K597" s="2"/>
      <c r="L597" s="2"/>
      <c r="M597" s="2"/>
      <c r="N597" s="2"/>
      <c r="O597" s="2"/>
      <c r="P597" s="2"/>
    </row>
    <row r="598">
      <c r="A598" s="2"/>
      <c r="C598" s="58"/>
      <c r="G598" s="2"/>
      <c r="H598" s="2"/>
      <c r="I598" s="2"/>
      <c r="J598" s="2"/>
      <c r="K598" s="2"/>
      <c r="L598" s="2"/>
      <c r="M598" s="2"/>
      <c r="N598" s="2"/>
      <c r="O598" s="2"/>
      <c r="P598" s="2"/>
    </row>
    <row r="599">
      <c r="A599" s="2"/>
      <c r="C599" s="58"/>
      <c r="G599" s="2"/>
      <c r="H599" s="2"/>
      <c r="I599" s="2"/>
      <c r="J599" s="2"/>
      <c r="K599" s="2"/>
      <c r="L599" s="2"/>
      <c r="M599" s="2"/>
      <c r="N599" s="2"/>
      <c r="O599" s="2"/>
      <c r="P599" s="2"/>
    </row>
    <row r="600">
      <c r="A600" s="2"/>
      <c r="C600" s="58"/>
      <c r="G600" s="2"/>
      <c r="H600" s="2"/>
      <c r="I600" s="2"/>
      <c r="J600" s="2"/>
      <c r="K600" s="2"/>
      <c r="L600" s="2"/>
      <c r="M600" s="2"/>
      <c r="N600" s="2"/>
      <c r="O600" s="2"/>
      <c r="P600" s="2"/>
    </row>
    <row r="601">
      <c r="A601" s="2"/>
      <c r="C601" s="58"/>
      <c r="G601" s="2"/>
      <c r="H601" s="2"/>
      <c r="I601" s="2"/>
      <c r="J601" s="2"/>
      <c r="K601" s="2"/>
      <c r="L601" s="2"/>
      <c r="M601" s="2"/>
      <c r="N601" s="2"/>
      <c r="O601" s="2"/>
      <c r="P601" s="2"/>
    </row>
    <row r="602">
      <c r="A602" s="2"/>
      <c r="C602" s="58"/>
      <c r="G602" s="2"/>
      <c r="H602" s="2"/>
      <c r="I602" s="2"/>
      <c r="J602" s="2"/>
      <c r="K602" s="2"/>
      <c r="L602" s="2"/>
      <c r="M602" s="2"/>
      <c r="N602" s="2"/>
      <c r="O602" s="2"/>
      <c r="P602" s="2"/>
    </row>
    <row r="603">
      <c r="A603" s="2"/>
      <c r="C603" s="58"/>
      <c r="G603" s="2"/>
      <c r="H603" s="2"/>
      <c r="I603" s="2"/>
      <c r="J603" s="2"/>
      <c r="K603" s="2"/>
      <c r="L603" s="2"/>
      <c r="M603" s="2"/>
      <c r="N603" s="2"/>
      <c r="O603" s="2"/>
      <c r="P603" s="2"/>
    </row>
    <row r="604">
      <c r="A604" s="2"/>
      <c r="C604" s="58"/>
      <c r="G604" s="2"/>
      <c r="H604" s="2"/>
      <c r="I604" s="2"/>
      <c r="J604" s="2"/>
      <c r="K604" s="2"/>
      <c r="L604" s="2"/>
      <c r="M604" s="2"/>
      <c r="N604" s="2"/>
      <c r="O604" s="2"/>
      <c r="P604" s="2"/>
    </row>
    <row r="605">
      <c r="A605" s="2"/>
      <c r="C605" s="58"/>
      <c r="G605" s="2"/>
      <c r="H605" s="2"/>
      <c r="I605" s="2"/>
      <c r="J605" s="2"/>
      <c r="K605" s="2"/>
      <c r="L605" s="2"/>
      <c r="M605" s="2"/>
      <c r="N605" s="2"/>
      <c r="O605" s="2"/>
      <c r="P605" s="2"/>
    </row>
    <row r="606">
      <c r="A606" s="2"/>
      <c r="C606" s="58"/>
      <c r="G606" s="2"/>
      <c r="H606" s="2"/>
      <c r="I606" s="2"/>
      <c r="J606" s="2"/>
      <c r="K606" s="2"/>
      <c r="L606" s="2"/>
      <c r="M606" s="2"/>
      <c r="N606" s="2"/>
      <c r="O606" s="2"/>
      <c r="P606" s="2"/>
    </row>
    <row r="607">
      <c r="A607" s="2"/>
      <c r="C607" s="58"/>
      <c r="G607" s="2"/>
      <c r="H607" s="2"/>
      <c r="I607" s="2"/>
      <c r="J607" s="2"/>
      <c r="K607" s="2"/>
      <c r="L607" s="2"/>
      <c r="M607" s="2"/>
      <c r="N607" s="2"/>
      <c r="O607" s="2"/>
      <c r="P607" s="2"/>
    </row>
    <row r="608">
      <c r="A608" s="2"/>
      <c r="C608" s="58"/>
      <c r="G608" s="2"/>
      <c r="H608" s="2"/>
      <c r="I608" s="2"/>
      <c r="J608" s="2"/>
      <c r="K608" s="2"/>
      <c r="L608" s="2"/>
      <c r="M608" s="2"/>
      <c r="N608" s="2"/>
      <c r="O608" s="2"/>
      <c r="P608" s="2"/>
    </row>
    <row r="609">
      <c r="A609" s="2"/>
      <c r="C609" s="58"/>
      <c r="G609" s="2"/>
      <c r="H609" s="2"/>
      <c r="I609" s="2"/>
      <c r="J609" s="2"/>
      <c r="K609" s="2"/>
      <c r="L609" s="2"/>
      <c r="M609" s="2"/>
      <c r="N609" s="2"/>
      <c r="O609" s="2"/>
      <c r="P609" s="2"/>
    </row>
    <row r="610">
      <c r="A610" s="2"/>
      <c r="C610" s="58"/>
      <c r="G610" s="2"/>
      <c r="H610" s="2"/>
      <c r="I610" s="2"/>
      <c r="J610" s="2"/>
      <c r="K610" s="2"/>
      <c r="L610" s="2"/>
      <c r="M610" s="2"/>
      <c r="N610" s="2"/>
      <c r="O610" s="2"/>
      <c r="P610" s="2"/>
    </row>
    <row r="611">
      <c r="A611" s="2"/>
      <c r="C611" s="58"/>
      <c r="G611" s="2"/>
      <c r="H611" s="2"/>
      <c r="I611" s="2"/>
      <c r="J611" s="2"/>
      <c r="K611" s="2"/>
      <c r="L611" s="2"/>
      <c r="M611" s="2"/>
      <c r="N611" s="2"/>
      <c r="O611" s="2"/>
      <c r="P611" s="2"/>
    </row>
    <row r="612">
      <c r="A612" s="2"/>
      <c r="C612" s="58"/>
      <c r="G612" s="2"/>
      <c r="H612" s="2"/>
      <c r="I612" s="2"/>
      <c r="J612" s="2"/>
      <c r="K612" s="2"/>
      <c r="L612" s="2"/>
      <c r="M612" s="2"/>
      <c r="N612" s="2"/>
      <c r="O612" s="2"/>
      <c r="P612" s="2"/>
    </row>
    <row r="613">
      <c r="A613" s="2"/>
      <c r="C613" s="58"/>
      <c r="G613" s="2"/>
      <c r="H613" s="2"/>
      <c r="I613" s="2"/>
      <c r="J613" s="2"/>
      <c r="K613" s="2"/>
      <c r="L613" s="2"/>
      <c r="M613" s="2"/>
      <c r="N613" s="2"/>
      <c r="O613" s="2"/>
      <c r="P613" s="2"/>
    </row>
    <row r="614">
      <c r="A614" s="2"/>
      <c r="C614" s="58"/>
      <c r="G614" s="2"/>
      <c r="H614" s="2"/>
      <c r="I614" s="2"/>
      <c r="J614" s="2"/>
      <c r="K614" s="2"/>
      <c r="L614" s="2"/>
      <c r="M614" s="2"/>
      <c r="N614" s="2"/>
      <c r="O614" s="2"/>
      <c r="P614" s="2"/>
    </row>
    <row r="615">
      <c r="A615" s="2"/>
      <c r="C615" s="58"/>
      <c r="G615" s="2"/>
      <c r="H615" s="2"/>
      <c r="I615" s="2"/>
      <c r="J615" s="2"/>
      <c r="K615" s="2"/>
      <c r="L615" s="2"/>
      <c r="M615" s="2"/>
      <c r="N615" s="2"/>
      <c r="O615" s="2"/>
      <c r="P615" s="2"/>
    </row>
    <row r="616">
      <c r="A616" s="2"/>
      <c r="C616" s="58"/>
      <c r="G616" s="2"/>
      <c r="H616" s="2"/>
      <c r="I616" s="2"/>
      <c r="J616" s="2"/>
      <c r="K616" s="2"/>
      <c r="L616" s="2"/>
      <c r="M616" s="2"/>
      <c r="N616" s="2"/>
      <c r="O616" s="2"/>
      <c r="P616" s="2"/>
    </row>
    <row r="617">
      <c r="A617" s="2"/>
      <c r="C617" s="58"/>
      <c r="G617" s="2"/>
      <c r="H617" s="2"/>
      <c r="I617" s="2"/>
      <c r="J617" s="2"/>
      <c r="K617" s="2"/>
      <c r="L617" s="2"/>
      <c r="M617" s="2"/>
      <c r="N617" s="2"/>
      <c r="O617" s="2"/>
      <c r="P617" s="2"/>
    </row>
    <row r="618">
      <c r="A618" s="2"/>
      <c r="C618" s="58"/>
      <c r="G618" s="2"/>
      <c r="H618" s="2"/>
      <c r="I618" s="2"/>
      <c r="J618" s="2"/>
      <c r="K618" s="2"/>
      <c r="L618" s="2"/>
      <c r="M618" s="2"/>
      <c r="N618" s="2"/>
      <c r="O618" s="2"/>
      <c r="P618" s="2"/>
    </row>
    <row r="619">
      <c r="A619" s="2"/>
      <c r="C619" s="58"/>
      <c r="G619" s="2"/>
      <c r="H619" s="2"/>
      <c r="I619" s="2"/>
      <c r="J619" s="2"/>
      <c r="K619" s="2"/>
      <c r="L619" s="2"/>
      <c r="M619" s="2"/>
      <c r="N619" s="2"/>
      <c r="O619" s="2"/>
      <c r="P619" s="2"/>
    </row>
    <row r="620">
      <c r="A620" s="2"/>
      <c r="C620" s="58"/>
      <c r="G620" s="2"/>
      <c r="H620" s="2"/>
      <c r="I620" s="2"/>
      <c r="J620" s="2"/>
      <c r="K620" s="2"/>
      <c r="L620" s="2"/>
      <c r="M620" s="2"/>
      <c r="N620" s="2"/>
      <c r="O620" s="2"/>
      <c r="P620" s="2"/>
    </row>
    <row r="621">
      <c r="A621" s="2"/>
      <c r="C621" s="58"/>
      <c r="G621" s="2"/>
      <c r="H621" s="2"/>
      <c r="I621" s="2"/>
      <c r="J621" s="2"/>
      <c r="K621" s="2"/>
      <c r="L621" s="2"/>
      <c r="M621" s="2"/>
      <c r="N621" s="2"/>
      <c r="O621" s="2"/>
      <c r="P621" s="2"/>
    </row>
    <row r="622">
      <c r="A622" s="2"/>
      <c r="C622" s="58"/>
      <c r="G622" s="2"/>
      <c r="H622" s="2"/>
      <c r="I622" s="2"/>
      <c r="J622" s="2"/>
      <c r="K622" s="2"/>
      <c r="L622" s="2"/>
      <c r="M622" s="2"/>
      <c r="N622" s="2"/>
      <c r="O622" s="2"/>
      <c r="P622" s="2"/>
    </row>
    <row r="623">
      <c r="A623" s="2"/>
      <c r="C623" s="58"/>
      <c r="G623" s="2"/>
      <c r="H623" s="2"/>
      <c r="I623" s="2"/>
      <c r="J623" s="2"/>
      <c r="K623" s="2"/>
      <c r="L623" s="2"/>
      <c r="M623" s="2"/>
      <c r="N623" s="2"/>
      <c r="O623" s="2"/>
      <c r="P623" s="2"/>
    </row>
    <row r="624">
      <c r="A624" s="2"/>
      <c r="C624" s="58"/>
      <c r="G624" s="2"/>
      <c r="H624" s="2"/>
      <c r="I624" s="2"/>
      <c r="J624" s="2"/>
      <c r="K624" s="2"/>
      <c r="L624" s="2"/>
      <c r="M624" s="2"/>
      <c r="N624" s="2"/>
      <c r="O624" s="2"/>
      <c r="P624" s="2"/>
    </row>
    <row r="625">
      <c r="A625" s="2"/>
      <c r="C625" s="58"/>
      <c r="G625" s="2"/>
      <c r="H625" s="2"/>
      <c r="I625" s="2"/>
      <c r="J625" s="2"/>
      <c r="K625" s="2"/>
      <c r="L625" s="2"/>
      <c r="M625" s="2"/>
      <c r="N625" s="2"/>
      <c r="O625" s="2"/>
      <c r="P625" s="2"/>
    </row>
    <row r="626">
      <c r="A626" s="2"/>
      <c r="C626" s="58"/>
      <c r="G626" s="2"/>
      <c r="H626" s="2"/>
      <c r="I626" s="2"/>
      <c r="J626" s="2"/>
      <c r="K626" s="2"/>
      <c r="L626" s="2"/>
      <c r="M626" s="2"/>
      <c r="N626" s="2"/>
      <c r="O626" s="2"/>
      <c r="P626" s="2"/>
    </row>
    <row r="627">
      <c r="A627" s="2"/>
      <c r="C627" s="58"/>
      <c r="G627" s="2"/>
      <c r="H627" s="2"/>
      <c r="I627" s="2"/>
      <c r="J627" s="2"/>
      <c r="K627" s="2"/>
      <c r="L627" s="2"/>
      <c r="M627" s="2"/>
      <c r="N627" s="2"/>
      <c r="O627" s="2"/>
      <c r="P627" s="2"/>
    </row>
    <row r="628">
      <c r="A628" s="2"/>
      <c r="C628" s="58"/>
      <c r="G628" s="2"/>
      <c r="H628" s="2"/>
      <c r="I628" s="2"/>
      <c r="J628" s="2"/>
      <c r="K628" s="2"/>
      <c r="L628" s="2"/>
      <c r="M628" s="2"/>
      <c r="N628" s="2"/>
      <c r="O628" s="2"/>
      <c r="P628" s="2"/>
    </row>
    <row r="629">
      <c r="A629" s="2"/>
      <c r="C629" s="58"/>
      <c r="G629" s="2"/>
      <c r="H629" s="2"/>
      <c r="I629" s="2"/>
      <c r="J629" s="2"/>
      <c r="K629" s="2"/>
      <c r="L629" s="2"/>
      <c r="M629" s="2"/>
      <c r="N629" s="2"/>
      <c r="O629" s="2"/>
      <c r="P629" s="2"/>
    </row>
    <row r="630">
      <c r="A630" s="2"/>
      <c r="C630" s="58"/>
      <c r="G630" s="2"/>
      <c r="H630" s="2"/>
      <c r="I630" s="2"/>
      <c r="J630" s="2"/>
      <c r="K630" s="2"/>
      <c r="L630" s="2"/>
      <c r="M630" s="2"/>
      <c r="N630" s="2"/>
      <c r="O630" s="2"/>
      <c r="P630" s="2"/>
    </row>
    <row r="631">
      <c r="A631" s="2"/>
      <c r="C631" s="58"/>
      <c r="G631" s="2"/>
      <c r="H631" s="2"/>
      <c r="I631" s="2"/>
      <c r="J631" s="2"/>
      <c r="K631" s="2"/>
      <c r="L631" s="2"/>
      <c r="M631" s="2"/>
      <c r="N631" s="2"/>
      <c r="O631" s="2"/>
      <c r="P631" s="2"/>
    </row>
    <row r="632">
      <c r="A632" s="2"/>
      <c r="C632" s="58"/>
      <c r="G632" s="2"/>
      <c r="H632" s="2"/>
      <c r="I632" s="2"/>
      <c r="J632" s="2"/>
      <c r="K632" s="2"/>
      <c r="L632" s="2"/>
      <c r="M632" s="2"/>
      <c r="N632" s="2"/>
      <c r="O632" s="2"/>
      <c r="P632" s="2"/>
    </row>
    <row r="633">
      <c r="A633" s="2"/>
      <c r="C633" s="58"/>
      <c r="G633" s="2"/>
      <c r="H633" s="2"/>
      <c r="I633" s="2"/>
      <c r="J633" s="2"/>
      <c r="K633" s="2"/>
      <c r="L633" s="2"/>
      <c r="M633" s="2"/>
      <c r="N633" s="2"/>
      <c r="O633" s="2"/>
      <c r="P633" s="2"/>
    </row>
    <row r="634">
      <c r="A634" s="2"/>
      <c r="C634" s="58"/>
      <c r="G634" s="2"/>
      <c r="H634" s="2"/>
      <c r="I634" s="2"/>
      <c r="J634" s="2"/>
      <c r="K634" s="2"/>
      <c r="L634" s="2"/>
      <c r="M634" s="2"/>
      <c r="N634" s="2"/>
      <c r="O634" s="2"/>
      <c r="P634" s="2"/>
    </row>
    <row r="635">
      <c r="A635" s="2"/>
      <c r="C635" s="58"/>
      <c r="G635" s="2"/>
      <c r="H635" s="2"/>
      <c r="I635" s="2"/>
      <c r="J635" s="2"/>
      <c r="K635" s="2"/>
      <c r="L635" s="2"/>
      <c r="M635" s="2"/>
      <c r="N635" s="2"/>
      <c r="O635" s="2"/>
      <c r="P635" s="2"/>
    </row>
    <row r="636">
      <c r="A636" s="2"/>
      <c r="C636" s="58"/>
      <c r="G636" s="2"/>
      <c r="H636" s="2"/>
      <c r="I636" s="2"/>
      <c r="J636" s="2"/>
      <c r="K636" s="2"/>
      <c r="L636" s="2"/>
      <c r="M636" s="2"/>
      <c r="N636" s="2"/>
      <c r="O636" s="2"/>
      <c r="P636" s="2"/>
    </row>
    <row r="637">
      <c r="A637" s="2"/>
      <c r="C637" s="58"/>
      <c r="G637" s="2"/>
      <c r="H637" s="2"/>
      <c r="I637" s="2"/>
      <c r="J637" s="2"/>
      <c r="K637" s="2"/>
      <c r="L637" s="2"/>
      <c r="M637" s="2"/>
      <c r="N637" s="2"/>
      <c r="O637" s="2"/>
      <c r="P637" s="2"/>
    </row>
    <row r="638">
      <c r="A638" s="2"/>
      <c r="C638" s="58"/>
      <c r="G638" s="2"/>
      <c r="H638" s="2"/>
      <c r="I638" s="2"/>
      <c r="J638" s="2"/>
      <c r="K638" s="2"/>
      <c r="L638" s="2"/>
      <c r="M638" s="2"/>
      <c r="N638" s="2"/>
      <c r="O638" s="2"/>
      <c r="P638" s="2"/>
    </row>
    <row r="639">
      <c r="A639" s="2"/>
      <c r="C639" s="58"/>
      <c r="G639" s="2"/>
      <c r="H639" s="2"/>
      <c r="I639" s="2"/>
      <c r="J639" s="2"/>
      <c r="K639" s="2"/>
      <c r="L639" s="2"/>
      <c r="M639" s="2"/>
      <c r="N639" s="2"/>
      <c r="O639" s="2"/>
      <c r="P639" s="2"/>
    </row>
    <row r="640">
      <c r="A640" s="2"/>
      <c r="C640" s="58"/>
      <c r="G640" s="2"/>
      <c r="H640" s="2"/>
      <c r="I640" s="2"/>
      <c r="J640" s="2"/>
      <c r="K640" s="2"/>
      <c r="L640" s="2"/>
      <c r="M640" s="2"/>
      <c r="N640" s="2"/>
      <c r="O640" s="2"/>
      <c r="P640" s="2"/>
    </row>
    <row r="641">
      <c r="A641" s="2"/>
      <c r="C641" s="58"/>
      <c r="G641" s="2"/>
      <c r="H641" s="2"/>
      <c r="I641" s="2"/>
      <c r="J641" s="2"/>
      <c r="K641" s="2"/>
      <c r="L641" s="2"/>
      <c r="M641" s="2"/>
      <c r="N641" s="2"/>
      <c r="O641" s="2"/>
      <c r="P641" s="2"/>
    </row>
    <row r="642">
      <c r="A642" s="2"/>
      <c r="C642" s="58"/>
      <c r="G642" s="2"/>
      <c r="H642" s="2"/>
      <c r="I642" s="2"/>
      <c r="J642" s="2"/>
      <c r="K642" s="2"/>
      <c r="L642" s="2"/>
      <c r="M642" s="2"/>
      <c r="N642" s="2"/>
      <c r="O642" s="2"/>
      <c r="P642" s="2"/>
    </row>
    <row r="643">
      <c r="A643" s="2"/>
      <c r="C643" s="58"/>
      <c r="G643" s="2"/>
      <c r="H643" s="2"/>
      <c r="I643" s="2"/>
      <c r="J643" s="2"/>
      <c r="K643" s="2"/>
      <c r="L643" s="2"/>
      <c r="M643" s="2"/>
      <c r="N643" s="2"/>
      <c r="O643" s="2"/>
      <c r="P643" s="2"/>
    </row>
    <row r="644">
      <c r="A644" s="2"/>
      <c r="C644" s="58"/>
      <c r="G644" s="2"/>
      <c r="H644" s="2"/>
      <c r="I644" s="2"/>
      <c r="J644" s="2"/>
      <c r="K644" s="2"/>
      <c r="L644" s="2"/>
      <c r="M644" s="2"/>
      <c r="N644" s="2"/>
      <c r="O644" s="2"/>
      <c r="P644" s="2"/>
    </row>
    <row r="645">
      <c r="A645" s="2"/>
      <c r="C645" s="58"/>
      <c r="G645" s="2"/>
      <c r="H645" s="2"/>
      <c r="I645" s="2"/>
      <c r="J645" s="2"/>
      <c r="K645" s="2"/>
      <c r="L645" s="2"/>
      <c r="M645" s="2"/>
      <c r="N645" s="2"/>
      <c r="O645" s="2"/>
      <c r="P645" s="2"/>
    </row>
    <row r="646">
      <c r="A646" s="2"/>
      <c r="C646" s="58"/>
      <c r="G646" s="2"/>
      <c r="H646" s="2"/>
      <c r="I646" s="2"/>
      <c r="J646" s="2"/>
      <c r="K646" s="2"/>
      <c r="L646" s="2"/>
      <c r="M646" s="2"/>
      <c r="N646" s="2"/>
      <c r="O646" s="2"/>
      <c r="P646" s="2"/>
    </row>
    <row r="647">
      <c r="A647" s="2"/>
      <c r="C647" s="58"/>
      <c r="G647" s="2"/>
      <c r="H647" s="2"/>
      <c r="I647" s="2"/>
      <c r="J647" s="2"/>
      <c r="K647" s="2"/>
      <c r="L647" s="2"/>
      <c r="M647" s="2"/>
      <c r="N647" s="2"/>
      <c r="O647" s="2"/>
      <c r="P647" s="2"/>
    </row>
    <row r="648">
      <c r="A648" s="2"/>
      <c r="C648" s="58"/>
      <c r="G648" s="2"/>
      <c r="H648" s="2"/>
      <c r="I648" s="2"/>
      <c r="J648" s="2"/>
      <c r="K648" s="2"/>
      <c r="L648" s="2"/>
      <c r="M648" s="2"/>
      <c r="N648" s="2"/>
      <c r="O648" s="2"/>
      <c r="P648" s="2"/>
    </row>
    <row r="649">
      <c r="A649" s="2"/>
      <c r="C649" s="58"/>
      <c r="G649" s="2"/>
      <c r="H649" s="2"/>
      <c r="I649" s="2"/>
      <c r="J649" s="2"/>
      <c r="K649" s="2"/>
      <c r="L649" s="2"/>
      <c r="M649" s="2"/>
      <c r="N649" s="2"/>
      <c r="O649" s="2"/>
      <c r="P649" s="2"/>
    </row>
    <row r="650">
      <c r="A650" s="2"/>
      <c r="C650" s="58"/>
      <c r="G650" s="2"/>
      <c r="H650" s="2"/>
      <c r="I650" s="2"/>
      <c r="J650" s="2"/>
      <c r="K650" s="2"/>
      <c r="L650" s="2"/>
      <c r="M650" s="2"/>
      <c r="N650" s="2"/>
      <c r="O650" s="2"/>
      <c r="P650" s="2"/>
    </row>
    <row r="651">
      <c r="A651" s="2"/>
      <c r="C651" s="58"/>
      <c r="G651" s="2"/>
      <c r="H651" s="2"/>
      <c r="I651" s="2"/>
      <c r="J651" s="2"/>
      <c r="K651" s="2"/>
      <c r="L651" s="2"/>
      <c r="M651" s="2"/>
      <c r="N651" s="2"/>
      <c r="O651" s="2"/>
      <c r="P651" s="2"/>
    </row>
    <row r="652">
      <c r="A652" s="2"/>
      <c r="C652" s="58"/>
      <c r="G652" s="2"/>
      <c r="H652" s="2"/>
      <c r="I652" s="2"/>
      <c r="J652" s="2"/>
      <c r="K652" s="2"/>
      <c r="L652" s="2"/>
      <c r="M652" s="2"/>
      <c r="N652" s="2"/>
      <c r="O652" s="2"/>
      <c r="P652" s="2"/>
    </row>
    <row r="653">
      <c r="A653" s="2"/>
      <c r="C653" s="58"/>
      <c r="G653" s="2"/>
      <c r="H653" s="2"/>
      <c r="I653" s="2"/>
      <c r="J653" s="2"/>
      <c r="K653" s="2"/>
      <c r="L653" s="2"/>
      <c r="M653" s="2"/>
      <c r="N653" s="2"/>
      <c r="O653" s="2"/>
      <c r="P653" s="2"/>
    </row>
    <row r="654">
      <c r="A654" s="2"/>
      <c r="C654" s="58"/>
      <c r="G654" s="2"/>
      <c r="H654" s="2"/>
      <c r="I654" s="2"/>
      <c r="J654" s="2"/>
      <c r="K654" s="2"/>
      <c r="L654" s="2"/>
      <c r="M654" s="2"/>
      <c r="N654" s="2"/>
      <c r="O654" s="2"/>
      <c r="P654" s="2"/>
    </row>
    <row r="655">
      <c r="A655" s="2"/>
      <c r="C655" s="58"/>
      <c r="G655" s="2"/>
      <c r="H655" s="2"/>
      <c r="I655" s="2"/>
      <c r="J655" s="2"/>
      <c r="K655" s="2"/>
      <c r="L655" s="2"/>
      <c r="M655" s="2"/>
      <c r="N655" s="2"/>
      <c r="O655" s="2"/>
      <c r="P655" s="2"/>
    </row>
    <row r="656">
      <c r="A656" s="2"/>
      <c r="C656" s="58"/>
      <c r="G656" s="2"/>
      <c r="H656" s="2"/>
      <c r="I656" s="2"/>
      <c r="J656" s="2"/>
      <c r="K656" s="2"/>
      <c r="L656" s="2"/>
      <c r="M656" s="2"/>
      <c r="N656" s="2"/>
      <c r="O656" s="2"/>
      <c r="P656" s="2"/>
    </row>
    <row r="657">
      <c r="A657" s="2"/>
      <c r="C657" s="58"/>
      <c r="G657" s="2"/>
      <c r="H657" s="2"/>
      <c r="I657" s="2"/>
      <c r="J657" s="2"/>
      <c r="K657" s="2"/>
      <c r="L657" s="2"/>
      <c r="M657" s="2"/>
      <c r="N657" s="2"/>
      <c r="O657" s="2"/>
      <c r="P657" s="2"/>
    </row>
    <row r="658">
      <c r="A658" s="2"/>
      <c r="C658" s="58"/>
      <c r="G658" s="2"/>
      <c r="H658" s="2"/>
      <c r="I658" s="2"/>
      <c r="J658" s="2"/>
      <c r="K658" s="2"/>
      <c r="L658" s="2"/>
      <c r="M658" s="2"/>
      <c r="N658" s="2"/>
      <c r="O658" s="2"/>
      <c r="P658" s="2"/>
    </row>
    <row r="659">
      <c r="A659" s="2"/>
      <c r="C659" s="58"/>
      <c r="G659" s="2"/>
      <c r="H659" s="2"/>
      <c r="I659" s="2"/>
      <c r="J659" s="2"/>
      <c r="K659" s="2"/>
      <c r="L659" s="2"/>
      <c r="M659" s="2"/>
      <c r="N659" s="2"/>
      <c r="O659" s="2"/>
      <c r="P659" s="2"/>
    </row>
    <row r="660">
      <c r="A660" s="2"/>
      <c r="C660" s="58"/>
      <c r="G660" s="2"/>
      <c r="H660" s="2"/>
      <c r="I660" s="2"/>
      <c r="J660" s="2"/>
      <c r="K660" s="2"/>
      <c r="L660" s="2"/>
      <c r="M660" s="2"/>
      <c r="N660" s="2"/>
      <c r="O660" s="2"/>
      <c r="P660" s="2"/>
    </row>
    <row r="661">
      <c r="A661" s="2"/>
      <c r="C661" s="58"/>
      <c r="G661" s="2"/>
      <c r="H661" s="2"/>
      <c r="I661" s="2"/>
      <c r="J661" s="2"/>
      <c r="K661" s="2"/>
      <c r="L661" s="2"/>
      <c r="M661" s="2"/>
      <c r="N661" s="2"/>
      <c r="O661" s="2"/>
      <c r="P661" s="2"/>
    </row>
    <row r="662">
      <c r="A662" s="2"/>
      <c r="C662" s="58"/>
      <c r="G662" s="2"/>
      <c r="H662" s="2"/>
      <c r="I662" s="2"/>
      <c r="J662" s="2"/>
      <c r="K662" s="2"/>
      <c r="L662" s="2"/>
      <c r="M662" s="2"/>
      <c r="N662" s="2"/>
      <c r="O662" s="2"/>
      <c r="P662" s="2"/>
    </row>
    <row r="663">
      <c r="A663" s="2"/>
      <c r="C663" s="58"/>
      <c r="G663" s="2"/>
      <c r="H663" s="2"/>
      <c r="I663" s="2"/>
      <c r="J663" s="2"/>
      <c r="K663" s="2"/>
      <c r="L663" s="2"/>
      <c r="M663" s="2"/>
      <c r="N663" s="2"/>
      <c r="O663" s="2"/>
      <c r="P663" s="2"/>
    </row>
    <row r="664">
      <c r="A664" s="2"/>
      <c r="C664" s="58"/>
      <c r="G664" s="2"/>
      <c r="H664" s="2"/>
      <c r="I664" s="2"/>
      <c r="J664" s="2"/>
      <c r="K664" s="2"/>
      <c r="L664" s="2"/>
      <c r="M664" s="2"/>
      <c r="N664" s="2"/>
      <c r="O664" s="2"/>
      <c r="P664" s="2"/>
    </row>
    <row r="665">
      <c r="A665" s="2"/>
      <c r="C665" s="58"/>
      <c r="G665" s="2"/>
      <c r="H665" s="2"/>
      <c r="I665" s="2"/>
      <c r="J665" s="2"/>
      <c r="K665" s="2"/>
      <c r="L665" s="2"/>
      <c r="M665" s="2"/>
      <c r="N665" s="2"/>
      <c r="O665" s="2"/>
      <c r="P665" s="2"/>
    </row>
    <row r="666">
      <c r="A666" s="2"/>
      <c r="C666" s="58"/>
      <c r="G666" s="2"/>
      <c r="H666" s="2"/>
      <c r="I666" s="2"/>
      <c r="J666" s="2"/>
      <c r="K666" s="2"/>
      <c r="L666" s="2"/>
      <c r="M666" s="2"/>
      <c r="N666" s="2"/>
      <c r="O666" s="2"/>
      <c r="P666" s="2"/>
    </row>
    <row r="667">
      <c r="A667" s="2"/>
      <c r="C667" s="58"/>
      <c r="G667" s="2"/>
      <c r="H667" s="2"/>
      <c r="I667" s="2"/>
      <c r="J667" s="2"/>
      <c r="K667" s="2"/>
      <c r="L667" s="2"/>
      <c r="M667" s="2"/>
      <c r="N667" s="2"/>
      <c r="O667" s="2"/>
      <c r="P667" s="2"/>
    </row>
    <row r="668">
      <c r="A668" s="2"/>
      <c r="C668" s="58"/>
      <c r="G668" s="2"/>
      <c r="H668" s="2"/>
      <c r="I668" s="2"/>
      <c r="J668" s="2"/>
      <c r="K668" s="2"/>
      <c r="L668" s="2"/>
      <c r="M668" s="2"/>
      <c r="N668" s="2"/>
      <c r="O668" s="2"/>
      <c r="P668" s="2"/>
    </row>
    <row r="669">
      <c r="A669" s="2"/>
      <c r="C669" s="58"/>
      <c r="G669" s="2"/>
      <c r="H669" s="2"/>
      <c r="I669" s="2"/>
      <c r="J669" s="2"/>
      <c r="K669" s="2"/>
      <c r="L669" s="2"/>
      <c r="M669" s="2"/>
      <c r="N669" s="2"/>
      <c r="O669" s="2"/>
      <c r="P669" s="2"/>
    </row>
    <row r="670">
      <c r="A670" s="2"/>
      <c r="C670" s="58"/>
      <c r="G670" s="2"/>
      <c r="H670" s="2"/>
      <c r="I670" s="2"/>
      <c r="J670" s="2"/>
      <c r="K670" s="2"/>
      <c r="L670" s="2"/>
      <c r="M670" s="2"/>
      <c r="N670" s="2"/>
      <c r="O670" s="2"/>
      <c r="P670" s="2"/>
    </row>
    <row r="671">
      <c r="A671" s="2"/>
      <c r="C671" s="58"/>
      <c r="G671" s="2"/>
      <c r="H671" s="2"/>
      <c r="I671" s="2"/>
      <c r="J671" s="2"/>
      <c r="K671" s="2"/>
      <c r="L671" s="2"/>
      <c r="M671" s="2"/>
      <c r="N671" s="2"/>
      <c r="O671" s="2"/>
      <c r="P671" s="2"/>
    </row>
    <row r="672">
      <c r="A672" s="2"/>
      <c r="C672" s="58"/>
      <c r="G672" s="2"/>
      <c r="H672" s="2"/>
      <c r="I672" s="2"/>
      <c r="J672" s="2"/>
      <c r="K672" s="2"/>
      <c r="L672" s="2"/>
      <c r="M672" s="2"/>
      <c r="N672" s="2"/>
      <c r="O672" s="2"/>
      <c r="P672" s="2"/>
    </row>
    <row r="673">
      <c r="A673" s="2"/>
      <c r="C673" s="58"/>
      <c r="G673" s="2"/>
      <c r="H673" s="2"/>
      <c r="I673" s="2"/>
      <c r="J673" s="2"/>
      <c r="K673" s="2"/>
      <c r="L673" s="2"/>
      <c r="M673" s="2"/>
      <c r="N673" s="2"/>
      <c r="O673" s="2"/>
      <c r="P673" s="2"/>
    </row>
    <row r="674">
      <c r="A674" s="2"/>
      <c r="C674" s="58"/>
      <c r="G674" s="2"/>
      <c r="H674" s="2"/>
      <c r="I674" s="2"/>
      <c r="J674" s="2"/>
      <c r="K674" s="2"/>
      <c r="L674" s="2"/>
      <c r="M674" s="2"/>
      <c r="N674" s="2"/>
      <c r="O674" s="2"/>
      <c r="P674" s="2"/>
    </row>
    <row r="675">
      <c r="A675" s="2"/>
      <c r="C675" s="58"/>
      <c r="G675" s="2"/>
      <c r="H675" s="2"/>
      <c r="I675" s="2"/>
      <c r="J675" s="2"/>
      <c r="K675" s="2"/>
      <c r="L675" s="2"/>
      <c r="M675" s="2"/>
      <c r="N675" s="2"/>
      <c r="O675" s="2"/>
      <c r="P675" s="2"/>
    </row>
    <row r="676">
      <c r="A676" s="2"/>
      <c r="C676" s="58"/>
      <c r="G676" s="2"/>
      <c r="H676" s="2"/>
      <c r="I676" s="2"/>
      <c r="J676" s="2"/>
      <c r="K676" s="2"/>
      <c r="L676" s="2"/>
      <c r="M676" s="2"/>
      <c r="N676" s="2"/>
      <c r="O676" s="2"/>
      <c r="P676" s="2"/>
    </row>
    <row r="677">
      <c r="A677" s="2"/>
      <c r="C677" s="58"/>
      <c r="G677" s="2"/>
      <c r="H677" s="2"/>
      <c r="I677" s="2"/>
      <c r="J677" s="2"/>
      <c r="K677" s="2"/>
      <c r="L677" s="2"/>
      <c r="M677" s="2"/>
      <c r="N677" s="2"/>
      <c r="O677" s="2"/>
      <c r="P677" s="2"/>
    </row>
    <row r="678">
      <c r="A678" s="2"/>
      <c r="C678" s="58"/>
      <c r="G678" s="2"/>
      <c r="H678" s="2"/>
      <c r="I678" s="2"/>
      <c r="J678" s="2"/>
      <c r="K678" s="2"/>
      <c r="L678" s="2"/>
      <c r="M678" s="2"/>
      <c r="N678" s="2"/>
      <c r="O678" s="2"/>
      <c r="P678" s="2"/>
    </row>
    <row r="679">
      <c r="A679" s="2"/>
      <c r="C679" s="58"/>
      <c r="G679" s="2"/>
      <c r="H679" s="2"/>
      <c r="I679" s="2"/>
      <c r="J679" s="2"/>
      <c r="K679" s="2"/>
      <c r="L679" s="2"/>
      <c r="M679" s="2"/>
      <c r="N679" s="2"/>
      <c r="O679" s="2"/>
      <c r="P679" s="2"/>
    </row>
    <row r="680">
      <c r="A680" s="2"/>
      <c r="C680" s="58"/>
      <c r="G680" s="2"/>
      <c r="H680" s="2"/>
      <c r="I680" s="2"/>
      <c r="J680" s="2"/>
      <c r="K680" s="2"/>
      <c r="L680" s="2"/>
      <c r="M680" s="2"/>
      <c r="N680" s="2"/>
      <c r="O680" s="2"/>
      <c r="P680" s="2"/>
    </row>
    <row r="681">
      <c r="A681" s="2"/>
      <c r="C681" s="58"/>
      <c r="G681" s="2"/>
      <c r="H681" s="2"/>
      <c r="I681" s="2"/>
      <c r="J681" s="2"/>
      <c r="K681" s="2"/>
      <c r="L681" s="2"/>
      <c r="M681" s="2"/>
      <c r="N681" s="2"/>
      <c r="O681" s="2"/>
      <c r="P681" s="2"/>
    </row>
    <row r="682">
      <c r="A682" s="2"/>
      <c r="C682" s="58"/>
      <c r="G682" s="2"/>
      <c r="H682" s="2"/>
      <c r="I682" s="2"/>
      <c r="J682" s="2"/>
      <c r="K682" s="2"/>
      <c r="L682" s="2"/>
      <c r="M682" s="2"/>
      <c r="N682" s="2"/>
      <c r="O682" s="2"/>
      <c r="P682" s="2"/>
    </row>
    <row r="683">
      <c r="A683" s="2"/>
      <c r="C683" s="58"/>
      <c r="G683" s="2"/>
      <c r="H683" s="2"/>
      <c r="I683" s="2"/>
      <c r="J683" s="2"/>
      <c r="K683" s="2"/>
      <c r="L683" s="2"/>
      <c r="M683" s="2"/>
      <c r="N683" s="2"/>
      <c r="O683" s="2"/>
      <c r="P683" s="2"/>
    </row>
    <row r="684">
      <c r="A684" s="2"/>
      <c r="C684" s="58"/>
      <c r="G684" s="2"/>
      <c r="H684" s="2"/>
      <c r="I684" s="2"/>
      <c r="J684" s="2"/>
      <c r="K684" s="2"/>
      <c r="L684" s="2"/>
      <c r="M684" s="2"/>
      <c r="N684" s="2"/>
      <c r="O684" s="2"/>
      <c r="P684" s="2"/>
    </row>
    <row r="685">
      <c r="A685" s="2"/>
      <c r="C685" s="58"/>
      <c r="G685" s="2"/>
      <c r="H685" s="2"/>
      <c r="I685" s="2"/>
      <c r="J685" s="2"/>
      <c r="K685" s="2"/>
      <c r="L685" s="2"/>
      <c r="M685" s="2"/>
      <c r="N685" s="2"/>
      <c r="O685" s="2"/>
      <c r="P685" s="2"/>
    </row>
    <row r="686">
      <c r="A686" s="2"/>
      <c r="C686" s="58"/>
      <c r="G686" s="2"/>
      <c r="H686" s="2"/>
      <c r="I686" s="2"/>
      <c r="J686" s="2"/>
      <c r="K686" s="2"/>
      <c r="L686" s="2"/>
      <c r="M686" s="2"/>
      <c r="N686" s="2"/>
      <c r="O686" s="2"/>
      <c r="P686" s="2"/>
    </row>
    <row r="687">
      <c r="A687" s="2"/>
      <c r="C687" s="58"/>
      <c r="G687" s="2"/>
      <c r="H687" s="2"/>
      <c r="I687" s="2"/>
      <c r="J687" s="2"/>
      <c r="K687" s="2"/>
      <c r="L687" s="2"/>
      <c r="M687" s="2"/>
      <c r="N687" s="2"/>
      <c r="O687" s="2"/>
      <c r="P687" s="2"/>
    </row>
    <row r="688">
      <c r="A688" s="2"/>
      <c r="C688" s="58"/>
      <c r="G688" s="2"/>
      <c r="H688" s="2"/>
      <c r="I688" s="2"/>
      <c r="J688" s="2"/>
      <c r="K688" s="2"/>
      <c r="L688" s="2"/>
      <c r="M688" s="2"/>
      <c r="N688" s="2"/>
      <c r="O688" s="2"/>
      <c r="P688" s="2"/>
    </row>
    <row r="689">
      <c r="A689" s="2"/>
      <c r="C689" s="58"/>
      <c r="G689" s="2"/>
      <c r="H689" s="2"/>
      <c r="I689" s="2"/>
      <c r="J689" s="2"/>
      <c r="K689" s="2"/>
      <c r="L689" s="2"/>
      <c r="M689" s="2"/>
      <c r="N689" s="2"/>
      <c r="O689" s="2"/>
      <c r="P689" s="2"/>
    </row>
    <row r="690">
      <c r="A690" s="2"/>
      <c r="C690" s="58"/>
      <c r="G690" s="2"/>
      <c r="H690" s="2"/>
      <c r="I690" s="2"/>
      <c r="J690" s="2"/>
      <c r="K690" s="2"/>
      <c r="L690" s="2"/>
      <c r="M690" s="2"/>
      <c r="N690" s="2"/>
      <c r="O690" s="2"/>
      <c r="P690" s="2"/>
    </row>
    <row r="691">
      <c r="A691" s="2"/>
      <c r="C691" s="58"/>
      <c r="G691" s="2"/>
      <c r="H691" s="2"/>
      <c r="I691" s="2"/>
      <c r="J691" s="2"/>
      <c r="K691" s="2"/>
      <c r="L691" s="2"/>
      <c r="M691" s="2"/>
      <c r="N691" s="2"/>
      <c r="O691" s="2"/>
      <c r="P691" s="2"/>
    </row>
    <row r="692">
      <c r="A692" s="2"/>
      <c r="C692" s="58"/>
      <c r="G692" s="2"/>
      <c r="H692" s="2"/>
      <c r="I692" s="2"/>
      <c r="J692" s="2"/>
      <c r="K692" s="2"/>
      <c r="L692" s="2"/>
      <c r="M692" s="2"/>
      <c r="N692" s="2"/>
      <c r="O692" s="2"/>
      <c r="P692" s="2"/>
    </row>
    <row r="693">
      <c r="A693" s="2"/>
      <c r="C693" s="58"/>
      <c r="G693" s="2"/>
      <c r="H693" s="2"/>
      <c r="I693" s="2"/>
      <c r="J693" s="2"/>
      <c r="K693" s="2"/>
      <c r="L693" s="2"/>
      <c r="M693" s="2"/>
      <c r="N693" s="2"/>
      <c r="O693" s="2"/>
      <c r="P693" s="2"/>
    </row>
    <row r="694">
      <c r="A694" s="2"/>
      <c r="C694" s="58"/>
      <c r="G694" s="2"/>
      <c r="H694" s="2"/>
      <c r="I694" s="2"/>
      <c r="J694" s="2"/>
      <c r="K694" s="2"/>
      <c r="L694" s="2"/>
      <c r="M694" s="2"/>
      <c r="N694" s="2"/>
      <c r="O694" s="2"/>
      <c r="P694" s="2"/>
    </row>
    <row r="695">
      <c r="A695" s="2"/>
      <c r="C695" s="58"/>
      <c r="G695" s="2"/>
      <c r="H695" s="2"/>
      <c r="I695" s="2"/>
      <c r="J695" s="2"/>
      <c r="K695" s="2"/>
      <c r="L695" s="2"/>
      <c r="M695" s="2"/>
      <c r="N695" s="2"/>
      <c r="O695" s="2"/>
      <c r="P695" s="2"/>
    </row>
    <row r="696">
      <c r="A696" s="2"/>
      <c r="C696" s="58"/>
      <c r="G696" s="2"/>
      <c r="H696" s="2"/>
      <c r="I696" s="2"/>
      <c r="J696" s="2"/>
      <c r="K696" s="2"/>
      <c r="L696" s="2"/>
      <c r="M696" s="2"/>
      <c r="N696" s="2"/>
      <c r="O696" s="2"/>
      <c r="P696" s="2"/>
    </row>
    <row r="697">
      <c r="A697" s="2"/>
      <c r="C697" s="58"/>
      <c r="G697" s="2"/>
      <c r="H697" s="2"/>
      <c r="I697" s="2"/>
      <c r="J697" s="2"/>
      <c r="K697" s="2"/>
      <c r="L697" s="2"/>
      <c r="M697" s="2"/>
      <c r="N697" s="2"/>
      <c r="O697" s="2"/>
      <c r="P697" s="2"/>
    </row>
    <row r="698">
      <c r="A698" s="2"/>
      <c r="C698" s="58"/>
      <c r="G698" s="2"/>
      <c r="H698" s="2"/>
      <c r="I698" s="2"/>
      <c r="J698" s="2"/>
      <c r="K698" s="2"/>
      <c r="L698" s="2"/>
      <c r="M698" s="2"/>
      <c r="N698" s="2"/>
      <c r="O698" s="2"/>
      <c r="P698" s="2"/>
    </row>
    <row r="699">
      <c r="A699" s="2"/>
      <c r="C699" s="58"/>
      <c r="G699" s="2"/>
      <c r="H699" s="2"/>
      <c r="I699" s="2"/>
      <c r="J699" s="2"/>
      <c r="K699" s="2"/>
      <c r="L699" s="2"/>
      <c r="M699" s="2"/>
      <c r="N699" s="2"/>
      <c r="O699" s="2"/>
      <c r="P699" s="2"/>
    </row>
    <row r="700">
      <c r="A700" s="2"/>
      <c r="C700" s="58"/>
      <c r="G700" s="2"/>
      <c r="H700" s="2"/>
      <c r="I700" s="2"/>
      <c r="J700" s="2"/>
      <c r="K700" s="2"/>
      <c r="L700" s="2"/>
      <c r="M700" s="2"/>
      <c r="N700" s="2"/>
      <c r="O700" s="2"/>
      <c r="P700" s="2"/>
    </row>
    <row r="701">
      <c r="A701" s="2"/>
      <c r="C701" s="58"/>
      <c r="G701" s="2"/>
      <c r="H701" s="2"/>
      <c r="I701" s="2"/>
      <c r="J701" s="2"/>
      <c r="K701" s="2"/>
      <c r="L701" s="2"/>
      <c r="M701" s="2"/>
      <c r="N701" s="2"/>
      <c r="O701" s="2"/>
      <c r="P701" s="2"/>
    </row>
    <row r="702">
      <c r="A702" s="2"/>
      <c r="C702" s="58"/>
      <c r="G702" s="2"/>
      <c r="H702" s="2"/>
      <c r="I702" s="2"/>
      <c r="J702" s="2"/>
      <c r="K702" s="2"/>
      <c r="L702" s="2"/>
      <c r="M702" s="2"/>
      <c r="N702" s="2"/>
      <c r="O702" s="2"/>
      <c r="P702" s="2"/>
    </row>
    <row r="703">
      <c r="A703" s="2"/>
      <c r="C703" s="58"/>
      <c r="G703" s="2"/>
      <c r="H703" s="2"/>
      <c r="I703" s="2"/>
      <c r="J703" s="2"/>
      <c r="K703" s="2"/>
      <c r="L703" s="2"/>
      <c r="M703" s="2"/>
      <c r="N703" s="2"/>
      <c r="O703" s="2"/>
      <c r="P703" s="2"/>
    </row>
    <row r="704">
      <c r="A704" s="2"/>
      <c r="C704" s="58"/>
      <c r="G704" s="2"/>
      <c r="H704" s="2"/>
      <c r="I704" s="2"/>
      <c r="J704" s="2"/>
      <c r="K704" s="2"/>
      <c r="L704" s="2"/>
      <c r="M704" s="2"/>
      <c r="N704" s="2"/>
      <c r="O704" s="2"/>
      <c r="P704" s="2"/>
    </row>
    <row r="705">
      <c r="A705" s="2"/>
      <c r="C705" s="58"/>
      <c r="G705" s="2"/>
      <c r="H705" s="2"/>
      <c r="I705" s="2"/>
      <c r="J705" s="2"/>
      <c r="K705" s="2"/>
      <c r="L705" s="2"/>
      <c r="M705" s="2"/>
      <c r="N705" s="2"/>
      <c r="O705" s="2"/>
      <c r="P705" s="2"/>
    </row>
    <row r="706">
      <c r="A706" s="2"/>
      <c r="C706" s="58"/>
      <c r="G706" s="2"/>
      <c r="H706" s="2"/>
      <c r="I706" s="2"/>
      <c r="J706" s="2"/>
      <c r="K706" s="2"/>
      <c r="L706" s="2"/>
      <c r="M706" s="2"/>
      <c r="N706" s="2"/>
      <c r="O706" s="2"/>
      <c r="P706" s="2"/>
    </row>
    <row r="707">
      <c r="A707" s="2"/>
      <c r="C707" s="58"/>
      <c r="G707" s="2"/>
      <c r="H707" s="2"/>
      <c r="I707" s="2"/>
      <c r="J707" s="2"/>
      <c r="K707" s="2"/>
      <c r="L707" s="2"/>
      <c r="M707" s="2"/>
      <c r="N707" s="2"/>
      <c r="O707" s="2"/>
      <c r="P707" s="2"/>
    </row>
    <row r="708">
      <c r="A708" s="2"/>
      <c r="C708" s="58"/>
      <c r="G708" s="2"/>
      <c r="H708" s="2"/>
      <c r="I708" s="2"/>
      <c r="J708" s="2"/>
      <c r="K708" s="2"/>
      <c r="L708" s="2"/>
      <c r="M708" s="2"/>
      <c r="N708" s="2"/>
      <c r="O708" s="2"/>
      <c r="P708" s="2"/>
    </row>
    <row r="709">
      <c r="A709" s="2"/>
      <c r="C709" s="58"/>
      <c r="G709" s="2"/>
      <c r="H709" s="2"/>
      <c r="I709" s="2"/>
      <c r="J709" s="2"/>
      <c r="K709" s="2"/>
      <c r="L709" s="2"/>
      <c r="M709" s="2"/>
      <c r="N709" s="2"/>
      <c r="O709" s="2"/>
      <c r="P709" s="2"/>
    </row>
    <row r="710">
      <c r="A710" s="2"/>
      <c r="C710" s="58"/>
      <c r="G710" s="2"/>
      <c r="H710" s="2"/>
      <c r="I710" s="2"/>
      <c r="J710" s="2"/>
      <c r="K710" s="2"/>
      <c r="L710" s="2"/>
      <c r="M710" s="2"/>
      <c r="N710" s="2"/>
      <c r="O710" s="2"/>
      <c r="P710" s="2"/>
    </row>
    <row r="711">
      <c r="A711" s="2"/>
      <c r="C711" s="58"/>
      <c r="G711" s="2"/>
      <c r="H711" s="2"/>
      <c r="I711" s="2"/>
      <c r="J711" s="2"/>
      <c r="K711" s="2"/>
      <c r="L711" s="2"/>
      <c r="M711" s="2"/>
      <c r="N711" s="2"/>
      <c r="O711" s="2"/>
      <c r="P711" s="2"/>
    </row>
    <row r="712">
      <c r="A712" s="2"/>
      <c r="C712" s="58"/>
      <c r="G712" s="2"/>
      <c r="H712" s="2"/>
      <c r="I712" s="2"/>
      <c r="J712" s="2"/>
      <c r="K712" s="2"/>
      <c r="L712" s="2"/>
      <c r="M712" s="2"/>
      <c r="N712" s="2"/>
      <c r="O712" s="2"/>
      <c r="P712" s="2"/>
    </row>
    <row r="713">
      <c r="A713" s="2"/>
      <c r="C713" s="58"/>
      <c r="G713" s="2"/>
      <c r="H713" s="2"/>
      <c r="I713" s="2"/>
      <c r="J713" s="2"/>
      <c r="K713" s="2"/>
      <c r="L713" s="2"/>
      <c r="M713" s="2"/>
      <c r="N713" s="2"/>
      <c r="O713" s="2"/>
      <c r="P713" s="2"/>
    </row>
    <row r="714">
      <c r="A714" s="2"/>
      <c r="C714" s="58"/>
      <c r="G714" s="2"/>
      <c r="H714" s="2"/>
      <c r="I714" s="2"/>
      <c r="J714" s="2"/>
      <c r="K714" s="2"/>
      <c r="L714" s="2"/>
      <c r="M714" s="2"/>
      <c r="N714" s="2"/>
      <c r="O714" s="2"/>
      <c r="P714" s="2"/>
    </row>
    <row r="715">
      <c r="A715" s="2"/>
      <c r="C715" s="58"/>
      <c r="G715" s="2"/>
      <c r="H715" s="2"/>
      <c r="I715" s="2"/>
      <c r="J715" s="2"/>
      <c r="K715" s="2"/>
      <c r="L715" s="2"/>
      <c r="M715" s="2"/>
      <c r="N715" s="2"/>
      <c r="O715" s="2"/>
      <c r="P715" s="2"/>
    </row>
    <row r="716">
      <c r="A716" s="2"/>
      <c r="C716" s="58"/>
      <c r="G716" s="2"/>
      <c r="H716" s="2"/>
      <c r="I716" s="2"/>
      <c r="J716" s="2"/>
      <c r="K716" s="2"/>
      <c r="L716" s="2"/>
      <c r="M716" s="2"/>
      <c r="N716" s="2"/>
      <c r="O716" s="2"/>
      <c r="P716" s="2"/>
    </row>
    <row r="717">
      <c r="A717" s="2"/>
      <c r="C717" s="58"/>
      <c r="G717" s="2"/>
      <c r="H717" s="2"/>
      <c r="I717" s="2"/>
      <c r="J717" s="2"/>
      <c r="K717" s="2"/>
      <c r="L717" s="2"/>
      <c r="M717" s="2"/>
      <c r="N717" s="2"/>
      <c r="O717" s="2"/>
      <c r="P717" s="2"/>
    </row>
    <row r="718">
      <c r="A718" s="2"/>
      <c r="C718" s="58"/>
      <c r="G718" s="2"/>
      <c r="H718" s="2"/>
      <c r="I718" s="2"/>
      <c r="J718" s="2"/>
      <c r="K718" s="2"/>
      <c r="L718" s="2"/>
      <c r="M718" s="2"/>
      <c r="N718" s="2"/>
      <c r="O718" s="2"/>
      <c r="P718" s="2"/>
    </row>
    <row r="719">
      <c r="A719" s="2"/>
      <c r="C719" s="58"/>
      <c r="G719" s="2"/>
      <c r="H719" s="2"/>
      <c r="I719" s="2"/>
      <c r="J719" s="2"/>
      <c r="K719" s="2"/>
      <c r="L719" s="2"/>
      <c r="M719" s="2"/>
      <c r="N719" s="2"/>
      <c r="O719" s="2"/>
      <c r="P719" s="2"/>
    </row>
    <row r="720">
      <c r="A720" s="2"/>
      <c r="C720" s="58"/>
      <c r="G720" s="2"/>
      <c r="H720" s="2"/>
      <c r="I720" s="2"/>
      <c r="J720" s="2"/>
      <c r="K720" s="2"/>
      <c r="L720" s="2"/>
      <c r="M720" s="2"/>
      <c r="N720" s="2"/>
      <c r="O720" s="2"/>
      <c r="P720" s="2"/>
    </row>
    <row r="721">
      <c r="A721" s="2"/>
      <c r="C721" s="58"/>
      <c r="G721" s="2"/>
      <c r="H721" s="2"/>
      <c r="I721" s="2"/>
      <c r="J721" s="2"/>
      <c r="K721" s="2"/>
      <c r="L721" s="2"/>
      <c r="M721" s="2"/>
      <c r="N721" s="2"/>
      <c r="O721" s="2"/>
      <c r="P721" s="2"/>
    </row>
    <row r="722">
      <c r="A722" s="2"/>
      <c r="C722" s="58"/>
      <c r="G722" s="2"/>
      <c r="H722" s="2"/>
      <c r="I722" s="2"/>
      <c r="J722" s="2"/>
      <c r="K722" s="2"/>
      <c r="L722" s="2"/>
      <c r="M722" s="2"/>
      <c r="N722" s="2"/>
      <c r="O722" s="2"/>
      <c r="P722" s="2"/>
    </row>
    <row r="723">
      <c r="A723" s="2"/>
      <c r="C723" s="58"/>
      <c r="G723" s="2"/>
      <c r="H723" s="2"/>
      <c r="I723" s="2"/>
      <c r="J723" s="2"/>
      <c r="K723" s="2"/>
      <c r="L723" s="2"/>
      <c r="M723" s="2"/>
      <c r="N723" s="2"/>
      <c r="O723" s="2"/>
      <c r="P723" s="2"/>
    </row>
    <row r="724">
      <c r="A724" s="2"/>
      <c r="C724" s="58"/>
      <c r="G724" s="2"/>
      <c r="H724" s="2"/>
      <c r="I724" s="2"/>
      <c r="J724" s="2"/>
      <c r="K724" s="2"/>
      <c r="L724" s="2"/>
      <c r="M724" s="2"/>
      <c r="N724" s="2"/>
      <c r="O724" s="2"/>
      <c r="P724" s="2"/>
    </row>
    <row r="725">
      <c r="A725" s="2"/>
      <c r="C725" s="58"/>
      <c r="G725" s="2"/>
      <c r="H725" s="2"/>
      <c r="I725" s="2"/>
      <c r="J725" s="2"/>
      <c r="K725" s="2"/>
      <c r="L725" s="2"/>
      <c r="M725" s="2"/>
      <c r="N725" s="2"/>
      <c r="O725" s="2"/>
      <c r="P725" s="2"/>
    </row>
    <row r="726">
      <c r="A726" s="2"/>
      <c r="C726" s="58"/>
      <c r="G726" s="2"/>
      <c r="H726" s="2"/>
      <c r="I726" s="2"/>
      <c r="J726" s="2"/>
      <c r="K726" s="2"/>
      <c r="L726" s="2"/>
      <c r="M726" s="2"/>
      <c r="N726" s="2"/>
      <c r="O726" s="2"/>
      <c r="P726" s="2"/>
    </row>
    <row r="727">
      <c r="A727" s="2"/>
      <c r="C727" s="58"/>
      <c r="G727" s="2"/>
      <c r="H727" s="2"/>
      <c r="I727" s="2"/>
      <c r="J727" s="2"/>
      <c r="K727" s="2"/>
      <c r="L727" s="2"/>
      <c r="M727" s="2"/>
      <c r="N727" s="2"/>
      <c r="O727" s="2"/>
      <c r="P727" s="2"/>
    </row>
    <row r="728">
      <c r="A728" s="2"/>
      <c r="C728" s="58"/>
      <c r="G728" s="2"/>
      <c r="H728" s="2"/>
      <c r="I728" s="2"/>
      <c r="J728" s="2"/>
      <c r="K728" s="2"/>
      <c r="L728" s="2"/>
      <c r="M728" s="2"/>
      <c r="N728" s="2"/>
      <c r="O728" s="2"/>
      <c r="P728" s="2"/>
    </row>
    <row r="729">
      <c r="A729" s="2"/>
      <c r="C729" s="58"/>
      <c r="G729" s="2"/>
      <c r="H729" s="2"/>
      <c r="I729" s="2"/>
      <c r="J729" s="2"/>
      <c r="K729" s="2"/>
      <c r="L729" s="2"/>
      <c r="M729" s="2"/>
      <c r="N729" s="2"/>
      <c r="O729" s="2"/>
      <c r="P729" s="2"/>
    </row>
    <row r="730">
      <c r="A730" s="2"/>
      <c r="C730" s="58"/>
      <c r="G730" s="2"/>
      <c r="H730" s="2"/>
      <c r="I730" s="2"/>
      <c r="J730" s="2"/>
      <c r="K730" s="2"/>
      <c r="L730" s="2"/>
      <c r="M730" s="2"/>
      <c r="N730" s="2"/>
      <c r="O730" s="2"/>
      <c r="P730" s="2"/>
    </row>
    <row r="731">
      <c r="A731" s="2"/>
      <c r="C731" s="58"/>
      <c r="G731" s="2"/>
      <c r="H731" s="2"/>
      <c r="I731" s="2"/>
      <c r="J731" s="2"/>
      <c r="K731" s="2"/>
      <c r="L731" s="2"/>
      <c r="M731" s="2"/>
      <c r="N731" s="2"/>
      <c r="O731" s="2"/>
      <c r="P731" s="2"/>
    </row>
    <row r="732">
      <c r="A732" s="2"/>
      <c r="C732" s="58"/>
      <c r="G732" s="2"/>
      <c r="H732" s="2"/>
      <c r="I732" s="2"/>
      <c r="J732" s="2"/>
      <c r="K732" s="2"/>
      <c r="L732" s="2"/>
      <c r="M732" s="2"/>
      <c r="N732" s="2"/>
      <c r="O732" s="2"/>
      <c r="P732" s="2"/>
    </row>
    <row r="733">
      <c r="A733" s="2"/>
      <c r="C733" s="58"/>
      <c r="G733" s="2"/>
      <c r="H733" s="2"/>
      <c r="I733" s="2"/>
      <c r="J733" s="2"/>
      <c r="K733" s="2"/>
      <c r="L733" s="2"/>
      <c r="M733" s="2"/>
      <c r="N733" s="2"/>
      <c r="O733" s="2"/>
      <c r="P733" s="2"/>
    </row>
    <row r="734">
      <c r="A734" s="2"/>
      <c r="C734" s="58"/>
      <c r="G734" s="2"/>
      <c r="H734" s="2"/>
      <c r="I734" s="2"/>
      <c r="J734" s="2"/>
      <c r="K734" s="2"/>
      <c r="L734" s="2"/>
      <c r="M734" s="2"/>
      <c r="N734" s="2"/>
      <c r="O734" s="2"/>
      <c r="P734" s="2"/>
    </row>
    <row r="735">
      <c r="A735" s="2"/>
      <c r="C735" s="58"/>
      <c r="G735" s="2"/>
      <c r="H735" s="2"/>
      <c r="I735" s="2"/>
      <c r="J735" s="2"/>
      <c r="K735" s="2"/>
      <c r="L735" s="2"/>
      <c r="M735" s="2"/>
      <c r="N735" s="2"/>
      <c r="O735" s="2"/>
      <c r="P735" s="2"/>
    </row>
    <row r="736">
      <c r="A736" s="2"/>
      <c r="C736" s="58"/>
      <c r="G736" s="2"/>
      <c r="H736" s="2"/>
      <c r="I736" s="2"/>
      <c r="J736" s="2"/>
      <c r="K736" s="2"/>
      <c r="L736" s="2"/>
      <c r="M736" s="2"/>
      <c r="N736" s="2"/>
      <c r="O736" s="2"/>
      <c r="P736" s="2"/>
    </row>
    <row r="737">
      <c r="A737" s="2"/>
      <c r="C737" s="58"/>
      <c r="G737" s="2"/>
      <c r="H737" s="2"/>
      <c r="I737" s="2"/>
      <c r="J737" s="2"/>
      <c r="K737" s="2"/>
      <c r="L737" s="2"/>
      <c r="M737" s="2"/>
      <c r="N737" s="2"/>
      <c r="O737" s="2"/>
      <c r="P737" s="2"/>
    </row>
    <row r="738">
      <c r="A738" s="2"/>
      <c r="C738" s="58"/>
      <c r="G738" s="2"/>
      <c r="H738" s="2"/>
      <c r="I738" s="2"/>
      <c r="J738" s="2"/>
      <c r="K738" s="2"/>
      <c r="L738" s="2"/>
      <c r="M738" s="2"/>
      <c r="N738" s="2"/>
      <c r="O738" s="2"/>
      <c r="P738" s="2"/>
    </row>
    <row r="739">
      <c r="A739" s="2"/>
      <c r="C739" s="58"/>
      <c r="G739" s="2"/>
      <c r="H739" s="2"/>
      <c r="I739" s="2"/>
      <c r="J739" s="2"/>
      <c r="K739" s="2"/>
      <c r="L739" s="2"/>
      <c r="M739" s="2"/>
      <c r="N739" s="2"/>
      <c r="O739" s="2"/>
      <c r="P739" s="2"/>
    </row>
    <row r="740">
      <c r="A740" s="2"/>
      <c r="C740" s="58"/>
      <c r="G740" s="2"/>
      <c r="H740" s="2"/>
      <c r="I740" s="2"/>
      <c r="J740" s="2"/>
      <c r="K740" s="2"/>
      <c r="L740" s="2"/>
      <c r="M740" s="2"/>
      <c r="N740" s="2"/>
      <c r="O740" s="2"/>
      <c r="P740" s="2"/>
    </row>
    <row r="741">
      <c r="A741" s="2"/>
      <c r="C741" s="58"/>
      <c r="G741" s="2"/>
      <c r="H741" s="2"/>
      <c r="I741" s="2"/>
      <c r="J741" s="2"/>
      <c r="K741" s="2"/>
      <c r="L741" s="2"/>
      <c r="M741" s="2"/>
      <c r="N741" s="2"/>
      <c r="O741" s="2"/>
      <c r="P741" s="2"/>
    </row>
    <row r="742">
      <c r="A742" s="2"/>
      <c r="C742" s="58"/>
      <c r="G742" s="2"/>
      <c r="H742" s="2"/>
      <c r="I742" s="2"/>
      <c r="J742" s="2"/>
      <c r="K742" s="2"/>
      <c r="L742" s="2"/>
      <c r="M742" s="2"/>
      <c r="N742" s="2"/>
      <c r="O742" s="2"/>
      <c r="P742" s="2"/>
    </row>
    <row r="743">
      <c r="A743" s="2"/>
      <c r="C743" s="58"/>
      <c r="G743" s="2"/>
      <c r="H743" s="2"/>
      <c r="I743" s="2"/>
      <c r="J743" s="2"/>
      <c r="K743" s="2"/>
      <c r="L743" s="2"/>
      <c r="M743" s="2"/>
      <c r="N743" s="2"/>
      <c r="O743" s="2"/>
      <c r="P743" s="2"/>
    </row>
    <row r="744">
      <c r="A744" s="2"/>
      <c r="C744" s="58"/>
      <c r="G744" s="2"/>
      <c r="H744" s="2"/>
      <c r="I744" s="2"/>
      <c r="J744" s="2"/>
      <c r="K744" s="2"/>
      <c r="L744" s="2"/>
      <c r="M744" s="2"/>
      <c r="N744" s="2"/>
      <c r="O744" s="2"/>
      <c r="P744" s="2"/>
    </row>
    <row r="745">
      <c r="A745" s="2"/>
      <c r="C745" s="58"/>
      <c r="G745" s="2"/>
      <c r="H745" s="2"/>
      <c r="I745" s="2"/>
      <c r="J745" s="2"/>
      <c r="K745" s="2"/>
      <c r="L745" s="2"/>
      <c r="M745" s="2"/>
      <c r="N745" s="2"/>
      <c r="O745" s="2"/>
      <c r="P745" s="2"/>
    </row>
    <row r="746">
      <c r="A746" s="2"/>
      <c r="C746" s="58"/>
      <c r="G746" s="2"/>
      <c r="H746" s="2"/>
      <c r="I746" s="2"/>
      <c r="J746" s="2"/>
      <c r="K746" s="2"/>
      <c r="L746" s="2"/>
      <c r="M746" s="2"/>
      <c r="N746" s="2"/>
      <c r="O746" s="2"/>
      <c r="P746" s="2"/>
    </row>
    <row r="747">
      <c r="A747" s="2"/>
      <c r="C747" s="58"/>
      <c r="G747" s="2"/>
      <c r="H747" s="2"/>
      <c r="I747" s="2"/>
      <c r="J747" s="2"/>
      <c r="K747" s="2"/>
      <c r="L747" s="2"/>
      <c r="M747" s="2"/>
      <c r="N747" s="2"/>
      <c r="O747" s="2"/>
      <c r="P747" s="2"/>
    </row>
    <row r="748">
      <c r="A748" s="2"/>
      <c r="C748" s="58"/>
      <c r="G748" s="2"/>
      <c r="H748" s="2"/>
      <c r="I748" s="2"/>
      <c r="J748" s="2"/>
      <c r="K748" s="2"/>
      <c r="L748" s="2"/>
      <c r="M748" s="2"/>
      <c r="N748" s="2"/>
      <c r="O748" s="2"/>
      <c r="P748" s="2"/>
    </row>
    <row r="749">
      <c r="A749" s="2"/>
      <c r="C749" s="58"/>
      <c r="G749" s="2"/>
      <c r="H749" s="2"/>
      <c r="I749" s="2"/>
      <c r="J749" s="2"/>
      <c r="K749" s="2"/>
      <c r="L749" s="2"/>
      <c r="M749" s="2"/>
      <c r="N749" s="2"/>
      <c r="O749" s="2"/>
      <c r="P749" s="2"/>
    </row>
    <row r="750">
      <c r="A750" s="2"/>
      <c r="C750" s="58"/>
      <c r="G750" s="2"/>
      <c r="H750" s="2"/>
      <c r="I750" s="2"/>
      <c r="J750" s="2"/>
      <c r="K750" s="2"/>
      <c r="L750" s="2"/>
      <c r="M750" s="2"/>
      <c r="N750" s="2"/>
      <c r="O750" s="2"/>
      <c r="P750" s="2"/>
    </row>
    <row r="751">
      <c r="A751" s="2"/>
      <c r="C751" s="58"/>
      <c r="G751" s="2"/>
      <c r="H751" s="2"/>
      <c r="I751" s="2"/>
      <c r="J751" s="2"/>
      <c r="K751" s="2"/>
      <c r="L751" s="2"/>
      <c r="M751" s="2"/>
      <c r="N751" s="2"/>
      <c r="O751" s="2"/>
      <c r="P751" s="2"/>
    </row>
    <row r="752">
      <c r="A752" s="2"/>
      <c r="C752" s="58"/>
      <c r="G752" s="2"/>
      <c r="H752" s="2"/>
      <c r="I752" s="2"/>
      <c r="J752" s="2"/>
      <c r="K752" s="2"/>
      <c r="L752" s="2"/>
      <c r="M752" s="2"/>
      <c r="N752" s="2"/>
      <c r="O752" s="2"/>
      <c r="P752" s="2"/>
    </row>
    <row r="753">
      <c r="A753" s="2"/>
      <c r="C753" s="58"/>
      <c r="G753" s="2"/>
      <c r="H753" s="2"/>
      <c r="I753" s="2"/>
      <c r="J753" s="2"/>
      <c r="K753" s="2"/>
      <c r="L753" s="2"/>
      <c r="M753" s="2"/>
      <c r="N753" s="2"/>
      <c r="O753" s="2"/>
      <c r="P753" s="2"/>
    </row>
    <row r="754">
      <c r="A754" s="2"/>
      <c r="C754" s="58"/>
      <c r="G754" s="2"/>
      <c r="H754" s="2"/>
      <c r="I754" s="2"/>
      <c r="J754" s="2"/>
      <c r="K754" s="2"/>
      <c r="L754" s="2"/>
      <c r="M754" s="2"/>
      <c r="N754" s="2"/>
      <c r="O754" s="2"/>
      <c r="P754" s="2"/>
    </row>
    <row r="755">
      <c r="A755" s="2"/>
      <c r="C755" s="58"/>
      <c r="G755" s="2"/>
      <c r="H755" s="2"/>
      <c r="I755" s="2"/>
      <c r="J755" s="2"/>
      <c r="K755" s="2"/>
      <c r="L755" s="2"/>
      <c r="M755" s="2"/>
      <c r="N755" s="2"/>
      <c r="O755" s="2"/>
      <c r="P755" s="2"/>
    </row>
    <row r="756">
      <c r="A756" s="2"/>
      <c r="C756" s="58"/>
      <c r="G756" s="2"/>
      <c r="H756" s="2"/>
      <c r="I756" s="2"/>
      <c r="J756" s="2"/>
      <c r="K756" s="2"/>
      <c r="L756" s="2"/>
      <c r="M756" s="2"/>
      <c r="N756" s="2"/>
      <c r="O756" s="2"/>
      <c r="P756" s="2"/>
    </row>
    <row r="757">
      <c r="A757" s="2"/>
      <c r="C757" s="58"/>
      <c r="G757" s="2"/>
      <c r="H757" s="2"/>
      <c r="I757" s="2"/>
      <c r="J757" s="2"/>
      <c r="K757" s="2"/>
      <c r="L757" s="2"/>
      <c r="M757" s="2"/>
      <c r="N757" s="2"/>
      <c r="O757" s="2"/>
      <c r="P757" s="2"/>
    </row>
    <row r="758">
      <c r="A758" s="2"/>
      <c r="C758" s="58"/>
      <c r="G758" s="2"/>
      <c r="H758" s="2"/>
      <c r="I758" s="2"/>
      <c r="J758" s="2"/>
      <c r="K758" s="2"/>
      <c r="L758" s="2"/>
      <c r="M758" s="2"/>
      <c r="N758" s="2"/>
      <c r="O758" s="2"/>
      <c r="P758" s="2"/>
    </row>
    <row r="759">
      <c r="A759" s="2"/>
      <c r="C759" s="58"/>
      <c r="G759" s="2"/>
      <c r="H759" s="2"/>
      <c r="I759" s="2"/>
      <c r="J759" s="2"/>
      <c r="K759" s="2"/>
      <c r="L759" s="2"/>
      <c r="M759" s="2"/>
      <c r="N759" s="2"/>
      <c r="O759" s="2"/>
      <c r="P759" s="2"/>
    </row>
    <row r="760">
      <c r="A760" s="2"/>
      <c r="C760" s="58"/>
      <c r="G760" s="2"/>
      <c r="H760" s="2"/>
      <c r="I760" s="2"/>
      <c r="J760" s="2"/>
      <c r="K760" s="2"/>
      <c r="L760" s="2"/>
      <c r="M760" s="2"/>
      <c r="N760" s="2"/>
      <c r="O760" s="2"/>
      <c r="P760" s="2"/>
    </row>
    <row r="761">
      <c r="A761" s="2"/>
      <c r="C761" s="58"/>
      <c r="G761" s="2"/>
      <c r="H761" s="2"/>
      <c r="I761" s="2"/>
      <c r="J761" s="2"/>
      <c r="K761" s="2"/>
      <c r="L761" s="2"/>
      <c r="M761" s="2"/>
      <c r="N761" s="2"/>
      <c r="O761" s="2"/>
      <c r="P761" s="2"/>
    </row>
    <row r="762">
      <c r="A762" s="2"/>
      <c r="C762" s="58"/>
      <c r="G762" s="2"/>
      <c r="H762" s="2"/>
      <c r="I762" s="2"/>
      <c r="J762" s="2"/>
      <c r="K762" s="2"/>
      <c r="L762" s="2"/>
      <c r="M762" s="2"/>
      <c r="N762" s="2"/>
      <c r="O762" s="2"/>
      <c r="P762" s="2"/>
    </row>
    <row r="763">
      <c r="A763" s="2"/>
      <c r="C763" s="58"/>
      <c r="G763" s="2"/>
      <c r="H763" s="2"/>
      <c r="I763" s="2"/>
      <c r="J763" s="2"/>
      <c r="K763" s="2"/>
      <c r="L763" s="2"/>
      <c r="M763" s="2"/>
      <c r="N763" s="2"/>
      <c r="O763" s="2"/>
      <c r="P763" s="2"/>
    </row>
    <row r="764">
      <c r="A764" s="2"/>
      <c r="C764" s="58"/>
      <c r="G764" s="2"/>
      <c r="H764" s="2"/>
      <c r="I764" s="2"/>
      <c r="J764" s="2"/>
      <c r="K764" s="2"/>
      <c r="L764" s="2"/>
      <c r="M764" s="2"/>
      <c r="N764" s="2"/>
      <c r="O764" s="2"/>
      <c r="P764" s="2"/>
    </row>
    <row r="765">
      <c r="A765" s="2"/>
      <c r="C765" s="58"/>
      <c r="G765" s="2"/>
      <c r="H765" s="2"/>
      <c r="I765" s="2"/>
      <c r="J765" s="2"/>
      <c r="K765" s="2"/>
      <c r="L765" s="2"/>
      <c r="M765" s="2"/>
      <c r="N765" s="2"/>
      <c r="O765" s="2"/>
      <c r="P765" s="2"/>
    </row>
    <row r="766">
      <c r="A766" s="2"/>
      <c r="C766" s="58"/>
      <c r="G766" s="2"/>
      <c r="H766" s="2"/>
      <c r="I766" s="2"/>
      <c r="J766" s="2"/>
      <c r="K766" s="2"/>
      <c r="L766" s="2"/>
      <c r="M766" s="2"/>
      <c r="N766" s="2"/>
      <c r="O766" s="2"/>
      <c r="P766" s="2"/>
    </row>
    <row r="767">
      <c r="A767" s="2"/>
      <c r="C767" s="58"/>
      <c r="G767" s="2"/>
      <c r="H767" s="2"/>
      <c r="I767" s="2"/>
      <c r="J767" s="2"/>
      <c r="K767" s="2"/>
      <c r="L767" s="2"/>
      <c r="M767" s="2"/>
      <c r="N767" s="2"/>
      <c r="O767" s="2"/>
      <c r="P767" s="2"/>
    </row>
    <row r="768">
      <c r="A768" s="2"/>
      <c r="C768" s="58"/>
      <c r="G768" s="2"/>
      <c r="H768" s="2"/>
      <c r="I768" s="2"/>
      <c r="J768" s="2"/>
      <c r="K768" s="2"/>
      <c r="L768" s="2"/>
      <c r="M768" s="2"/>
      <c r="N768" s="2"/>
      <c r="O768" s="2"/>
      <c r="P768" s="2"/>
    </row>
    <row r="769">
      <c r="A769" s="2"/>
      <c r="C769" s="58"/>
      <c r="G769" s="2"/>
      <c r="H769" s="2"/>
      <c r="I769" s="2"/>
      <c r="J769" s="2"/>
      <c r="K769" s="2"/>
      <c r="L769" s="2"/>
      <c r="M769" s="2"/>
      <c r="N769" s="2"/>
      <c r="O769" s="2"/>
      <c r="P769" s="2"/>
    </row>
    <row r="770">
      <c r="A770" s="2"/>
      <c r="C770" s="58"/>
      <c r="G770" s="2"/>
      <c r="H770" s="2"/>
      <c r="I770" s="2"/>
      <c r="J770" s="2"/>
      <c r="K770" s="2"/>
      <c r="L770" s="2"/>
      <c r="M770" s="2"/>
      <c r="N770" s="2"/>
      <c r="O770" s="2"/>
      <c r="P770" s="2"/>
    </row>
    <row r="771">
      <c r="A771" s="2"/>
      <c r="C771" s="58"/>
      <c r="G771" s="2"/>
      <c r="H771" s="2"/>
      <c r="I771" s="2"/>
      <c r="J771" s="2"/>
      <c r="K771" s="2"/>
      <c r="L771" s="2"/>
      <c r="M771" s="2"/>
      <c r="N771" s="2"/>
      <c r="O771" s="2"/>
      <c r="P771" s="2"/>
    </row>
    <row r="772">
      <c r="A772" s="2"/>
      <c r="C772" s="58"/>
      <c r="G772" s="2"/>
      <c r="H772" s="2"/>
      <c r="I772" s="2"/>
      <c r="J772" s="2"/>
      <c r="K772" s="2"/>
      <c r="L772" s="2"/>
      <c r="M772" s="2"/>
      <c r="N772" s="2"/>
      <c r="O772" s="2"/>
      <c r="P772" s="2"/>
    </row>
    <row r="773">
      <c r="A773" s="2"/>
      <c r="C773" s="58"/>
      <c r="G773" s="2"/>
      <c r="H773" s="2"/>
      <c r="I773" s="2"/>
      <c r="J773" s="2"/>
      <c r="K773" s="2"/>
      <c r="L773" s="2"/>
      <c r="M773" s="2"/>
      <c r="N773" s="2"/>
      <c r="O773" s="2"/>
      <c r="P773" s="2"/>
    </row>
    <row r="774">
      <c r="A774" s="2"/>
      <c r="C774" s="58"/>
      <c r="G774" s="2"/>
      <c r="H774" s="2"/>
      <c r="I774" s="2"/>
      <c r="J774" s="2"/>
      <c r="K774" s="2"/>
      <c r="L774" s="2"/>
      <c r="M774" s="2"/>
      <c r="N774" s="2"/>
      <c r="O774" s="2"/>
      <c r="P774" s="2"/>
    </row>
    <row r="775">
      <c r="A775" s="2"/>
      <c r="C775" s="58"/>
      <c r="G775" s="2"/>
      <c r="H775" s="2"/>
      <c r="I775" s="2"/>
      <c r="J775" s="2"/>
      <c r="K775" s="2"/>
      <c r="L775" s="2"/>
      <c r="M775" s="2"/>
      <c r="N775" s="2"/>
      <c r="O775" s="2"/>
      <c r="P775" s="2"/>
    </row>
    <row r="776">
      <c r="A776" s="2"/>
      <c r="C776" s="58"/>
      <c r="G776" s="2"/>
      <c r="H776" s="2"/>
      <c r="I776" s="2"/>
      <c r="J776" s="2"/>
      <c r="K776" s="2"/>
      <c r="L776" s="2"/>
      <c r="M776" s="2"/>
      <c r="N776" s="2"/>
      <c r="O776" s="2"/>
      <c r="P776" s="2"/>
    </row>
    <row r="777">
      <c r="A777" s="2"/>
      <c r="C777" s="58"/>
      <c r="G777" s="2"/>
      <c r="H777" s="2"/>
      <c r="I777" s="2"/>
      <c r="J777" s="2"/>
      <c r="K777" s="2"/>
      <c r="L777" s="2"/>
      <c r="M777" s="2"/>
      <c r="N777" s="2"/>
      <c r="O777" s="2"/>
      <c r="P777" s="2"/>
    </row>
    <row r="778">
      <c r="A778" s="2"/>
      <c r="C778" s="58"/>
      <c r="G778" s="2"/>
      <c r="H778" s="2"/>
      <c r="I778" s="2"/>
      <c r="J778" s="2"/>
      <c r="K778" s="2"/>
      <c r="L778" s="2"/>
      <c r="M778" s="2"/>
      <c r="N778" s="2"/>
      <c r="O778" s="2"/>
      <c r="P778" s="2"/>
    </row>
    <row r="779">
      <c r="A779" s="2"/>
      <c r="C779" s="58"/>
      <c r="G779" s="2"/>
      <c r="H779" s="2"/>
      <c r="I779" s="2"/>
      <c r="J779" s="2"/>
      <c r="K779" s="2"/>
      <c r="L779" s="2"/>
      <c r="M779" s="2"/>
      <c r="N779" s="2"/>
      <c r="O779" s="2"/>
      <c r="P779" s="2"/>
    </row>
    <row r="780">
      <c r="A780" s="2"/>
      <c r="C780" s="58"/>
      <c r="G780" s="2"/>
      <c r="H780" s="2"/>
      <c r="I780" s="2"/>
      <c r="J780" s="2"/>
      <c r="K780" s="2"/>
      <c r="L780" s="2"/>
      <c r="M780" s="2"/>
      <c r="N780" s="2"/>
      <c r="O780" s="2"/>
      <c r="P780" s="2"/>
    </row>
    <row r="781">
      <c r="A781" s="2"/>
      <c r="C781" s="58"/>
      <c r="G781" s="2"/>
      <c r="H781" s="2"/>
      <c r="I781" s="2"/>
      <c r="J781" s="2"/>
      <c r="K781" s="2"/>
      <c r="L781" s="2"/>
      <c r="M781" s="2"/>
      <c r="N781" s="2"/>
      <c r="O781" s="2"/>
      <c r="P781" s="2"/>
    </row>
    <row r="782">
      <c r="A782" s="2"/>
      <c r="C782" s="58"/>
      <c r="G782" s="2"/>
      <c r="H782" s="2"/>
      <c r="I782" s="2"/>
      <c r="J782" s="2"/>
      <c r="K782" s="2"/>
      <c r="L782" s="2"/>
      <c r="M782" s="2"/>
      <c r="N782" s="2"/>
      <c r="O782" s="2"/>
      <c r="P782" s="2"/>
    </row>
    <row r="783">
      <c r="A783" s="2"/>
      <c r="C783" s="58"/>
      <c r="G783" s="2"/>
      <c r="H783" s="2"/>
      <c r="I783" s="2"/>
      <c r="J783" s="2"/>
      <c r="K783" s="2"/>
      <c r="L783" s="2"/>
      <c r="M783" s="2"/>
      <c r="N783" s="2"/>
      <c r="O783" s="2"/>
      <c r="P783" s="2"/>
    </row>
    <row r="784">
      <c r="A784" s="2"/>
      <c r="C784" s="58"/>
      <c r="G784" s="2"/>
      <c r="H784" s="2"/>
      <c r="I784" s="2"/>
      <c r="J784" s="2"/>
      <c r="K784" s="2"/>
      <c r="L784" s="2"/>
      <c r="M784" s="2"/>
      <c r="N784" s="2"/>
      <c r="O784" s="2"/>
      <c r="P784" s="2"/>
    </row>
    <row r="785">
      <c r="A785" s="2"/>
      <c r="C785" s="58"/>
      <c r="G785" s="2"/>
      <c r="H785" s="2"/>
      <c r="I785" s="2"/>
      <c r="J785" s="2"/>
      <c r="K785" s="2"/>
      <c r="L785" s="2"/>
      <c r="M785" s="2"/>
      <c r="N785" s="2"/>
      <c r="O785" s="2"/>
      <c r="P785" s="2"/>
    </row>
    <row r="786">
      <c r="A786" s="2"/>
      <c r="C786" s="58"/>
      <c r="G786" s="2"/>
      <c r="H786" s="2"/>
      <c r="I786" s="2"/>
      <c r="J786" s="2"/>
      <c r="K786" s="2"/>
      <c r="L786" s="2"/>
      <c r="M786" s="2"/>
      <c r="N786" s="2"/>
      <c r="O786" s="2"/>
      <c r="P786" s="2"/>
    </row>
    <row r="787">
      <c r="A787" s="2"/>
      <c r="C787" s="58"/>
      <c r="G787" s="2"/>
      <c r="H787" s="2"/>
      <c r="I787" s="2"/>
      <c r="J787" s="2"/>
      <c r="K787" s="2"/>
      <c r="L787" s="2"/>
      <c r="M787" s="2"/>
      <c r="N787" s="2"/>
      <c r="O787" s="2"/>
      <c r="P787" s="2"/>
    </row>
    <row r="788">
      <c r="A788" s="2"/>
      <c r="C788" s="58"/>
      <c r="G788" s="2"/>
      <c r="H788" s="2"/>
      <c r="I788" s="2"/>
      <c r="J788" s="2"/>
      <c r="K788" s="2"/>
      <c r="L788" s="2"/>
      <c r="M788" s="2"/>
      <c r="N788" s="2"/>
      <c r="O788" s="2"/>
      <c r="P788" s="2"/>
    </row>
    <row r="789">
      <c r="A789" s="2"/>
      <c r="C789" s="58"/>
      <c r="G789" s="2"/>
      <c r="H789" s="2"/>
      <c r="I789" s="2"/>
      <c r="J789" s="2"/>
      <c r="K789" s="2"/>
      <c r="L789" s="2"/>
      <c r="M789" s="2"/>
      <c r="N789" s="2"/>
      <c r="O789" s="2"/>
      <c r="P789" s="2"/>
    </row>
    <row r="790">
      <c r="A790" s="2"/>
      <c r="C790" s="58"/>
      <c r="G790" s="2"/>
      <c r="H790" s="2"/>
      <c r="I790" s="2"/>
      <c r="J790" s="2"/>
      <c r="K790" s="2"/>
      <c r="L790" s="2"/>
      <c r="M790" s="2"/>
      <c r="N790" s="2"/>
      <c r="O790" s="2"/>
      <c r="P790" s="2"/>
    </row>
    <row r="791">
      <c r="A791" s="2"/>
      <c r="C791" s="58"/>
      <c r="G791" s="2"/>
      <c r="H791" s="2"/>
      <c r="I791" s="2"/>
      <c r="J791" s="2"/>
      <c r="K791" s="2"/>
      <c r="L791" s="2"/>
      <c r="M791" s="2"/>
      <c r="N791" s="2"/>
      <c r="O791" s="2"/>
      <c r="P791" s="2"/>
    </row>
    <row r="792">
      <c r="A792" s="2"/>
      <c r="C792" s="58"/>
      <c r="G792" s="2"/>
      <c r="H792" s="2"/>
      <c r="I792" s="2"/>
      <c r="J792" s="2"/>
      <c r="K792" s="2"/>
      <c r="L792" s="2"/>
      <c r="M792" s="2"/>
      <c r="N792" s="2"/>
      <c r="O792" s="2"/>
      <c r="P792" s="2"/>
    </row>
    <row r="793">
      <c r="A793" s="2"/>
      <c r="C793" s="58"/>
      <c r="G793" s="2"/>
      <c r="H793" s="2"/>
      <c r="I793" s="2"/>
      <c r="J793" s="2"/>
      <c r="K793" s="2"/>
      <c r="L793" s="2"/>
      <c r="M793" s="2"/>
      <c r="N793" s="2"/>
      <c r="O793" s="2"/>
      <c r="P793" s="2"/>
    </row>
    <row r="794">
      <c r="A794" s="2"/>
      <c r="C794" s="58"/>
      <c r="G794" s="2"/>
      <c r="H794" s="2"/>
      <c r="I794" s="2"/>
      <c r="J794" s="2"/>
      <c r="K794" s="2"/>
      <c r="L794" s="2"/>
      <c r="M794" s="2"/>
      <c r="N794" s="2"/>
      <c r="O794" s="2"/>
      <c r="P794" s="2"/>
    </row>
    <row r="795">
      <c r="A795" s="2"/>
      <c r="C795" s="58"/>
      <c r="G795" s="2"/>
      <c r="H795" s="2"/>
      <c r="I795" s="2"/>
      <c r="J795" s="2"/>
      <c r="K795" s="2"/>
      <c r="L795" s="2"/>
      <c r="M795" s="2"/>
      <c r="N795" s="2"/>
      <c r="O795" s="2"/>
      <c r="P795" s="2"/>
    </row>
    <row r="796">
      <c r="A796" s="2"/>
      <c r="C796" s="58"/>
      <c r="G796" s="2"/>
      <c r="H796" s="2"/>
      <c r="I796" s="2"/>
      <c r="J796" s="2"/>
      <c r="K796" s="2"/>
      <c r="L796" s="2"/>
      <c r="M796" s="2"/>
      <c r="N796" s="2"/>
      <c r="O796" s="2"/>
      <c r="P796" s="2"/>
    </row>
    <row r="797">
      <c r="A797" s="2"/>
      <c r="C797" s="58"/>
      <c r="G797" s="2"/>
      <c r="H797" s="2"/>
      <c r="I797" s="2"/>
      <c r="J797" s="2"/>
      <c r="K797" s="2"/>
      <c r="L797" s="2"/>
      <c r="M797" s="2"/>
      <c r="N797" s="2"/>
      <c r="O797" s="2"/>
      <c r="P797" s="2"/>
    </row>
    <row r="798">
      <c r="A798" s="2"/>
      <c r="C798" s="58"/>
      <c r="G798" s="2"/>
      <c r="H798" s="2"/>
      <c r="I798" s="2"/>
      <c r="J798" s="2"/>
      <c r="K798" s="2"/>
      <c r="L798" s="2"/>
      <c r="M798" s="2"/>
      <c r="N798" s="2"/>
      <c r="O798" s="2"/>
      <c r="P798" s="2"/>
    </row>
    <row r="799">
      <c r="A799" s="2"/>
      <c r="C799" s="58"/>
      <c r="G799" s="2"/>
      <c r="H799" s="2"/>
      <c r="I799" s="2"/>
      <c r="J799" s="2"/>
      <c r="K799" s="2"/>
      <c r="L799" s="2"/>
      <c r="M799" s="2"/>
      <c r="N799" s="2"/>
      <c r="O799" s="2"/>
      <c r="P799" s="2"/>
    </row>
    <row r="800">
      <c r="A800" s="2"/>
      <c r="C800" s="58"/>
      <c r="G800" s="2"/>
      <c r="H800" s="2"/>
      <c r="I800" s="2"/>
      <c r="J800" s="2"/>
      <c r="K800" s="2"/>
      <c r="L800" s="2"/>
      <c r="M800" s="2"/>
      <c r="N800" s="2"/>
      <c r="O800" s="2"/>
      <c r="P800" s="2"/>
    </row>
    <row r="801">
      <c r="A801" s="2"/>
      <c r="C801" s="58"/>
      <c r="G801" s="2"/>
      <c r="H801" s="2"/>
      <c r="I801" s="2"/>
      <c r="J801" s="2"/>
      <c r="K801" s="2"/>
      <c r="L801" s="2"/>
      <c r="M801" s="2"/>
      <c r="N801" s="2"/>
      <c r="O801" s="2"/>
      <c r="P801" s="2"/>
    </row>
    <row r="802">
      <c r="A802" s="2"/>
      <c r="C802" s="58"/>
      <c r="G802" s="2"/>
      <c r="H802" s="2"/>
      <c r="I802" s="2"/>
      <c r="J802" s="2"/>
      <c r="K802" s="2"/>
      <c r="L802" s="2"/>
      <c r="M802" s="2"/>
      <c r="N802" s="2"/>
      <c r="O802" s="2"/>
      <c r="P802" s="2"/>
    </row>
    <row r="803">
      <c r="A803" s="2"/>
      <c r="C803" s="58"/>
      <c r="G803" s="2"/>
      <c r="H803" s="2"/>
      <c r="I803" s="2"/>
      <c r="J803" s="2"/>
      <c r="K803" s="2"/>
      <c r="L803" s="2"/>
      <c r="M803" s="2"/>
      <c r="N803" s="2"/>
      <c r="O803" s="2"/>
      <c r="P803" s="2"/>
    </row>
    <row r="804">
      <c r="A804" s="2"/>
      <c r="C804" s="58"/>
      <c r="G804" s="2"/>
      <c r="H804" s="2"/>
      <c r="I804" s="2"/>
      <c r="J804" s="2"/>
      <c r="K804" s="2"/>
      <c r="L804" s="2"/>
      <c r="M804" s="2"/>
      <c r="N804" s="2"/>
      <c r="O804" s="2"/>
      <c r="P804" s="2"/>
    </row>
    <row r="805">
      <c r="A805" s="2"/>
      <c r="C805" s="58"/>
      <c r="G805" s="2"/>
      <c r="H805" s="2"/>
      <c r="I805" s="2"/>
      <c r="J805" s="2"/>
      <c r="K805" s="2"/>
      <c r="L805" s="2"/>
      <c r="M805" s="2"/>
      <c r="N805" s="2"/>
      <c r="O805" s="2"/>
      <c r="P805" s="2"/>
    </row>
    <row r="806">
      <c r="A806" s="2"/>
      <c r="C806" s="58"/>
      <c r="G806" s="2"/>
      <c r="H806" s="2"/>
      <c r="I806" s="2"/>
      <c r="J806" s="2"/>
      <c r="K806" s="2"/>
      <c r="L806" s="2"/>
      <c r="M806" s="2"/>
      <c r="N806" s="2"/>
      <c r="O806" s="2"/>
      <c r="P806" s="2"/>
    </row>
    <row r="807">
      <c r="A807" s="2"/>
      <c r="C807" s="58"/>
      <c r="G807" s="2"/>
      <c r="H807" s="2"/>
      <c r="I807" s="2"/>
      <c r="J807" s="2"/>
      <c r="K807" s="2"/>
      <c r="L807" s="2"/>
      <c r="M807" s="2"/>
      <c r="N807" s="2"/>
      <c r="O807" s="2"/>
      <c r="P807" s="2"/>
    </row>
    <row r="808">
      <c r="A808" s="2"/>
      <c r="C808" s="58"/>
      <c r="G808" s="2"/>
      <c r="H808" s="2"/>
      <c r="I808" s="2"/>
      <c r="J808" s="2"/>
      <c r="K808" s="2"/>
      <c r="L808" s="2"/>
      <c r="M808" s="2"/>
      <c r="N808" s="2"/>
      <c r="O808" s="2"/>
      <c r="P808" s="2"/>
    </row>
    <row r="809">
      <c r="A809" s="2"/>
      <c r="C809" s="58"/>
      <c r="G809" s="2"/>
      <c r="H809" s="2"/>
      <c r="I809" s="2"/>
      <c r="J809" s="2"/>
      <c r="K809" s="2"/>
      <c r="L809" s="2"/>
      <c r="M809" s="2"/>
      <c r="N809" s="2"/>
      <c r="O809" s="2"/>
      <c r="P809" s="2"/>
    </row>
    <row r="810">
      <c r="A810" s="2"/>
      <c r="C810" s="58"/>
      <c r="G810" s="2"/>
      <c r="H810" s="2"/>
      <c r="I810" s="2"/>
      <c r="J810" s="2"/>
      <c r="K810" s="2"/>
      <c r="L810" s="2"/>
      <c r="M810" s="2"/>
      <c r="N810" s="2"/>
      <c r="O810" s="2"/>
      <c r="P810" s="2"/>
    </row>
    <row r="811">
      <c r="A811" s="2"/>
      <c r="C811" s="58"/>
      <c r="G811" s="2"/>
      <c r="H811" s="2"/>
      <c r="I811" s="2"/>
      <c r="J811" s="2"/>
      <c r="K811" s="2"/>
      <c r="L811" s="2"/>
      <c r="M811" s="2"/>
      <c r="N811" s="2"/>
      <c r="O811" s="2"/>
      <c r="P811" s="2"/>
    </row>
    <row r="812">
      <c r="A812" s="2"/>
      <c r="C812" s="58"/>
      <c r="G812" s="2"/>
      <c r="H812" s="2"/>
      <c r="I812" s="2"/>
      <c r="J812" s="2"/>
      <c r="K812" s="2"/>
      <c r="L812" s="2"/>
      <c r="M812" s="2"/>
      <c r="N812" s="2"/>
      <c r="O812" s="2"/>
      <c r="P812" s="2"/>
    </row>
    <row r="813">
      <c r="A813" s="2"/>
      <c r="C813" s="58"/>
      <c r="G813" s="2"/>
      <c r="H813" s="2"/>
      <c r="I813" s="2"/>
      <c r="J813" s="2"/>
      <c r="K813" s="2"/>
      <c r="L813" s="2"/>
      <c r="M813" s="2"/>
      <c r="N813" s="2"/>
      <c r="O813" s="2"/>
      <c r="P813" s="2"/>
    </row>
    <row r="814">
      <c r="A814" s="2"/>
      <c r="C814" s="58"/>
      <c r="G814" s="2"/>
      <c r="H814" s="2"/>
      <c r="I814" s="2"/>
      <c r="J814" s="2"/>
      <c r="K814" s="2"/>
      <c r="L814" s="2"/>
      <c r="M814" s="2"/>
      <c r="N814" s="2"/>
      <c r="O814" s="2"/>
      <c r="P814" s="2"/>
    </row>
    <row r="815">
      <c r="A815" s="2"/>
      <c r="C815" s="58"/>
      <c r="G815" s="2"/>
      <c r="H815" s="2"/>
      <c r="I815" s="2"/>
      <c r="J815" s="2"/>
      <c r="K815" s="2"/>
      <c r="L815" s="2"/>
      <c r="M815" s="2"/>
      <c r="N815" s="2"/>
      <c r="O815" s="2"/>
      <c r="P815" s="2"/>
    </row>
    <row r="816">
      <c r="A816" s="2"/>
      <c r="C816" s="58"/>
      <c r="G816" s="2"/>
      <c r="H816" s="2"/>
      <c r="I816" s="2"/>
      <c r="J816" s="2"/>
      <c r="K816" s="2"/>
      <c r="L816" s="2"/>
      <c r="M816" s="2"/>
      <c r="N816" s="2"/>
      <c r="O816" s="2"/>
      <c r="P816" s="2"/>
    </row>
    <row r="817">
      <c r="A817" s="2"/>
      <c r="C817" s="58"/>
      <c r="G817" s="2"/>
      <c r="H817" s="2"/>
      <c r="I817" s="2"/>
      <c r="J817" s="2"/>
      <c r="K817" s="2"/>
      <c r="L817" s="2"/>
      <c r="M817" s="2"/>
      <c r="N817" s="2"/>
      <c r="O817" s="2"/>
      <c r="P817" s="2"/>
    </row>
    <row r="818">
      <c r="A818" s="2"/>
      <c r="C818" s="58"/>
      <c r="G818" s="2"/>
      <c r="H818" s="2"/>
      <c r="I818" s="2"/>
      <c r="J818" s="2"/>
      <c r="K818" s="2"/>
      <c r="L818" s="2"/>
      <c r="M818" s="2"/>
      <c r="N818" s="2"/>
      <c r="O818" s="2"/>
      <c r="P818" s="2"/>
    </row>
    <row r="819">
      <c r="A819" s="2"/>
      <c r="C819" s="58"/>
      <c r="G819" s="2"/>
      <c r="H819" s="2"/>
      <c r="I819" s="2"/>
      <c r="J819" s="2"/>
      <c r="K819" s="2"/>
      <c r="L819" s="2"/>
      <c r="M819" s="2"/>
      <c r="N819" s="2"/>
      <c r="O819" s="2"/>
      <c r="P819" s="2"/>
    </row>
    <row r="820">
      <c r="A820" s="2"/>
      <c r="C820" s="58"/>
      <c r="G820" s="2"/>
      <c r="H820" s="2"/>
      <c r="I820" s="2"/>
      <c r="J820" s="2"/>
      <c r="K820" s="2"/>
      <c r="L820" s="2"/>
      <c r="M820" s="2"/>
      <c r="N820" s="2"/>
      <c r="O820" s="2"/>
      <c r="P820" s="2"/>
    </row>
    <row r="821">
      <c r="A821" s="2"/>
      <c r="C821" s="58"/>
      <c r="G821" s="2"/>
      <c r="H821" s="2"/>
      <c r="I821" s="2"/>
      <c r="J821" s="2"/>
      <c r="K821" s="2"/>
      <c r="L821" s="2"/>
      <c r="M821" s="2"/>
      <c r="N821" s="2"/>
      <c r="O821" s="2"/>
      <c r="P821" s="2"/>
    </row>
    <row r="822">
      <c r="A822" s="2"/>
      <c r="C822" s="58"/>
      <c r="G822" s="2"/>
      <c r="H822" s="2"/>
      <c r="I822" s="2"/>
      <c r="J822" s="2"/>
      <c r="K822" s="2"/>
      <c r="L822" s="2"/>
      <c r="M822" s="2"/>
      <c r="N822" s="2"/>
      <c r="O822" s="2"/>
      <c r="P822" s="2"/>
    </row>
    <row r="823">
      <c r="A823" s="2"/>
      <c r="C823" s="58"/>
      <c r="G823" s="2"/>
      <c r="H823" s="2"/>
      <c r="I823" s="2"/>
      <c r="J823" s="2"/>
      <c r="K823" s="2"/>
      <c r="L823" s="2"/>
      <c r="M823" s="2"/>
      <c r="N823" s="2"/>
      <c r="O823" s="2"/>
      <c r="P823" s="2"/>
    </row>
    <row r="824">
      <c r="A824" s="2"/>
      <c r="C824" s="58"/>
      <c r="G824" s="2"/>
      <c r="H824" s="2"/>
      <c r="I824" s="2"/>
      <c r="J824" s="2"/>
      <c r="K824" s="2"/>
      <c r="L824" s="2"/>
      <c r="M824" s="2"/>
      <c r="N824" s="2"/>
      <c r="O824" s="2"/>
      <c r="P824" s="2"/>
    </row>
    <row r="825">
      <c r="A825" s="2"/>
      <c r="C825" s="58"/>
      <c r="G825" s="2"/>
      <c r="H825" s="2"/>
      <c r="I825" s="2"/>
      <c r="J825" s="2"/>
      <c r="K825" s="2"/>
      <c r="L825" s="2"/>
      <c r="M825" s="2"/>
      <c r="N825" s="2"/>
      <c r="O825" s="2"/>
      <c r="P825" s="2"/>
    </row>
    <row r="826">
      <c r="A826" s="2"/>
      <c r="C826" s="58"/>
      <c r="G826" s="2"/>
      <c r="H826" s="2"/>
      <c r="I826" s="2"/>
      <c r="J826" s="2"/>
      <c r="K826" s="2"/>
      <c r="L826" s="2"/>
      <c r="M826" s="2"/>
      <c r="N826" s="2"/>
      <c r="O826" s="2"/>
      <c r="P826" s="2"/>
    </row>
    <row r="827">
      <c r="A827" s="2"/>
      <c r="C827" s="58"/>
      <c r="G827" s="2"/>
      <c r="H827" s="2"/>
      <c r="I827" s="2"/>
      <c r="J827" s="2"/>
      <c r="K827" s="2"/>
      <c r="L827" s="2"/>
      <c r="M827" s="2"/>
      <c r="N827" s="2"/>
      <c r="O827" s="2"/>
      <c r="P827" s="2"/>
    </row>
    <row r="828">
      <c r="A828" s="2"/>
      <c r="C828" s="58"/>
      <c r="G828" s="2"/>
      <c r="H828" s="2"/>
      <c r="I828" s="2"/>
      <c r="J828" s="2"/>
      <c r="K828" s="2"/>
      <c r="L828" s="2"/>
      <c r="M828" s="2"/>
      <c r="N828" s="2"/>
      <c r="O828" s="2"/>
      <c r="P828" s="2"/>
    </row>
    <row r="829">
      <c r="A829" s="2"/>
      <c r="C829" s="58"/>
      <c r="G829" s="2"/>
      <c r="H829" s="2"/>
      <c r="I829" s="2"/>
      <c r="J829" s="2"/>
      <c r="K829" s="2"/>
      <c r="L829" s="2"/>
      <c r="M829" s="2"/>
      <c r="N829" s="2"/>
      <c r="O829" s="2"/>
      <c r="P829" s="2"/>
    </row>
    <row r="830">
      <c r="A830" s="2"/>
      <c r="C830" s="58"/>
      <c r="G830" s="2"/>
      <c r="H830" s="2"/>
      <c r="I830" s="2"/>
      <c r="J830" s="2"/>
      <c r="K830" s="2"/>
      <c r="L830" s="2"/>
      <c r="M830" s="2"/>
      <c r="N830" s="2"/>
      <c r="O830" s="2"/>
      <c r="P830" s="2"/>
    </row>
    <row r="831">
      <c r="A831" s="2"/>
      <c r="C831" s="58"/>
      <c r="G831" s="2"/>
      <c r="H831" s="2"/>
      <c r="I831" s="2"/>
      <c r="J831" s="2"/>
      <c r="K831" s="2"/>
      <c r="L831" s="2"/>
      <c r="M831" s="2"/>
      <c r="N831" s="2"/>
      <c r="O831" s="2"/>
      <c r="P831" s="2"/>
    </row>
    <row r="832">
      <c r="A832" s="2"/>
      <c r="C832" s="58"/>
      <c r="G832" s="2"/>
      <c r="H832" s="2"/>
      <c r="I832" s="2"/>
      <c r="J832" s="2"/>
      <c r="K832" s="2"/>
      <c r="L832" s="2"/>
      <c r="M832" s="2"/>
      <c r="N832" s="2"/>
      <c r="O832" s="2"/>
      <c r="P832" s="2"/>
    </row>
    <row r="833">
      <c r="A833" s="2"/>
      <c r="C833" s="58"/>
      <c r="G833" s="2"/>
      <c r="H833" s="2"/>
      <c r="I833" s="2"/>
      <c r="J833" s="2"/>
      <c r="K833" s="2"/>
      <c r="L833" s="2"/>
      <c r="M833" s="2"/>
      <c r="N833" s="2"/>
      <c r="O833" s="2"/>
      <c r="P833" s="2"/>
    </row>
    <row r="834">
      <c r="A834" s="2"/>
      <c r="C834" s="58"/>
      <c r="G834" s="2"/>
      <c r="H834" s="2"/>
      <c r="I834" s="2"/>
      <c r="J834" s="2"/>
      <c r="K834" s="2"/>
      <c r="L834" s="2"/>
      <c r="M834" s="2"/>
      <c r="N834" s="2"/>
      <c r="O834" s="2"/>
      <c r="P834" s="2"/>
    </row>
    <row r="835">
      <c r="A835" s="2"/>
      <c r="C835" s="58"/>
      <c r="G835" s="2"/>
      <c r="H835" s="2"/>
      <c r="I835" s="2"/>
      <c r="J835" s="2"/>
      <c r="K835" s="2"/>
      <c r="L835" s="2"/>
      <c r="M835" s="2"/>
      <c r="N835" s="2"/>
      <c r="O835" s="2"/>
      <c r="P835" s="2"/>
    </row>
    <row r="836">
      <c r="A836" s="2"/>
      <c r="C836" s="58"/>
      <c r="G836" s="2"/>
      <c r="H836" s="2"/>
      <c r="I836" s="2"/>
      <c r="J836" s="2"/>
      <c r="K836" s="2"/>
      <c r="L836" s="2"/>
      <c r="M836" s="2"/>
      <c r="N836" s="2"/>
      <c r="O836" s="2"/>
      <c r="P836" s="2"/>
    </row>
    <row r="837">
      <c r="A837" s="2"/>
      <c r="C837" s="58"/>
      <c r="G837" s="2"/>
      <c r="H837" s="2"/>
      <c r="I837" s="2"/>
      <c r="J837" s="2"/>
      <c r="K837" s="2"/>
      <c r="L837" s="2"/>
      <c r="M837" s="2"/>
      <c r="N837" s="2"/>
      <c r="O837" s="2"/>
      <c r="P837" s="2"/>
    </row>
    <row r="838">
      <c r="A838" s="2"/>
      <c r="C838" s="58"/>
      <c r="G838" s="2"/>
      <c r="H838" s="2"/>
      <c r="I838" s="2"/>
      <c r="J838" s="2"/>
      <c r="K838" s="2"/>
      <c r="L838" s="2"/>
      <c r="M838" s="2"/>
      <c r="N838" s="2"/>
      <c r="O838" s="2"/>
      <c r="P838" s="2"/>
    </row>
    <row r="839">
      <c r="A839" s="2"/>
      <c r="C839" s="58"/>
      <c r="G839" s="2"/>
      <c r="H839" s="2"/>
      <c r="I839" s="2"/>
      <c r="J839" s="2"/>
      <c r="K839" s="2"/>
      <c r="L839" s="2"/>
      <c r="M839" s="2"/>
      <c r="N839" s="2"/>
      <c r="O839" s="2"/>
      <c r="P839" s="2"/>
    </row>
    <row r="840">
      <c r="A840" s="2"/>
      <c r="C840" s="58"/>
      <c r="G840" s="2"/>
      <c r="H840" s="2"/>
      <c r="I840" s="2"/>
      <c r="J840" s="2"/>
      <c r="K840" s="2"/>
      <c r="L840" s="2"/>
      <c r="M840" s="2"/>
      <c r="N840" s="2"/>
      <c r="O840" s="2"/>
      <c r="P840" s="2"/>
    </row>
    <row r="841">
      <c r="A841" s="2"/>
      <c r="C841" s="58"/>
      <c r="G841" s="2"/>
      <c r="H841" s="2"/>
      <c r="I841" s="2"/>
      <c r="J841" s="2"/>
      <c r="K841" s="2"/>
      <c r="L841" s="2"/>
      <c r="M841" s="2"/>
      <c r="N841" s="2"/>
      <c r="O841" s="2"/>
      <c r="P841" s="2"/>
    </row>
    <row r="842">
      <c r="A842" s="2"/>
      <c r="C842" s="58"/>
      <c r="G842" s="2"/>
      <c r="H842" s="2"/>
      <c r="I842" s="2"/>
      <c r="J842" s="2"/>
      <c r="K842" s="2"/>
      <c r="L842" s="2"/>
      <c r="M842" s="2"/>
      <c r="N842" s="2"/>
      <c r="O842" s="2"/>
      <c r="P842" s="2"/>
    </row>
    <row r="843">
      <c r="A843" s="2"/>
      <c r="C843" s="58"/>
      <c r="G843" s="2"/>
      <c r="H843" s="2"/>
      <c r="I843" s="2"/>
      <c r="J843" s="2"/>
      <c r="K843" s="2"/>
      <c r="L843" s="2"/>
      <c r="M843" s="2"/>
      <c r="N843" s="2"/>
      <c r="O843" s="2"/>
      <c r="P843" s="2"/>
    </row>
    <row r="844">
      <c r="A844" s="2"/>
      <c r="C844" s="58"/>
      <c r="G844" s="2"/>
      <c r="H844" s="2"/>
      <c r="I844" s="2"/>
      <c r="J844" s="2"/>
      <c r="K844" s="2"/>
      <c r="L844" s="2"/>
      <c r="M844" s="2"/>
      <c r="N844" s="2"/>
      <c r="O844" s="2"/>
      <c r="P844" s="2"/>
    </row>
    <row r="845">
      <c r="A845" s="2"/>
      <c r="C845" s="58"/>
      <c r="G845" s="2"/>
      <c r="H845" s="2"/>
      <c r="I845" s="2"/>
      <c r="J845" s="2"/>
      <c r="K845" s="2"/>
      <c r="L845" s="2"/>
      <c r="M845" s="2"/>
      <c r="N845" s="2"/>
      <c r="O845" s="2"/>
      <c r="P845" s="2"/>
    </row>
    <row r="846">
      <c r="A846" s="2"/>
      <c r="C846" s="58"/>
      <c r="G846" s="2"/>
      <c r="H846" s="2"/>
      <c r="I846" s="2"/>
      <c r="J846" s="2"/>
      <c r="K846" s="2"/>
      <c r="L846" s="2"/>
      <c r="M846" s="2"/>
      <c r="N846" s="2"/>
      <c r="O846" s="2"/>
      <c r="P846" s="2"/>
    </row>
    <row r="847">
      <c r="A847" s="2"/>
      <c r="C847" s="58"/>
      <c r="G847" s="2"/>
      <c r="H847" s="2"/>
      <c r="I847" s="2"/>
      <c r="J847" s="2"/>
      <c r="K847" s="2"/>
      <c r="L847" s="2"/>
      <c r="M847" s="2"/>
      <c r="N847" s="2"/>
      <c r="O847" s="2"/>
      <c r="P847" s="2"/>
    </row>
    <row r="848">
      <c r="A848" s="2"/>
      <c r="C848" s="58"/>
      <c r="G848" s="2"/>
      <c r="H848" s="2"/>
      <c r="I848" s="2"/>
      <c r="J848" s="2"/>
      <c r="K848" s="2"/>
      <c r="L848" s="2"/>
      <c r="M848" s="2"/>
      <c r="N848" s="2"/>
      <c r="O848" s="2"/>
      <c r="P848" s="2"/>
    </row>
    <row r="849">
      <c r="A849" s="2"/>
      <c r="C849" s="58"/>
      <c r="G849" s="2"/>
      <c r="H849" s="2"/>
      <c r="I849" s="2"/>
      <c r="J849" s="2"/>
      <c r="K849" s="2"/>
      <c r="L849" s="2"/>
      <c r="M849" s="2"/>
      <c r="N849" s="2"/>
      <c r="O849" s="2"/>
      <c r="P849" s="2"/>
    </row>
    <row r="850">
      <c r="A850" s="2"/>
      <c r="C850" s="58"/>
      <c r="G850" s="2"/>
      <c r="H850" s="2"/>
      <c r="I850" s="2"/>
      <c r="J850" s="2"/>
      <c r="K850" s="2"/>
      <c r="L850" s="2"/>
      <c r="M850" s="2"/>
      <c r="N850" s="2"/>
      <c r="O850" s="2"/>
      <c r="P850" s="2"/>
    </row>
    <row r="851">
      <c r="A851" s="2"/>
      <c r="C851" s="58"/>
      <c r="G851" s="2"/>
      <c r="H851" s="2"/>
      <c r="I851" s="2"/>
      <c r="J851" s="2"/>
      <c r="K851" s="2"/>
      <c r="L851" s="2"/>
      <c r="M851" s="2"/>
      <c r="N851" s="2"/>
      <c r="O851" s="2"/>
      <c r="P851" s="2"/>
    </row>
    <row r="852">
      <c r="A852" s="2"/>
      <c r="C852" s="58"/>
      <c r="G852" s="2"/>
      <c r="H852" s="2"/>
      <c r="I852" s="2"/>
      <c r="J852" s="2"/>
      <c r="K852" s="2"/>
      <c r="L852" s="2"/>
      <c r="M852" s="2"/>
      <c r="N852" s="2"/>
      <c r="O852" s="2"/>
      <c r="P852" s="2"/>
    </row>
    <row r="853">
      <c r="A853" s="2"/>
      <c r="C853" s="58"/>
      <c r="G853" s="2"/>
      <c r="H853" s="2"/>
      <c r="I853" s="2"/>
      <c r="J853" s="2"/>
      <c r="K853" s="2"/>
      <c r="L853" s="2"/>
      <c r="M853" s="2"/>
      <c r="N853" s="2"/>
      <c r="O853" s="2"/>
      <c r="P853" s="2"/>
    </row>
    <row r="854">
      <c r="A854" s="2"/>
      <c r="C854" s="58"/>
      <c r="G854" s="2"/>
      <c r="H854" s="2"/>
      <c r="I854" s="2"/>
      <c r="J854" s="2"/>
      <c r="K854" s="2"/>
      <c r="L854" s="2"/>
      <c r="M854" s="2"/>
      <c r="N854" s="2"/>
      <c r="O854" s="2"/>
      <c r="P854" s="2"/>
    </row>
    <row r="855">
      <c r="A855" s="2"/>
      <c r="C855" s="58"/>
      <c r="G855" s="2"/>
      <c r="H855" s="2"/>
      <c r="I855" s="2"/>
      <c r="J855" s="2"/>
      <c r="K855" s="2"/>
      <c r="L855" s="2"/>
      <c r="M855" s="2"/>
      <c r="N855" s="2"/>
      <c r="O855" s="2"/>
      <c r="P855" s="2"/>
    </row>
    <row r="856">
      <c r="A856" s="2"/>
      <c r="C856" s="58"/>
      <c r="G856" s="2"/>
      <c r="H856" s="2"/>
      <c r="I856" s="2"/>
      <c r="J856" s="2"/>
      <c r="K856" s="2"/>
      <c r="L856" s="2"/>
      <c r="M856" s="2"/>
      <c r="N856" s="2"/>
      <c r="O856" s="2"/>
      <c r="P856" s="2"/>
    </row>
    <row r="857">
      <c r="A857" s="2"/>
      <c r="C857" s="58"/>
      <c r="G857" s="2"/>
      <c r="H857" s="2"/>
      <c r="I857" s="2"/>
      <c r="J857" s="2"/>
      <c r="K857" s="2"/>
      <c r="L857" s="2"/>
      <c r="M857" s="2"/>
      <c r="N857" s="2"/>
      <c r="O857" s="2"/>
      <c r="P857" s="2"/>
    </row>
    <row r="858">
      <c r="A858" s="2"/>
      <c r="C858" s="58"/>
      <c r="G858" s="2"/>
      <c r="H858" s="2"/>
      <c r="I858" s="2"/>
      <c r="J858" s="2"/>
      <c r="K858" s="2"/>
      <c r="L858" s="2"/>
      <c r="M858" s="2"/>
      <c r="N858" s="2"/>
      <c r="O858" s="2"/>
      <c r="P858" s="2"/>
    </row>
    <row r="859">
      <c r="A859" s="2"/>
      <c r="C859" s="58"/>
      <c r="G859" s="2"/>
      <c r="H859" s="2"/>
      <c r="I859" s="2"/>
      <c r="J859" s="2"/>
      <c r="K859" s="2"/>
      <c r="L859" s="2"/>
      <c r="M859" s="2"/>
      <c r="N859" s="2"/>
      <c r="O859" s="2"/>
      <c r="P859" s="2"/>
    </row>
    <row r="860">
      <c r="A860" s="2"/>
      <c r="C860" s="58"/>
      <c r="G860" s="2"/>
      <c r="H860" s="2"/>
      <c r="I860" s="2"/>
      <c r="J860" s="2"/>
      <c r="K860" s="2"/>
      <c r="L860" s="2"/>
      <c r="M860" s="2"/>
      <c r="N860" s="2"/>
      <c r="O860" s="2"/>
      <c r="P860" s="2"/>
    </row>
    <row r="861">
      <c r="A861" s="2"/>
      <c r="C861" s="58"/>
      <c r="G861" s="2"/>
      <c r="H861" s="2"/>
      <c r="I861" s="2"/>
      <c r="J861" s="2"/>
      <c r="K861" s="2"/>
      <c r="L861" s="2"/>
      <c r="M861" s="2"/>
      <c r="N861" s="2"/>
      <c r="O861" s="2"/>
      <c r="P861" s="2"/>
    </row>
    <row r="862">
      <c r="A862" s="2"/>
      <c r="C862" s="58"/>
      <c r="G862" s="2"/>
      <c r="H862" s="2"/>
      <c r="I862" s="2"/>
      <c r="J862" s="2"/>
      <c r="K862" s="2"/>
      <c r="L862" s="2"/>
      <c r="M862" s="2"/>
      <c r="N862" s="2"/>
      <c r="O862" s="2"/>
      <c r="P862" s="2"/>
    </row>
    <row r="863">
      <c r="A863" s="2"/>
      <c r="C863" s="58"/>
      <c r="G863" s="2"/>
      <c r="H863" s="2"/>
      <c r="I863" s="2"/>
      <c r="J863" s="2"/>
      <c r="K863" s="2"/>
      <c r="L863" s="2"/>
      <c r="M863" s="2"/>
      <c r="N863" s="2"/>
      <c r="O863" s="2"/>
      <c r="P863" s="2"/>
    </row>
    <row r="864">
      <c r="A864" s="2"/>
      <c r="C864" s="58"/>
      <c r="G864" s="2"/>
      <c r="H864" s="2"/>
      <c r="I864" s="2"/>
      <c r="J864" s="2"/>
      <c r="K864" s="2"/>
      <c r="L864" s="2"/>
      <c r="M864" s="2"/>
      <c r="N864" s="2"/>
      <c r="O864" s="2"/>
      <c r="P864" s="2"/>
    </row>
    <row r="865">
      <c r="A865" s="2"/>
      <c r="C865" s="58"/>
      <c r="G865" s="2"/>
      <c r="H865" s="2"/>
      <c r="I865" s="2"/>
      <c r="J865" s="2"/>
      <c r="K865" s="2"/>
      <c r="L865" s="2"/>
      <c r="M865" s="2"/>
      <c r="N865" s="2"/>
      <c r="O865" s="2"/>
      <c r="P865" s="2"/>
    </row>
    <row r="866">
      <c r="A866" s="2"/>
      <c r="C866" s="58"/>
      <c r="G866" s="2"/>
      <c r="H866" s="2"/>
      <c r="I866" s="2"/>
      <c r="J866" s="2"/>
      <c r="K866" s="2"/>
      <c r="L866" s="2"/>
      <c r="M866" s="2"/>
      <c r="N866" s="2"/>
      <c r="O866" s="2"/>
      <c r="P866" s="2"/>
    </row>
    <row r="867">
      <c r="A867" s="2"/>
      <c r="C867" s="58"/>
      <c r="G867" s="2"/>
      <c r="H867" s="2"/>
      <c r="I867" s="2"/>
      <c r="J867" s="2"/>
      <c r="K867" s="2"/>
      <c r="L867" s="2"/>
      <c r="M867" s="2"/>
      <c r="N867" s="2"/>
      <c r="O867" s="2"/>
      <c r="P867" s="2"/>
    </row>
    <row r="868">
      <c r="A868" s="2"/>
      <c r="C868" s="58"/>
      <c r="G868" s="2"/>
      <c r="H868" s="2"/>
      <c r="I868" s="2"/>
      <c r="J868" s="2"/>
      <c r="K868" s="2"/>
      <c r="L868" s="2"/>
      <c r="M868" s="2"/>
      <c r="N868" s="2"/>
      <c r="O868" s="2"/>
      <c r="P868" s="2"/>
    </row>
    <row r="869">
      <c r="A869" s="2"/>
      <c r="C869" s="58"/>
      <c r="G869" s="2"/>
      <c r="H869" s="2"/>
      <c r="I869" s="2"/>
      <c r="J869" s="2"/>
      <c r="K869" s="2"/>
      <c r="L869" s="2"/>
      <c r="M869" s="2"/>
      <c r="N869" s="2"/>
      <c r="O869" s="2"/>
      <c r="P869" s="2"/>
    </row>
    <row r="870">
      <c r="A870" s="2"/>
      <c r="C870" s="58"/>
      <c r="G870" s="2"/>
      <c r="H870" s="2"/>
      <c r="I870" s="2"/>
      <c r="J870" s="2"/>
      <c r="K870" s="2"/>
      <c r="L870" s="2"/>
      <c r="M870" s="2"/>
      <c r="N870" s="2"/>
      <c r="O870" s="2"/>
      <c r="P870" s="2"/>
    </row>
    <row r="871">
      <c r="A871" s="2"/>
      <c r="C871" s="58"/>
      <c r="G871" s="2"/>
      <c r="H871" s="2"/>
      <c r="I871" s="2"/>
      <c r="J871" s="2"/>
      <c r="K871" s="2"/>
      <c r="L871" s="2"/>
      <c r="M871" s="2"/>
      <c r="N871" s="2"/>
      <c r="O871" s="2"/>
      <c r="P871" s="2"/>
    </row>
    <row r="872">
      <c r="A872" s="2"/>
      <c r="C872" s="58"/>
      <c r="G872" s="2"/>
      <c r="H872" s="2"/>
      <c r="I872" s="2"/>
      <c r="J872" s="2"/>
      <c r="K872" s="2"/>
      <c r="L872" s="2"/>
      <c r="M872" s="2"/>
      <c r="N872" s="2"/>
      <c r="O872" s="2"/>
      <c r="P872" s="2"/>
    </row>
    <row r="873">
      <c r="A873" s="2"/>
      <c r="C873" s="58"/>
      <c r="G873" s="2"/>
      <c r="H873" s="2"/>
      <c r="I873" s="2"/>
      <c r="J873" s="2"/>
      <c r="K873" s="2"/>
      <c r="L873" s="2"/>
      <c r="M873" s="2"/>
      <c r="N873" s="2"/>
      <c r="O873" s="2"/>
      <c r="P873" s="2"/>
    </row>
    <row r="874">
      <c r="A874" s="2"/>
      <c r="C874" s="58"/>
      <c r="G874" s="2"/>
      <c r="H874" s="2"/>
      <c r="I874" s="2"/>
      <c r="J874" s="2"/>
      <c r="K874" s="2"/>
      <c r="L874" s="2"/>
      <c r="M874" s="2"/>
      <c r="N874" s="2"/>
      <c r="O874" s="2"/>
      <c r="P874" s="2"/>
    </row>
    <row r="875">
      <c r="A875" s="2"/>
      <c r="C875" s="58"/>
      <c r="G875" s="2"/>
      <c r="H875" s="2"/>
      <c r="I875" s="2"/>
      <c r="J875" s="2"/>
      <c r="K875" s="2"/>
      <c r="L875" s="2"/>
      <c r="M875" s="2"/>
      <c r="N875" s="2"/>
      <c r="O875" s="2"/>
      <c r="P875" s="2"/>
    </row>
    <row r="876">
      <c r="A876" s="2"/>
      <c r="C876" s="58"/>
      <c r="G876" s="2"/>
      <c r="H876" s="2"/>
      <c r="I876" s="2"/>
      <c r="J876" s="2"/>
      <c r="K876" s="2"/>
      <c r="L876" s="2"/>
      <c r="M876" s="2"/>
      <c r="N876" s="2"/>
      <c r="O876" s="2"/>
      <c r="P876" s="2"/>
    </row>
    <row r="877">
      <c r="A877" s="2"/>
      <c r="C877" s="58"/>
      <c r="G877" s="2"/>
      <c r="H877" s="2"/>
      <c r="I877" s="2"/>
      <c r="J877" s="2"/>
      <c r="K877" s="2"/>
      <c r="L877" s="2"/>
      <c r="M877" s="2"/>
      <c r="N877" s="2"/>
      <c r="O877" s="2"/>
      <c r="P877" s="2"/>
    </row>
    <row r="878">
      <c r="A878" s="2"/>
      <c r="C878" s="58"/>
      <c r="G878" s="2"/>
      <c r="H878" s="2"/>
      <c r="I878" s="2"/>
      <c r="J878" s="2"/>
      <c r="K878" s="2"/>
      <c r="L878" s="2"/>
      <c r="M878" s="2"/>
      <c r="N878" s="2"/>
      <c r="O878" s="2"/>
      <c r="P878" s="2"/>
    </row>
    <row r="879">
      <c r="A879" s="2"/>
      <c r="C879" s="58"/>
      <c r="G879" s="2"/>
      <c r="H879" s="2"/>
      <c r="I879" s="2"/>
      <c r="J879" s="2"/>
      <c r="K879" s="2"/>
      <c r="L879" s="2"/>
      <c r="M879" s="2"/>
      <c r="N879" s="2"/>
      <c r="O879" s="2"/>
      <c r="P879" s="2"/>
    </row>
    <row r="880">
      <c r="A880" s="2"/>
      <c r="C880" s="58"/>
      <c r="G880" s="2"/>
      <c r="H880" s="2"/>
      <c r="I880" s="2"/>
      <c r="J880" s="2"/>
      <c r="K880" s="2"/>
      <c r="L880" s="2"/>
      <c r="M880" s="2"/>
      <c r="N880" s="2"/>
      <c r="O880" s="2"/>
      <c r="P880" s="2"/>
    </row>
    <row r="881">
      <c r="A881" s="2"/>
      <c r="C881" s="58"/>
      <c r="G881" s="2"/>
      <c r="H881" s="2"/>
      <c r="I881" s="2"/>
      <c r="J881" s="2"/>
      <c r="K881" s="2"/>
      <c r="L881" s="2"/>
      <c r="M881" s="2"/>
      <c r="N881" s="2"/>
      <c r="O881" s="2"/>
      <c r="P881" s="2"/>
    </row>
    <row r="882">
      <c r="A882" s="2"/>
      <c r="C882" s="58"/>
      <c r="G882" s="2"/>
      <c r="H882" s="2"/>
      <c r="I882" s="2"/>
      <c r="J882" s="2"/>
      <c r="K882" s="2"/>
      <c r="L882" s="2"/>
      <c r="M882" s="2"/>
      <c r="N882" s="2"/>
      <c r="O882" s="2"/>
      <c r="P882" s="2"/>
    </row>
    <row r="883">
      <c r="A883" s="2"/>
      <c r="C883" s="58"/>
      <c r="G883" s="2"/>
      <c r="H883" s="2"/>
      <c r="I883" s="2"/>
      <c r="J883" s="2"/>
      <c r="K883" s="2"/>
      <c r="L883" s="2"/>
      <c r="M883" s="2"/>
      <c r="N883" s="2"/>
      <c r="O883" s="2"/>
      <c r="P883" s="2"/>
    </row>
    <row r="884">
      <c r="A884" s="2"/>
      <c r="C884" s="58"/>
      <c r="G884" s="2"/>
      <c r="H884" s="2"/>
      <c r="I884" s="2"/>
      <c r="J884" s="2"/>
      <c r="K884" s="2"/>
      <c r="L884" s="2"/>
      <c r="M884" s="2"/>
      <c r="N884" s="2"/>
      <c r="O884" s="2"/>
      <c r="P884" s="2"/>
    </row>
    <row r="885">
      <c r="A885" s="2"/>
      <c r="C885" s="58"/>
      <c r="G885" s="2"/>
      <c r="H885" s="2"/>
      <c r="I885" s="2"/>
      <c r="J885" s="2"/>
      <c r="K885" s="2"/>
      <c r="L885" s="2"/>
      <c r="M885" s="2"/>
      <c r="N885" s="2"/>
      <c r="O885" s="2"/>
      <c r="P885" s="2"/>
    </row>
    <row r="886">
      <c r="A886" s="2"/>
      <c r="C886" s="58"/>
      <c r="G886" s="2"/>
      <c r="H886" s="2"/>
      <c r="I886" s="2"/>
      <c r="J886" s="2"/>
      <c r="K886" s="2"/>
      <c r="L886" s="2"/>
      <c r="M886" s="2"/>
      <c r="N886" s="2"/>
      <c r="O886" s="2"/>
      <c r="P886" s="2"/>
    </row>
    <row r="887">
      <c r="A887" s="2"/>
      <c r="C887" s="58"/>
      <c r="G887" s="2"/>
      <c r="H887" s="2"/>
      <c r="I887" s="2"/>
      <c r="J887" s="2"/>
      <c r="K887" s="2"/>
      <c r="L887" s="2"/>
      <c r="M887" s="2"/>
      <c r="N887" s="2"/>
      <c r="O887" s="2"/>
      <c r="P887" s="2"/>
    </row>
    <row r="888">
      <c r="A888" s="2"/>
      <c r="C888" s="58"/>
      <c r="G888" s="2"/>
      <c r="H888" s="2"/>
      <c r="I888" s="2"/>
      <c r="J888" s="2"/>
      <c r="K888" s="2"/>
      <c r="L888" s="2"/>
      <c r="M888" s="2"/>
      <c r="N888" s="2"/>
      <c r="O888" s="2"/>
      <c r="P888" s="2"/>
    </row>
    <row r="889">
      <c r="A889" s="2"/>
      <c r="C889" s="58"/>
      <c r="G889" s="2"/>
      <c r="H889" s="2"/>
      <c r="I889" s="2"/>
      <c r="J889" s="2"/>
      <c r="K889" s="2"/>
      <c r="L889" s="2"/>
      <c r="M889" s="2"/>
      <c r="N889" s="2"/>
      <c r="O889" s="2"/>
      <c r="P889" s="2"/>
    </row>
    <row r="890">
      <c r="A890" s="2"/>
      <c r="C890" s="58"/>
      <c r="G890" s="2"/>
      <c r="H890" s="2"/>
      <c r="I890" s="2"/>
      <c r="J890" s="2"/>
      <c r="K890" s="2"/>
      <c r="L890" s="2"/>
      <c r="M890" s="2"/>
      <c r="N890" s="2"/>
      <c r="O890" s="2"/>
      <c r="P890" s="2"/>
    </row>
    <row r="891">
      <c r="A891" s="2"/>
      <c r="C891" s="58"/>
      <c r="G891" s="2"/>
      <c r="H891" s="2"/>
      <c r="I891" s="2"/>
      <c r="J891" s="2"/>
      <c r="K891" s="2"/>
      <c r="L891" s="2"/>
      <c r="M891" s="2"/>
      <c r="N891" s="2"/>
      <c r="O891" s="2"/>
      <c r="P891" s="2"/>
    </row>
    <row r="892">
      <c r="A892" s="2"/>
      <c r="C892" s="58"/>
      <c r="G892" s="2"/>
      <c r="H892" s="2"/>
      <c r="I892" s="2"/>
      <c r="J892" s="2"/>
      <c r="K892" s="2"/>
      <c r="L892" s="2"/>
      <c r="M892" s="2"/>
      <c r="N892" s="2"/>
      <c r="O892" s="2"/>
      <c r="P892" s="2"/>
    </row>
    <row r="893">
      <c r="A893" s="2"/>
      <c r="C893" s="58"/>
      <c r="G893" s="2"/>
      <c r="H893" s="2"/>
      <c r="I893" s="2"/>
      <c r="J893" s="2"/>
      <c r="K893" s="2"/>
      <c r="L893" s="2"/>
      <c r="M893" s="2"/>
      <c r="N893" s="2"/>
      <c r="O893" s="2"/>
      <c r="P893" s="2"/>
    </row>
    <row r="894">
      <c r="A894" s="2"/>
      <c r="C894" s="58"/>
      <c r="G894" s="2"/>
      <c r="H894" s="2"/>
      <c r="I894" s="2"/>
      <c r="J894" s="2"/>
      <c r="K894" s="2"/>
      <c r="L894" s="2"/>
      <c r="M894" s="2"/>
      <c r="N894" s="2"/>
      <c r="O894" s="2"/>
      <c r="P894" s="2"/>
    </row>
    <row r="895">
      <c r="A895" s="2"/>
      <c r="C895" s="58"/>
      <c r="G895" s="2"/>
      <c r="H895" s="2"/>
      <c r="I895" s="2"/>
      <c r="J895" s="2"/>
      <c r="K895" s="2"/>
      <c r="L895" s="2"/>
      <c r="M895" s="2"/>
      <c r="N895" s="2"/>
      <c r="O895" s="2"/>
      <c r="P895" s="2"/>
    </row>
    <row r="896">
      <c r="A896" s="2"/>
      <c r="C896" s="58"/>
      <c r="G896" s="2"/>
      <c r="H896" s="2"/>
      <c r="I896" s="2"/>
      <c r="J896" s="2"/>
      <c r="K896" s="2"/>
      <c r="L896" s="2"/>
      <c r="M896" s="2"/>
      <c r="N896" s="2"/>
      <c r="O896" s="2"/>
      <c r="P896" s="2"/>
    </row>
    <row r="897">
      <c r="A897" s="2"/>
      <c r="C897" s="58"/>
      <c r="G897" s="2"/>
      <c r="H897" s="2"/>
      <c r="I897" s="2"/>
      <c r="J897" s="2"/>
      <c r="K897" s="2"/>
      <c r="L897" s="2"/>
      <c r="M897" s="2"/>
      <c r="N897" s="2"/>
      <c r="O897" s="2"/>
      <c r="P897" s="2"/>
    </row>
    <row r="898">
      <c r="A898" s="2"/>
      <c r="C898" s="58"/>
      <c r="G898" s="2"/>
      <c r="H898" s="2"/>
      <c r="I898" s="2"/>
      <c r="J898" s="2"/>
      <c r="K898" s="2"/>
      <c r="L898" s="2"/>
      <c r="M898" s="2"/>
      <c r="N898" s="2"/>
      <c r="O898" s="2"/>
      <c r="P898" s="2"/>
    </row>
    <row r="899">
      <c r="A899" s="2"/>
      <c r="C899" s="58"/>
      <c r="G899" s="2"/>
      <c r="H899" s="2"/>
      <c r="I899" s="2"/>
      <c r="J899" s="2"/>
      <c r="K899" s="2"/>
      <c r="L899" s="2"/>
      <c r="M899" s="2"/>
      <c r="N899" s="2"/>
      <c r="O899" s="2"/>
      <c r="P899" s="2"/>
    </row>
    <row r="900">
      <c r="A900" s="2"/>
      <c r="C900" s="58"/>
      <c r="G900" s="2"/>
      <c r="H900" s="2"/>
      <c r="I900" s="2"/>
      <c r="J900" s="2"/>
      <c r="K900" s="2"/>
      <c r="L900" s="2"/>
      <c r="M900" s="2"/>
      <c r="N900" s="2"/>
      <c r="O900" s="2"/>
      <c r="P900" s="2"/>
    </row>
    <row r="901">
      <c r="A901" s="2"/>
      <c r="C901" s="58"/>
      <c r="G901" s="2"/>
      <c r="H901" s="2"/>
      <c r="I901" s="2"/>
      <c r="J901" s="2"/>
      <c r="K901" s="2"/>
      <c r="L901" s="2"/>
      <c r="M901" s="2"/>
      <c r="N901" s="2"/>
      <c r="O901" s="2"/>
      <c r="P901" s="2"/>
    </row>
    <row r="902">
      <c r="A902" s="2"/>
      <c r="C902" s="58"/>
      <c r="G902" s="2"/>
      <c r="H902" s="2"/>
      <c r="I902" s="2"/>
      <c r="J902" s="2"/>
      <c r="K902" s="2"/>
      <c r="L902" s="2"/>
      <c r="M902" s="2"/>
      <c r="N902" s="2"/>
      <c r="O902" s="2"/>
      <c r="P902" s="2"/>
    </row>
    <row r="903">
      <c r="A903" s="2"/>
      <c r="C903" s="58"/>
      <c r="G903" s="2"/>
      <c r="H903" s="2"/>
      <c r="I903" s="2"/>
      <c r="J903" s="2"/>
      <c r="K903" s="2"/>
      <c r="L903" s="2"/>
      <c r="M903" s="2"/>
      <c r="N903" s="2"/>
      <c r="O903" s="2"/>
      <c r="P903" s="2"/>
    </row>
    <row r="904">
      <c r="A904" s="2"/>
      <c r="C904" s="58"/>
      <c r="G904" s="2"/>
      <c r="H904" s="2"/>
      <c r="I904" s="2"/>
      <c r="J904" s="2"/>
      <c r="K904" s="2"/>
      <c r="L904" s="2"/>
      <c r="M904" s="2"/>
      <c r="N904" s="2"/>
      <c r="O904" s="2"/>
      <c r="P904" s="2"/>
    </row>
    <row r="905">
      <c r="A905" s="2"/>
      <c r="C905" s="58"/>
      <c r="G905" s="2"/>
      <c r="H905" s="2"/>
      <c r="I905" s="2"/>
      <c r="J905" s="2"/>
      <c r="K905" s="2"/>
      <c r="L905" s="2"/>
      <c r="M905" s="2"/>
      <c r="N905" s="2"/>
      <c r="O905" s="2"/>
      <c r="P905" s="2"/>
    </row>
    <row r="906">
      <c r="A906" s="2"/>
      <c r="C906" s="58"/>
      <c r="G906" s="2"/>
      <c r="H906" s="2"/>
      <c r="I906" s="2"/>
      <c r="J906" s="2"/>
      <c r="K906" s="2"/>
      <c r="L906" s="2"/>
      <c r="M906" s="2"/>
      <c r="N906" s="2"/>
      <c r="O906" s="2"/>
      <c r="P906" s="2"/>
    </row>
    <row r="907">
      <c r="A907" s="2"/>
      <c r="C907" s="58"/>
      <c r="G907" s="2"/>
      <c r="H907" s="2"/>
      <c r="I907" s="2"/>
      <c r="J907" s="2"/>
      <c r="K907" s="2"/>
      <c r="L907" s="2"/>
      <c r="M907" s="2"/>
      <c r="N907" s="2"/>
      <c r="O907" s="2"/>
      <c r="P907" s="2"/>
    </row>
    <row r="908">
      <c r="A908" s="2"/>
      <c r="C908" s="58"/>
      <c r="G908" s="2"/>
      <c r="H908" s="2"/>
      <c r="I908" s="2"/>
      <c r="J908" s="2"/>
      <c r="K908" s="2"/>
      <c r="L908" s="2"/>
      <c r="M908" s="2"/>
      <c r="N908" s="2"/>
      <c r="O908" s="2"/>
      <c r="P908" s="2"/>
    </row>
    <row r="909">
      <c r="A909" s="2"/>
      <c r="C909" s="58"/>
      <c r="G909" s="2"/>
      <c r="H909" s="2"/>
      <c r="I909" s="2"/>
      <c r="J909" s="2"/>
      <c r="K909" s="2"/>
      <c r="L909" s="2"/>
      <c r="M909" s="2"/>
      <c r="N909" s="2"/>
      <c r="O909" s="2"/>
      <c r="P909" s="2"/>
    </row>
    <row r="910">
      <c r="A910" s="2"/>
      <c r="C910" s="58"/>
      <c r="G910" s="2"/>
      <c r="H910" s="2"/>
      <c r="I910" s="2"/>
      <c r="J910" s="2"/>
      <c r="K910" s="2"/>
      <c r="L910" s="2"/>
      <c r="M910" s="2"/>
      <c r="N910" s="2"/>
      <c r="O910" s="2"/>
      <c r="P910" s="2"/>
    </row>
    <row r="911">
      <c r="A911" s="2"/>
      <c r="C911" s="58"/>
      <c r="G911" s="2"/>
      <c r="H911" s="2"/>
      <c r="I911" s="2"/>
      <c r="J911" s="2"/>
      <c r="K911" s="2"/>
      <c r="L911" s="2"/>
      <c r="M911" s="2"/>
      <c r="N911" s="2"/>
      <c r="O911" s="2"/>
      <c r="P911" s="2"/>
    </row>
    <row r="912">
      <c r="A912" s="2"/>
      <c r="C912" s="58"/>
      <c r="G912" s="2"/>
      <c r="H912" s="2"/>
      <c r="I912" s="2"/>
      <c r="J912" s="2"/>
      <c r="K912" s="2"/>
      <c r="L912" s="2"/>
      <c r="M912" s="2"/>
      <c r="N912" s="2"/>
      <c r="O912" s="2"/>
      <c r="P912" s="2"/>
    </row>
    <row r="913">
      <c r="A913" s="2"/>
      <c r="C913" s="58"/>
      <c r="G913" s="2"/>
      <c r="H913" s="2"/>
      <c r="I913" s="2"/>
      <c r="J913" s="2"/>
      <c r="K913" s="2"/>
      <c r="L913" s="2"/>
      <c r="M913" s="2"/>
      <c r="N913" s="2"/>
      <c r="O913" s="2"/>
      <c r="P913" s="2"/>
    </row>
    <row r="914">
      <c r="A914" s="2"/>
      <c r="C914" s="58"/>
      <c r="G914" s="2"/>
      <c r="H914" s="2"/>
      <c r="I914" s="2"/>
      <c r="J914" s="2"/>
      <c r="K914" s="2"/>
      <c r="L914" s="2"/>
      <c r="M914" s="2"/>
      <c r="N914" s="2"/>
      <c r="O914" s="2"/>
      <c r="P914" s="2"/>
    </row>
    <row r="915">
      <c r="A915" s="2"/>
      <c r="C915" s="58"/>
      <c r="G915" s="2"/>
      <c r="H915" s="2"/>
      <c r="I915" s="2"/>
      <c r="J915" s="2"/>
      <c r="K915" s="2"/>
      <c r="L915" s="2"/>
      <c r="M915" s="2"/>
      <c r="N915" s="2"/>
      <c r="O915" s="2"/>
      <c r="P915" s="2"/>
    </row>
    <row r="916">
      <c r="A916" s="2"/>
      <c r="C916" s="58"/>
      <c r="G916" s="2"/>
      <c r="H916" s="2"/>
      <c r="I916" s="2"/>
      <c r="J916" s="2"/>
      <c r="K916" s="2"/>
      <c r="L916" s="2"/>
      <c r="M916" s="2"/>
      <c r="N916" s="2"/>
      <c r="O916" s="2"/>
      <c r="P916" s="2"/>
    </row>
    <row r="917">
      <c r="A917" s="2"/>
      <c r="C917" s="58"/>
      <c r="G917" s="2"/>
      <c r="H917" s="2"/>
      <c r="I917" s="2"/>
      <c r="J917" s="2"/>
      <c r="K917" s="2"/>
      <c r="L917" s="2"/>
      <c r="M917" s="2"/>
      <c r="N917" s="2"/>
      <c r="O917" s="2"/>
      <c r="P917" s="2"/>
    </row>
    <row r="918">
      <c r="A918" s="2"/>
      <c r="C918" s="58"/>
      <c r="G918" s="2"/>
      <c r="H918" s="2"/>
      <c r="I918" s="2"/>
      <c r="J918" s="2"/>
      <c r="K918" s="2"/>
      <c r="L918" s="2"/>
      <c r="M918" s="2"/>
      <c r="N918" s="2"/>
      <c r="O918" s="2"/>
      <c r="P918" s="2"/>
    </row>
    <row r="919">
      <c r="A919" s="2"/>
      <c r="C919" s="58"/>
      <c r="G919" s="2"/>
      <c r="H919" s="2"/>
      <c r="I919" s="2"/>
      <c r="J919" s="2"/>
      <c r="K919" s="2"/>
      <c r="L919" s="2"/>
      <c r="M919" s="2"/>
      <c r="N919" s="2"/>
      <c r="O919" s="2"/>
      <c r="P919" s="2"/>
    </row>
    <row r="920">
      <c r="A920" s="2"/>
      <c r="C920" s="58"/>
      <c r="G920" s="2"/>
      <c r="H920" s="2"/>
      <c r="I920" s="2"/>
      <c r="J920" s="2"/>
      <c r="K920" s="2"/>
      <c r="L920" s="2"/>
      <c r="M920" s="2"/>
      <c r="N920" s="2"/>
      <c r="O920" s="2"/>
      <c r="P920" s="2"/>
    </row>
    <row r="921">
      <c r="A921" s="2"/>
      <c r="C921" s="58"/>
      <c r="G921" s="2"/>
      <c r="H921" s="2"/>
      <c r="I921" s="2"/>
      <c r="J921" s="2"/>
      <c r="K921" s="2"/>
      <c r="L921" s="2"/>
      <c r="M921" s="2"/>
      <c r="N921" s="2"/>
      <c r="O921" s="2"/>
      <c r="P921" s="2"/>
    </row>
    <row r="922">
      <c r="A922" s="2"/>
      <c r="C922" s="58"/>
      <c r="G922" s="2"/>
      <c r="H922" s="2"/>
      <c r="I922" s="2"/>
      <c r="J922" s="2"/>
      <c r="K922" s="2"/>
      <c r="L922" s="2"/>
      <c r="M922" s="2"/>
      <c r="N922" s="2"/>
      <c r="O922" s="2"/>
      <c r="P922" s="2"/>
    </row>
    <row r="923">
      <c r="A923" s="2"/>
      <c r="C923" s="58"/>
      <c r="G923" s="2"/>
      <c r="H923" s="2"/>
      <c r="I923" s="2"/>
      <c r="J923" s="2"/>
      <c r="K923" s="2"/>
      <c r="L923" s="2"/>
      <c r="M923" s="2"/>
      <c r="N923" s="2"/>
      <c r="O923" s="2"/>
      <c r="P923" s="2"/>
    </row>
    <row r="924">
      <c r="A924" s="2"/>
      <c r="C924" s="58"/>
      <c r="G924" s="2"/>
      <c r="H924" s="2"/>
      <c r="I924" s="2"/>
      <c r="J924" s="2"/>
      <c r="K924" s="2"/>
      <c r="L924" s="2"/>
      <c r="M924" s="2"/>
      <c r="N924" s="2"/>
      <c r="O924" s="2"/>
      <c r="P924" s="2"/>
    </row>
    <row r="925">
      <c r="A925" s="2"/>
      <c r="C925" s="58"/>
      <c r="G925" s="2"/>
      <c r="H925" s="2"/>
      <c r="I925" s="2"/>
      <c r="J925" s="2"/>
      <c r="K925" s="2"/>
      <c r="L925" s="2"/>
      <c r="M925" s="2"/>
      <c r="N925" s="2"/>
      <c r="O925" s="2"/>
      <c r="P925" s="2"/>
    </row>
    <row r="926">
      <c r="A926" s="2"/>
      <c r="C926" s="58"/>
      <c r="G926" s="2"/>
      <c r="H926" s="2"/>
      <c r="I926" s="2"/>
      <c r="J926" s="2"/>
      <c r="K926" s="2"/>
      <c r="L926" s="2"/>
      <c r="M926" s="2"/>
      <c r="N926" s="2"/>
      <c r="O926" s="2"/>
      <c r="P926" s="2"/>
    </row>
    <row r="927">
      <c r="A927" s="2"/>
      <c r="C927" s="58"/>
      <c r="G927" s="2"/>
      <c r="H927" s="2"/>
      <c r="I927" s="2"/>
      <c r="J927" s="2"/>
      <c r="K927" s="2"/>
      <c r="L927" s="2"/>
      <c r="M927" s="2"/>
      <c r="N927" s="2"/>
      <c r="O927" s="2"/>
      <c r="P927" s="2"/>
    </row>
    <row r="928">
      <c r="A928" s="2"/>
      <c r="C928" s="58"/>
      <c r="G928" s="2"/>
      <c r="H928" s="2"/>
      <c r="I928" s="2"/>
      <c r="J928" s="2"/>
      <c r="K928" s="2"/>
      <c r="L928" s="2"/>
      <c r="M928" s="2"/>
      <c r="N928" s="2"/>
      <c r="O928" s="2"/>
      <c r="P928" s="2"/>
    </row>
    <row r="929">
      <c r="A929" s="2"/>
      <c r="C929" s="58"/>
      <c r="G929" s="2"/>
      <c r="H929" s="2"/>
      <c r="I929" s="2"/>
      <c r="J929" s="2"/>
      <c r="K929" s="2"/>
      <c r="L929" s="2"/>
      <c r="M929" s="2"/>
      <c r="N929" s="2"/>
      <c r="O929" s="2"/>
      <c r="P929" s="2"/>
    </row>
    <row r="930">
      <c r="A930" s="2"/>
      <c r="C930" s="58"/>
      <c r="G930" s="2"/>
      <c r="H930" s="2"/>
      <c r="I930" s="2"/>
      <c r="J930" s="2"/>
      <c r="K930" s="2"/>
      <c r="L930" s="2"/>
      <c r="M930" s="2"/>
      <c r="N930" s="2"/>
      <c r="O930" s="2"/>
      <c r="P930" s="2"/>
    </row>
    <row r="931">
      <c r="A931" s="2"/>
      <c r="C931" s="58"/>
      <c r="G931" s="2"/>
      <c r="H931" s="2"/>
      <c r="I931" s="2"/>
      <c r="J931" s="2"/>
      <c r="K931" s="2"/>
      <c r="L931" s="2"/>
      <c r="M931" s="2"/>
      <c r="N931" s="2"/>
      <c r="O931" s="2"/>
      <c r="P931" s="2"/>
    </row>
    <row r="932">
      <c r="A932" s="2"/>
      <c r="C932" s="58"/>
      <c r="G932" s="2"/>
      <c r="H932" s="2"/>
      <c r="I932" s="2"/>
      <c r="J932" s="2"/>
      <c r="K932" s="2"/>
      <c r="L932" s="2"/>
      <c r="M932" s="2"/>
      <c r="N932" s="2"/>
      <c r="O932" s="2"/>
      <c r="P932" s="2"/>
    </row>
    <row r="933">
      <c r="A933" s="2"/>
      <c r="C933" s="58"/>
      <c r="G933" s="2"/>
      <c r="H933" s="2"/>
      <c r="I933" s="2"/>
      <c r="J933" s="2"/>
      <c r="K933" s="2"/>
      <c r="L933" s="2"/>
      <c r="M933" s="2"/>
      <c r="N933" s="2"/>
      <c r="O933" s="2"/>
      <c r="P933" s="2"/>
    </row>
    <row r="934">
      <c r="A934" s="2"/>
      <c r="C934" s="58"/>
      <c r="G934" s="2"/>
      <c r="H934" s="2"/>
      <c r="I934" s="2"/>
      <c r="J934" s="2"/>
      <c r="K934" s="2"/>
      <c r="L934" s="2"/>
      <c r="M934" s="2"/>
      <c r="N934" s="2"/>
      <c r="O934" s="2"/>
      <c r="P934" s="2"/>
    </row>
    <row r="935">
      <c r="A935" s="2"/>
      <c r="C935" s="58"/>
      <c r="G935" s="2"/>
      <c r="H935" s="2"/>
      <c r="I935" s="2"/>
      <c r="J935" s="2"/>
      <c r="K935" s="2"/>
      <c r="L935" s="2"/>
      <c r="M935" s="2"/>
      <c r="N935" s="2"/>
      <c r="O935" s="2"/>
      <c r="P935" s="2"/>
    </row>
    <row r="936">
      <c r="A936" s="2"/>
      <c r="C936" s="58"/>
      <c r="G936" s="2"/>
      <c r="H936" s="2"/>
      <c r="I936" s="2"/>
      <c r="J936" s="2"/>
      <c r="K936" s="2"/>
      <c r="L936" s="2"/>
      <c r="M936" s="2"/>
      <c r="N936" s="2"/>
      <c r="O936" s="2"/>
      <c r="P936" s="2"/>
    </row>
    <row r="937">
      <c r="A937" s="2"/>
      <c r="C937" s="58"/>
      <c r="G937" s="2"/>
      <c r="H937" s="2"/>
      <c r="I937" s="2"/>
      <c r="J937" s="2"/>
      <c r="K937" s="2"/>
      <c r="L937" s="2"/>
      <c r="M937" s="2"/>
      <c r="N937" s="2"/>
      <c r="O937" s="2"/>
      <c r="P937" s="2"/>
    </row>
    <row r="938">
      <c r="A938" s="2"/>
      <c r="C938" s="58"/>
      <c r="G938" s="2"/>
      <c r="H938" s="2"/>
      <c r="I938" s="2"/>
      <c r="J938" s="2"/>
      <c r="K938" s="2"/>
      <c r="L938" s="2"/>
      <c r="M938" s="2"/>
      <c r="N938" s="2"/>
      <c r="O938" s="2"/>
      <c r="P938" s="2"/>
    </row>
    <row r="939">
      <c r="A939" s="2"/>
      <c r="C939" s="58"/>
      <c r="G939" s="2"/>
      <c r="H939" s="2"/>
      <c r="I939" s="2"/>
      <c r="J939" s="2"/>
      <c r="K939" s="2"/>
      <c r="L939" s="2"/>
      <c r="M939" s="2"/>
      <c r="N939" s="2"/>
      <c r="O939" s="2"/>
      <c r="P939" s="2"/>
    </row>
    <row r="940">
      <c r="A940" s="2"/>
      <c r="C940" s="58"/>
      <c r="G940" s="2"/>
      <c r="H940" s="2"/>
      <c r="I940" s="2"/>
      <c r="J940" s="2"/>
      <c r="K940" s="2"/>
      <c r="L940" s="2"/>
      <c r="M940" s="2"/>
      <c r="N940" s="2"/>
      <c r="O940" s="2"/>
      <c r="P940" s="2"/>
    </row>
    <row r="941">
      <c r="A941" s="2"/>
      <c r="C941" s="58"/>
      <c r="G941" s="2"/>
      <c r="H941" s="2"/>
      <c r="I941" s="2"/>
      <c r="J941" s="2"/>
      <c r="K941" s="2"/>
      <c r="L941" s="2"/>
      <c r="M941" s="2"/>
      <c r="N941" s="2"/>
      <c r="O941" s="2"/>
      <c r="P941" s="2"/>
    </row>
    <row r="942">
      <c r="A942" s="2"/>
      <c r="C942" s="58"/>
      <c r="G942" s="2"/>
      <c r="H942" s="2"/>
      <c r="I942" s="2"/>
      <c r="J942" s="2"/>
      <c r="K942" s="2"/>
      <c r="L942" s="2"/>
      <c r="M942" s="2"/>
      <c r="N942" s="2"/>
      <c r="O942" s="2"/>
      <c r="P942" s="2"/>
    </row>
    <row r="943">
      <c r="A943" s="2"/>
      <c r="C943" s="58"/>
      <c r="G943" s="2"/>
      <c r="H943" s="2"/>
      <c r="I943" s="2"/>
      <c r="J943" s="2"/>
      <c r="K943" s="2"/>
      <c r="L943" s="2"/>
      <c r="M943" s="2"/>
      <c r="N943" s="2"/>
      <c r="O943" s="2"/>
      <c r="P943" s="2"/>
    </row>
    <row r="944">
      <c r="A944" s="2"/>
      <c r="C944" s="58"/>
      <c r="G944" s="2"/>
      <c r="H944" s="2"/>
      <c r="I944" s="2"/>
      <c r="J944" s="2"/>
      <c r="K944" s="2"/>
      <c r="L944" s="2"/>
      <c r="M944" s="2"/>
      <c r="N944" s="2"/>
      <c r="O944" s="2"/>
      <c r="P944" s="2"/>
    </row>
    <row r="945">
      <c r="A945" s="2"/>
      <c r="C945" s="58"/>
      <c r="G945" s="2"/>
      <c r="H945" s="2"/>
      <c r="I945" s="2"/>
      <c r="J945" s="2"/>
      <c r="K945" s="2"/>
      <c r="L945" s="2"/>
      <c r="M945" s="2"/>
      <c r="N945" s="2"/>
      <c r="O945" s="2"/>
      <c r="P945" s="2"/>
    </row>
    <row r="946">
      <c r="A946" s="2"/>
      <c r="C946" s="58"/>
      <c r="G946" s="2"/>
      <c r="H946" s="2"/>
      <c r="I946" s="2"/>
      <c r="J946" s="2"/>
      <c r="K946" s="2"/>
      <c r="L946" s="2"/>
      <c r="M946" s="2"/>
      <c r="N946" s="2"/>
      <c r="O946" s="2"/>
      <c r="P946" s="2"/>
    </row>
    <row r="947">
      <c r="A947" s="2"/>
      <c r="C947" s="58"/>
      <c r="G947" s="2"/>
      <c r="H947" s="2"/>
      <c r="I947" s="2"/>
      <c r="J947" s="2"/>
      <c r="K947" s="2"/>
      <c r="L947" s="2"/>
      <c r="M947" s="2"/>
      <c r="N947" s="2"/>
      <c r="O947" s="2"/>
      <c r="P947" s="2"/>
    </row>
    <row r="948">
      <c r="A948" s="2"/>
      <c r="C948" s="58"/>
      <c r="G948" s="2"/>
      <c r="H948" s="2"/>
      <c r="I948" s="2"/>
      <c r="J948" s="2"/>
      <c r="K948" s="2"/>
      <c r="L948" s="2"/>
      <c r="M948" s="2"/>
      <c r="N948" s="2"/>
      <c r="O948" s="2"/>
      <c r="P948" s="2"/>
    </row>
    <row r="949">
      <c r="A949" s="2"/>
      <c r="C949" s="58"/>
      <c r="G949" s="2"/>
      <c r="H949" s="2"/>
      <c r="I949" s="2"/>
      <c r="J949" s="2"/>
      <c r="K949" s="2"/>
      <c r="L949" s="2"/>
      <c r="M949" s="2"/>
      <c r="N949" s="2"/>
      <c r="O949" s="2"/>
      <c r="P949" s="2"/>
    </row>
    <row r="950">
      <c r="A950" s="2"/>
      <c r="C950" s="58"/>
      <c r="G950" s="2"/>
      <c r="H950" s="2"/>
      <c r="I950" s="2"/>
      <c r="J950" s="2"/>
      <c r="K950" s="2"/>
      <c r="L950" s="2"/>
      <c r="M950" s="2"/>
      <c r="N950" s="2"/>
      <c r="O950" s="2"/>
      <c r="P950" s="2"/>
    </row>
    <row r="951">
      <c r="A951" s="2"/>
      <c r="C951" s="58"/>
      <c r="G951" s="2"/>
      <c r="H951" s="2"/>
      <c r="I951" s="2"/>
      <c r="J951" s="2"/>
      <c r="K951" s="2"/>
      <c r="L951" s="2"/>
      <c r="M951" s="2"/>
      <c r="N951" s="2"/>
      <c r="O951" s="2"/>
      <c r="P951" s="2"/>
    </row>
    <row r="952">
      <c r="A952" s="2"/>
      <c r="C952" s="58"/>
      <c r="G952" s="2"/>
      <c r="H952" s="2"/>
      <c r="I952" s="2"/>
      <c r="J952" s="2"/>
      <c r="K952" s="2"/>
      <c r="L952" s="2"/>
      <c r="M952" s="2"/>
      <c r="N952" s="2"/>
      <c r="O952" s="2"/>
      <c r="P952" s="2"/>
    </row>
    <row r="953">
      <c r="A953" s="2"/>
      <c r="C953" s="58"/>
      <c r="G953" s="2"/>
      <c r="H953" s="2"/>
      <c r="I953" s="2"/>
      <c r="J953" s="2"/>
      <c r="K953" s="2"/>
      <c r="L953" s="2"/>
      <c r="M953" s="2"/>
      <c r="N953" s="2"/>
      <c r="O953" s="2"/>
      <c r="P953" s="2"/>
    </row>
    <row r="954">
      <c r="A954" s="2"/>
      <c r="C954" s="58"/>
      <c r="G954" s="2"/>
      <c r="H954" s="2"/>
      <c r="I954" s="2"/>
      <c r="J954" s="2"/>
      <c r="K954" s="2"/>
      <c r="L954" s="2"/>
      <c r="M954" s="2"/>
      <c r="N954" s="2"/>
      <c r="O954" s="2"/>
      <c r="P954" s="2"/>
    </row>
    <row r="955">
      <c r="A955" s="2"/>
      <c r="C955" s="58"/>
      <c r="G955" s="2"/>
      <c r="H955" s="2"/>
      <c r="I955" s="2"/>
      <c r="J955" s="2"/>
      <c r="K955" s="2"/>
      <c r="L955" s="2"/>
      <c r="M955" s="2"/>
      <c r="N955" s="2"/>
      <c r="O955" s="2"/>
      <c r="P955" s="2"/>
    </row>
    <row r="956">
      <c r="A956" s="2"/>
      <c r="C956" s="58"/>
      <c r="G956" s="2"/>
      <c r="H956" s="2"/>
      <c r="I956" s="2"/>
      <c r="J956" s="2"/>
      <c r="K956" s="2"/>
      <c r="L956" s="2"/>
      <c r="M956" s="2"/>
      <c r="N956" s="2"/>
      <c r="O956" s="2"/>
      <c r="P956" s="2"/>
    </row>
    <row r="957">
      <c r="A957" s="2"/>
      <c r="C957" s="58"/>
      <c r="G957" s="2"/>
      <c r="H957" s="2"/>
      <c r="I957" s="2"/>
      <c r="J957" s="2"/>
      <c r="K957" s="2"/>
      <c r="L957" s="2"/>
      <c r="M957" s="2"/>
      <c r="N957" s="2"/>
      <c r="O957" s="2"/>
      <c r="P957" s="2"/>
    </row>
    <row r="958">
      <c r="A958" s="2"/>
      <c r="C958" s="58"/>
      <c r="G958" s="2"/>
      <c r="H958" s="2"/>
      <c r="I958" s="2"/>
      <c r="J958" s="2"/>
      <c r="K958" s="2"/>
      <c r="L958" s="2"/>
      <c r="M958" s="2"/>
      <c r="N958" s="2"/>
      <c r="O958" s="2"/>
      <c r="P958" s="2"/>
    </row>
    <row r="959">
      <c r="A959" s="2"/>
      <c r="C959" s="58"/>
      <c r="G959" s="2"/>
      <c r="H959" s="2"/>
      <c r="I959" s="2"/>
      <c r="J959" s="2"/>
      <c r="K959" s="2"/>
      <c r="L959" s="2"/>
      <c r="M959" s="2"/>
      <c r="N959" s="2"/>
      <c r="O959" s="2"/>
      <c r="P959" s="2"/>
    </row>
    <row r="960">
      <c r="A960" s="2"/>
      <c r="C960" s="58"/>
      <c r="G960" s="2"/>
      <c r="H960" s="2"/>
      <c r="I960" s="2"/>
      <c r="J960" s="2"/>
      <c r="K960" s="2"/>
      <c r="L960" s="2"/>
      <c r="M960" s="2"/>
      <c r="N960" s="2"/>
      <c r="O960" s="2"/>
      <c r="P960" s="2"/>
    </row>
    <row r="961">
      <c r="A961" s="2"/>
      <c r="C961" s="58"/>
      <c r="G961" s="2"/>
      <c r="H961" s="2"/>
      <c r="I961" s="2"/>
      <c r="J961" s="2"/>
      <c r="K961" s="2"/>
      <c r="L961" s="2"/>
      <c r="M961" s="2"/>
      <c r="N961" s="2"/>
      <c r="O961" s="2"/>
      <c r="P961" s="2"/>
    </row>
    <row r="962">
      <c r="A962" s="2"/>
      <c r="C962" s="58"/>
      <c r="G962" s="2"/>
      <c r="H962" s="2"/>
      <c r="I962" s="2"/>
      <c r="J962" s="2"/>
      <c r="K962" s="2"/>
      <c r="L962" s="2"/>
      <c r="M962" s="2"/>
      <c r="N962" s="2"/>
      <c r="O962" s="2"/>
      <c r="P962" s="2"/>
    </row>
    <row r="963">
      <c r="A963" s="2"/>
      <c r="C963" s="58"/>
      <c r="G963" s="2"/>
      <c r="H963" s="2"/>
      <c r="I963" s="2"/>
      <c r="J963" s="2"/>
      <c r="K963" s="2"/>
      <c r="L963" s="2"/>
      <c r="M963" s="2"/>
      <c r="N963" s="2"/>
      <c r="O963" s="2"/>
      <c r="P963" s="2"/>
    </row>
    <row r="964">
      <c r="A964" s="2"/>
      <c r="C964" s="58"/>
      <c r="G964" s="2"/>
      <c r="H964" s="2"/>
      <c r="I964" s="2"/>
      <c r="J964" s="2"/>
      <c r="K964" s="2"/>
      <c r="L964" s="2"/>
      <c r="M964" s="2"/>
      <c r="N964" s="2"/>
      <c r="O964" s="2"/>
      <c r="P964" s="2"/>
    </row>
    <row r="965">
      <c r="A965" s="2"/>
      <c r="C965" s="58"/>
      <c r="G965" s="2"/>
      <c r="H965" s="2"/>
      <c r="I965" s="2"/>
      <c r="J965" s="2"/>
      <c r="K965" s="2"/>
      <c r="L965" s="2"/>
      <c r="M965" s="2"/>
      <c r="N965" s="2"/>
      <c r="O965" s="2"/>
      <c r="P965" s="2"/>
    </row>
    <row r="966">
      <c r="A966" s="2"/>
      <c r="C966" s="58"/>
      <c r="G966" s="2"/>
      <c r="H966" s="2"/>
      <c r="I966" s="2"/>
      <c r="J966" s="2"/>
      <c r="K966" s="2"/>
      <c r="L966" s="2"/>
      <c r="M966" s="2"/>
      <c r="N966" s="2"/>
      <c r="O966" s="2"/>
      <c r="P966" s="2"/>
    </row>
    <row r="967">
      <c r="A967" s="2"/>
      <c r="C967" s="58"/>
      <c r="G967" s="2"/>
      <c r="H967" s="2"/>
      <c r="I967" s="2"/>
      <c r="J967" s="2"/>
      <c r="K967" s="2"/>
      <c r="L967" s="2"/>
      <c r="M967" s="2"/>
      <c r="N967" s="2"/>
      <c r="O967" s="2"/>
      <c r="P967" s="2"/>
    </row>
    <row r="968">
      <c r="A968" s="2"/>
      <c r="C968" s="58"/>
      <c r="G968" s="2"/>
      <c r="H968" s="2"/>
      <c r="I968" s="2"/>
      <c r="J968" s="2"/>
      <c r="K968" s="2"/>
      <c r="L968" s="2"/>
      <c r="M968" s="2"/>
      <c r="N968" s="2"/>
      <c r="O968" s="2"/>
      <c r="P968" s="2"/>
    </row>
    <row r="969">
      <c r="A969" s="2"/>
      <c r="C969" s="58"/>
      <c r="G969" s="2"/>
      <c r="H969" s="2"/>
      <c r="I969" s="2"/>
      <c r="J969" s="2"/>
      <c r="K969" s="2"/>
      <c r="L969" s="2"/>
      <c r="M969" s="2"/>
      <c r="N969" s="2"/>
      <c r="O969" s="2"/>
      <c r="P969" s="2"/>
    </row>
    <row r="970">
      <c r="A970" s="2"/>
      <c r="C970" s="58"/>
      <c r="G970" s="2"/>
      <c r="H970" s="2"/>
      <c r="I970" s="2"/>
      <c r="J970" s="2"/>
      <c r="K970" s="2"/>
      <c r="L970" s="2"/>
      <c r="M970" s="2"/>
      <c r="N970" s="2"/>
      <c r="O970" s="2"/>
      <c r="P970" s="2"/>
    </row>
    <row r="971">
      <c r="A971" s="2"/>
      <c r="C971" s="58"/>
      <c r="G971" s="2"/>
      <c r="H971" s="2"/>
      <c r="I971" s="2"/>
      <c r="J971" s="2"/>
      <c r="K971" s="2"/>
      <c r="L971" s="2"/>
      <c r="M971" s="2"/>
      <c r="N971" s="2"/>
      <c r="O971" s="2"/>
      <c r="P971" s="2"/>
    </row>
    <row r="972">
      <c r="A972" s="2"/>
      <c r="C972" s="58"/>
      <c r="G972" s="2"/>
      <c r="H972" s="2"/>
      <c r="I972" s="2"/>
      <c r="J972" s="2"/>
      <c r="K972" s="2"/>
      <c r="L972" s="2"/>
      <c r="M972" s="2"/>
      <c r="N972" s="2"/>
      <c r="O972" s="2"/>
      <c r="P972" s="2"/>
    </row>
    <row r="973">
      <c r="A973" s="2"/>
      <c r="C973" s="58"/>
      <c r="G973" s="2"/>
      <c r="H973" s="2"/>
      <c r="I973" s="2"/>
      <c r="J973" s="2"/>
      <c r="K973" s="2"/>
      <c r="L973" s="2"/>
      <c r="M973" s="2"/>
      <c r="N973" s="2"/>
      <c r="O973" s="2"/>
      <c r="P973" s="2"/>
    </row>
    <row r="974">
      <c r="A974" s="2"/>
      <c r="C974" s="58"/>
      <c r="G974" s="2"/>
      <c r="H974" s="2"/>
      <c r="I974" s="2"/>
      <c r="J974" s="2"/>
      <c r="K974" s="2"/>
      <c r="L974" s="2"/>
      <c r="M974" s="2"/>
      <c r="N974" s="2"/>
      <c r="O974" s="2"/>
      <c r="P974" s="2"/>
    </row>
    <row r="975">
      <c r="A975" s="2"/>
      <c r="C975" s="58"/>
      <c r="G975" s="2"/>
      <c r="H975" s="2"/>
      <c r="I975" s="2"/>
      <c r="J975" s="2"/>
      <c r="K975" s="2"/>
      <c r="L975" s="2"/>
      <c r="M975" s="2"/>
      <c r="N975" s="2"/>
      <c r="O975" s="2"/>
      <c r="P975" s="2"/>
    </row>
    <row r="976">
      <c r="A976" s="2"/>
      <c r="C976" s="58"/>
      <c r="G976" s="2"/>
      <c r="H976" s="2"/>
      <c r="I976" s="2"/>
      <c r="J976" s="2"/>
      <c r="K976" s="2"/>
      <c r="L976" s="2"/>
      <c r="M976" s="2"/>
      <c r="N976" s="2"/>
      <c r="O976" s="2"/>
      <c r="P976" s="2"/>
    </row>
    <row r="977">
      <c r="A977" s="2"/>
      <c r="C977" s="58"/>
      <c r="G977" s="2"/>
      <c r="H977" s="2"/>
      <c r="I977" s="2"/>
      <c r="J977" s="2"/>
      <c r="K977" s="2"/>
      <c r="L977" s="2"/>
      <c r="M977" s="2"/>
      <c r="N977" s="2"/>
      <c r="O977" s="2"/>
      <c r="P977" s="2"/>
    </row>
    <row r="978">
      <c r="A978" s="2"/>
      <c r="C978" s="58"/>
      <c r="G978" s="2"/>
      <c r="H978" s="2"/>
      <c r="I978" s="2"/>
      <c r="J978" s="2"/>
      <c r="K978" s="2"/>
      <c r="L978" s="2"/>
      <c r="M978" s="2"/>
      <c r="N978" s="2"/>
      <c r="O978" s="2"/>
      <c r="P978" s="2"/>
    </row>
    <row r="979">
      <c r="A979" s="2"/>
      <c r="C979" s="58"/>
      <c r="G979" s="2"/>
      <c r="H979" s="2"/>
      <c r="I979" s="2"/>
      <c r="J979" s="2"/>
      <c r="K979" s="2"/>
      <c r="L979" s="2"/>
      <c r="M979" s="2"/>
      <c r="N979" s="2"/>
      <c r="O979" s="2"/>
      <c r="P979" s="2"/>
    </row>
    <row r="980">
      <c r="A980" s="2"/>
      <c r="C980" s="58"/>
      <c r="G980" s="2"/>
      <c r="H980" s="2"/>
      <c r="I980" s="2"/>
      <c r="J980" s="2"/>
      <c r="K980" s="2"/>
      <c r="L980" s="2"/>
      <c r="M980" s="2"/>
      <c r="N980" s="2"/>
      <c r="O980" s="2"/>
      <c r="P980" s="2"/>
    </row>
    <row r="981">
      <c r="A981" s="2"/>
      <c r="C981" s="58"/>
      <c r="G981" s="2"/>
      <c r="H981" s="2"/>
      <c r="I981" s="2"/>
      <c r="J981" s="2"/>
      <c r="K981" s="2"/>
      <c r="L981" s="2"/>
      <c r="M981" s="2"/>
      <c r="N981" s="2"/>
      <c r="O981" s="2"/>
      <c r="P981" s="2"/>
    </row>
    <row r="982">
      <c r="A982" s="2"/>
      <c r="C982" s="58"/>
      <c r="G982" s="2"/>
      <c r="H982" s="2"/>
      <c r="I982" s="2"/>
      <c r="J982" s="2"/>
      <c r="K982" s="2"/>
      <c r="L982" s="2"/>
      <c r="M982" s="2"/>
      <c r="N982" s="2"/>
      <c r="O982" s="2"/>
      <c r="P982" s="2"/>
    </row>
    <row r="983">
      <c r="A983" s="2"/>
      <c r="C983" s="58"/>
      <c r="G983" s="2"/>
      <c r="H983" s="2"/>
      <c r="I983" s="2"/>
      <c r="J983" s="2"/>
      <c r="K983" s="2"/>
      <c r="L983" s="2"/>
      <c r="M983" s="2"/>
      <c r="N983" s="2"/>
      <c r="O983" s="2"/>
      <c r="P983" s="2"/>
    </row>
    <row r="984">
      <c r="A984" s="2"/>
      <c r="C984" s="58"/>
      <c r="G984" s="2"/>
      <c r="H984" s="2"/>
      <c r="I984" s="2"/>
      <c r="J984" s="2"/>
      <c r="K984" s="2"/>
      <c r="L984" s="2"/>
      <c r="M984" s="2"/>
      <c r="N984" s="2"/>
      <c r="O984" s="2"/>
      <c r="P984" s="2"/>
    </row>
    <row r="985">
      <c r="A985" s="2"/>
      <c r="C985" s="58"/>
      <c r="G985" s="2"/>
      <c r="H985" s="2"/>
      <c r="I985" s="2"/>
      <c r="J985" s="2"/>
      <c r="K985" s="2"/>
      <c r="L985" s="2"/>
      <c r="M985" s="2"/>
      <c r="N985" s="2"/>
      <c r="O985" s="2"/>
      <c r="P985" s="2"/>
    </row>
    <row r="986">
      <c r="A986" s="2"/>
      <c r="C986" s="58"/>
      <c r="G986" s="2"/>
      <c r="H986" s="2"/>
      <c r="I986" s="2"/>
      <c r="J986" s="2"/>
      <c r="K986" s="2"/>
      <c r="L986" s="2"/>
      <c r="M986" s="2"/>
      <c r="N986" s="2"/>
      <c r="O986" s="2"/>
      <c r="P986" s="2"/>
    </row>
    <row r="987">
      <c r="A987" s="2"/>
      <c r="C987" s="58"/>
      <c r="G987" s="2"/>
      <c r="H987" s="2"/>
      <c r="I987" s="2"/>
      <c r="J987" s="2"/>
      <c r="K987" s="2"/>
      <c r="L987" s="2"/>
      <c r="M987" s="2"/>
      <c r="N987" s="2"/>
      <c r="O987" s="2"/>
      <c r="P987" s="2"/>
    </row>
    <row r="988">
      <c r="A988" s="2"/>
      <c r="C988" s="58"/>
      <c r="G988" s="2"/>
      <c r="H988" s="2"/>
      <c r="I988" s="2"/>
      <c r="J988" s="2"/>
      <c r="K988" s="2"/>
      <c r="L988" s="2"/>
      <c r="M988" s="2"/>
      <c r="N988" s="2"/>
      <c r="O988" s="2"/>
      <c r="P988" s="2"/>
    </row>
    <row r="989">
      <c r="A989" s="2"/>
      <c r="C989" s="58"/>
      <c r="G989" s="2"/>
      <c r="H989" s="2"/>
      <c r="I989" s="2"/>
      <c r="J989" s="2"/>
      <c r="K989" s="2"/>
      <c r="L989" s="2"/>
      <c r="M989" s="2"/>
      <c r="N989" s="2"/>
      <c r="O989" s="2"/>
      <c r="P989" s="2"/>
    </row>
    <row r="990">
      <c r="A990" s="2"/>
      <c r="C990" s="58"/>
      <c r="G990" s="2"/>
      <c r="H990" s="2"/>
      <c r="I990" s="2"/>
      <c r="J990" s="2"/>
      <c r="K990" s="2"/>
      <c r="L990" s="2"/>
      <c r="M990" s="2"/>
      <c r="N990" s="2"/>
      <c r="O990" s="2"/>
      <c r="P990" s="2"/>
    </row>
    <row r="991">
      <c r="A991" s="2"/>
      <c r="C991" s="58"/>
      <c r="G991" s="2"/>
      <c r="H991" s="2"/>
      <c r="I991" s="2"/>
      <c r="J991" s="2"/>
      <c r="K991" s="2"/>
      <c r="L991" s="2"/>
      <c r="M991" s="2"/>
      <c r="N991" s="2"/>
      <c r="O991" s="2"/>
      <c r="P991" s="2"/>
    </row>
    <row r="992">
      <c r="A992" s="2"/>
      <c r="C992" s="58"/>
      <c r="G992" s="2"/>
      <c r="H992" s="2"/>
      <c r="I992" s="2"/>
      <c r="J992" s="2"/>
      <c r="K992" s="2"/>
      <c r="L992" s="2"/>
      <c r="M992" s="2"/>
      <c r="N992" s="2"/>
      <c r="O992" s="2"/>
      <c r="P992" s="2"/>
    </row>
    <row r="993">
      <c r="A993" s="2"/>
      <c r="C993" s="58"/>
      <c r="G993" s="2"/>
      <c r="H993" s="2"/>
      <c r="I993" s="2"/>
      <c r="J993" s="2"/>
      <c r="K993" s="2"/>
      <c r="L993" s="2"/>
      <c r="M993" s="2"/>
      <c r="N993" s="2"/>
      <c r="O993" s="2"/>
      <c r="P993" s="2"/>
    </row>
    <row r="994">
      <c r="A994" s="2"/>
      <c r="C994" s="58"/>
      <c r="G994" s="2"/>
      <c r="H994" s="2"/>
      <c r="I994" s="2"/>
      <c r="J994" s="2"/>
      <c r="K994" s="2"/>
      <c r="L994" s="2"/>
      <c r="M994" s="2"/>
      <c r="N994" s="2"/>
      <c r="O994" s="2"/>
      <c r="P994" s="2"/>
    </row>
    <row r="995">
      <c r="A995" s="2"/>
      <c r="C995" s="58"/>
      <c r="G995" s="2"/>
      <c r="H995" s="2"/>
      <c r="I995" s="2"/>
      <c r="J995" s="2"/>
      <c r="K995" s="2"/>
      <c r="L995" s="2"/>
      <c r="M995" s="2"/>
      <c r="N995" s="2"/>
      <c r="O995" s="2"/>
      <c r="P995" s="2"/>
    </row>
    <row r="996">
      <c r="A996" s="2"/>
      <c r="C996" s="58"/>
      <c r="G996" s="2"/>
      <c r="H996" s="2"/>
      <c r="I996" s="2"/>
      <c r="J996" s="2"/>
      <c r="K996" s="2"/>
      <c r="L996" s="2"/>
      <c r="M996" s="2"/>
      <c r="N996" s="2"/>
      <c r="O996" s="2"/>
      <c r="P996" s="2"/>
    </row>
    <row r="997">
      <c r="A997" s="2"/>
      <c r="C997" s="58"/>
      <c r="G997" s="2"/>
      <c r="H997" s="2"/>
      <c r="I997" s="2"/>
      <c r="J997" s="2"/>
      <c r="K997" s="2"/>
      <c r="L997" s="2"/>
      <c r="M997" s="2"/>
      <c r="N997" s="2"/>
      <c r="O997" s="2"/>
      <c r="P997" s="2"/>
    </row>
    <row r="998">
      <c r="A998" s="2"/>
      <c r="C998" s="58"/>
      <c r="G998" s="2"/>
      <c r="H998" s="2"/>
      <c r="I998" s="2"/>
      <c r="J998" s="2"/>
      <c r="K998" s="2"/>
      <c r="L998" s="2"/>
      <c r="M998" s="2"/>
      <c r="N998" s="2"/>
      <c r="O998" s="2"/>
      <c r="P998" s="2"/>
    </row>
    <row r="999">
      <c r="A999" s="2"/>
      <c r="C999" s="58"/>
      <c r="G999" s="2"/>
      <c r="H999" s="2"/>
      <c r="I999" s="2"/>
      <c r="J999" s="2"/>
      <c r="K999" s="2"/>
      <c r="L999" s="2"/>
      <c r="M999" s="2"/>
      <c r="N999" s="2"/>
      <c r="O999" s="2"/>
      <c r="P999" s="2"/>
    </row>
    <row r="1000">
      <c r="A1000" s="2"/>
      <c r="C1000" s="58"/>
      <c r="G1000" s="2"/>
      <c r="H1000" s="2"/>
      <c r="I1000" s="2"/>
      <c r="J1000" s="2"/>
      <c r="K1000" s="2"/>
      <c r="L1000" s="2"/>
      <c r="M1000" s="2"/>
      <c r="N1000" s="2"/>
      <c r="O1000" s="2"/>
      <c r="P1000" s="2"/>
    </row>
  </sheetData>
  <mergeCells count="1">
    <mergeCell ref="B3:F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4.86"/>
    <col customWidth="1" min="3" max="3" width="14.57"/>
    <col customWidth="1" min="4" max="4" width="43.71"/>
    <col customWidth="1" min="5" max="5" width="16.29"/>
    <col customWidth="1" min="6" max="6" width="15.29"/>
    <col customWidth="1" min="7" max="7" width="16.71"/>
    <col customWidth="1" min="8" max="8" width="11.0"/>
    <col customWidth="1" min="9" max="10" width="8.86"/>
    <col customWidth="1" min="11" max="11" width="14.86"/>
    <col customWidth="1" min="12" max="12" width="14.43"/>
    <col customWidth="1" min="13" max="14" width="10.86"/>
    <col customWidth="1" min="15" max="15" width="8.86"/>
    <col customWidth="1" min="16" max="16" width="9.71"/>
    <col customWidth="1" min="17" max="17" width="11.0"/>
    <col customWidth="1" min="18" max="26" width="8.86"/>
  </cols>
  <sheetData>
    <row r="1">
      <c r="A1" s="4"/>
      <c r="B1" s="137" t="s">
        <v>108</v>
      </c>
      <c r="C1" s="137" t="s">
        <v>109</v>
      </c>
      <c r="D1" s="137" t="s">
        <v>110</v>
      </c>
      <c r="E1" s="137" t="s">
        <v>111</v>
      </c>
      <c r="F1" s="138" t="s">
        <v>112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4"/>
      <c r="B2" s="139" t="s">
        <v>113</v>
      </c>
      <c r="C2" s="139" t="s">
        <v>114</v>
      </c>
      <c r="D2" s="139" t="s">
        <v>115</v>
      </c>
      <c r="E2" s="140">
        <v>42466.0</v>
      </c>
      <c r="F2" s="141">
        <v>129.0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4"/>
      <c r="B3" s="139" t="s">
        <v>113</v>
      </c>
      <c r="C3" s="139" t="s">
        <v>114</v>
      </c>
      <c r="D3" s="139" t="s">
        <v>116</v>
      </c>
      <c r="E3" s="140">
        <v>42466.0</v>
      </c>
      <c r="F3" s="141">
        <v>834.89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4"/>
      <c r="B4" s="139" t="s">
        <v>117</v>
      </c>
      <c r="C4" s="142" t="s">
        <v>118</v>
      </c>
      <c r="D4" s="142" t="s">
        <v>119</v>
      </c>
      <c r="E4" s="140">
        <v>42466.0</v>
      </c>
      <c r="F4" s="141">
        <v>3000.0</v>
      </c>
      <c r="G4" s="1"/>
      <c r="H4" s="14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4"/>
      <c r="B5" s="139" t="s">
        <v>117</v>
      </c>
      <c r="C5" s="142" t="s">
        <v>118</v>
      </c>
      <c r="D5" s="142" t="s">
        <v>120</v>
      </c>
      <c r="E5" s="140">
        <v>42481.0</v>
      </c>
      <c r="F5" s="141">
        <v>7200.0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4"/>
      <c r="B6" s="139" t="s">
        <v>113</v>
      </c>
      <c r="C6" s="139" t="s">
        <v>121</v>
      </c>
      <c r="D6" s="139" t="s">
        <v>122</v>
      </c>
      <c r="E6" s="140">
        <v>42535.0</v>
      </c>
      <c r="F6" s="141">
        <v>7200.0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4"/>
      <c r="B7" s="139" t="s">
        <v>113</v>
      </c>
      <c r="C7" s="139" t="s">
        <v>121</v>
      </c>
      <c r="D7" s="139" t="s">
        <v>123</v>
      </c>
      <c r="E7" s="140">
        <v>42536.0</v>
      </c>
      <c r="F7" s="141">
        <v>3000.0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"/>
      <c r="B8" s="144" t="s">
        <v>113</v>
      </c>
      <c r="C8" s="142" t="s">
        <v>114</v>
      </c>
      <c r="D8" s="142" t="s">
        <v>119</v>
      </c>
      <c r="E8" s="140">
        <v>42536.0</v>
      </c>
      <c r="F8" s="145">
        <v>3000.0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4"/>
      <c r="B9" s="144" t="s">
        <v>117</v>
      </c>
      <c r="C9" s="142" t="s">
        <v>118</v>
      </c>
      <c r="D9" s="142" t="s">
        <v>120</v>
      </c>
      <c r="E9" s="140">
        <v>42536.0</v>
      </c>
      <c r="F9" s="145">
        <v>2200.0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4"/>
      <c r="B10" s="144" t="s">
        <v>117</v>
      </c>
      <c r="C10" s="142" t="s">
        <v>114</v>
      </c>
      <c r="D10" s="142" t="s">
        <v>119</v>
      </c>
      <c r="E10" s="140">
        <v>42536.0</v>
      </c>
      <c r="F10" s="145">
        <v>2100.0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4"/>
      <c r="B11" s="142" t="s">
        <v>117</v>
      </c>
      <c r="C11" s="142" t="s">
        <v>114</v>
      </c>
      <c r="D11" s="142" t="s">
        <v>119</v>
      </c>
      <c r="E11" s="146">
        <v>42619.0</v>
      </c>
      <c r="F11" s="145">
        <v>1800.0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4"/>
      <c r="B12" s="142" t="s">
        <v>117</v>
      </c>
      <c r="C12" s="142" t="s">
        <v>114</v>
      </c>
      <c r="D12" s="142" t="s">
        <v>124</v>
      </c>
      <c r="E12" s="146">
        <v>42619.0</v>
      </c>
      <c r="F12" s="145">
        <v>670.0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4"/>
      <c r="B13" s="142" t="s">
        <v>117</v>
      </c>
      <c r="C13" s="142" t="s">
        <v>114</v>
      </c>
      <c r="D13" s="142" t="s">
        <v>72</v>
      </c>
      <c r="E13" s="146">
        <v>42628.0</v>
      </c>
      <c r="F13" s="145">
        <v>940.0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4"/>
      <c r="B14" s="142" t="s">
        <v>117</v>
      </c>
      <c r="C14" s="142" t="s">
        <v>114</v>
      </c>
      <c r="D14" s="142" t="s">
        <v>125</v>
      </c>
      <c r="E14" s="146">
        <v>42628.0</v>
      </c>
      <c r="F14" s="145">
        <v>510.0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4"/>
      <c r="B15" s="142" t="s">
        <v>113</v>
      </c>
      <c r="C15" s="142" t="s">
        <v>114</v>
      </c>
      <c r="D15" s="142" t="s">
        <v>126</v>
      </c>
      <c r="E15" s="146">
        <v>42628.0</v>
      </c>
      <c r="F15" s="145">
        <v>1910.0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4"/>
      <c r="B16" s="142" t="s">
        <v>113</v>
      </c>
      <c r="C16" s="142" t="s">
        <v>114</v>
      </c>
      <c r="D16" s="142" t="s">
        <v>120</v>
      </c>
      <c r="E16" s="146">
        <v>42639.0</v>
      </c>
      <c r="F16" s="145">
        <v>849.0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4"/>
      <c r="B17" s="142" t="s">
        <v>117</v>
      </c>
      <c r="C17" s="142" t="s">
        <v>114</v>
      </c>
      <c r="D17" s="142" t="s">
        <v>120</v>
      </c>
      <c r="E17" s="146">
        <v>42641.0</v>
      </c>
      <c r="F17" s="145">
        <v>10800.0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4"/>
      <c r="B18" s="142" t="s">
        <v>113</v>
      </c>
      <c r="C18" s="142" t="s">
        <v>114</v>
      </c>
      <c r="D18" s="142" t="s">
        <v>126</v>
      </c>
      <c r="E18" s="146">
        <v>42641.0</v>
      </c>
      <c r="F18" s="145">
        <v>5000.0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4"/>
      <c r="B19" s="142" t="s">
        <v>117</v>
      </c>
      <c r="C19" s="142" t="s">
        <v>114</v>
      </c>
      <c r="D19" s="142" t="s">
        <v>127</v>
      </c>
      <c r="E19" s="146">
        <v>42641.0</v>
      </c>
      <c r="F19" s="145">
        <v>740.0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4"/>
      <c r="B20" s="142" t="s">
        <v>113</v>
      </c>
      <c r="C20" s="142" t="s">
        <v>114</v>
      </c>
      <c r="D20" s="142" t="s">
        <v>128</v>
      </c>
      <c r="E20" s="146">
        <v>42642.0</v>
      </c>
      <c r="F20" s="145">
        <v>362.0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4"/>
      <c r="B21" s="142" t="s">
        <v>113</v>
      </c>
      <c r="C21" s="142" t="s">
        <v>114</v>
      </c>
      <c r="D21" s="142" t="s">
        <v>126</v>
      </c>
      <c r="E21" s="146">
        <v>42642.0</v>
      </c>
      <c r="F21" s="145">
        <v>637.0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4"/>
      <c r="B22" s="142" t="s">
        <v>113</v>
      </c>
      <c r="C22" s="142" t="s">
        <v>114</v>
      </c>
      <c r="D22" s="142" t="s">
        <v>72</v>
      </c>
      <c r="E22" s="146">
        <v>42647.0</v>
      </c>
      <c r="F22" s="145">
        <v>753.0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4"/>
      <c r="B23" s="142" t="s">
        <v>117</v>
      </c>
      <c r="C23" s="142" t="s">
        <v>114</v>
      </c>
      <c r="D23" s="142" t="s">
        <v>72</v>
      </c>
      <c r="E23" s="146">
        <v>42656.0</v>
      </c>
      <c r="F23" s="145">
        <v>940.0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4"/>
      <c r="B24" s="142" t="s">
        <v>117</v>
      </c>
      <c r="C24" s="142" t="s">
        <v>114</v>
      </c>
      <c r="D24" s="142" t="s">
        <v>129</v>
      </c>
      <c r="E24" s="146">
        <v>42669.0</v>
      </c>
      <c r="F24" s="145">
        <v>355.0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4"/>
      <c r="B25" s="142" t="s">
        <v>117</v>
      </c>
      <c r="C25" s="142" t="s">
        <v>114</v>
      </c>
      <c r="D25" s="142" t="s">
        <v>130</v>
      </c>
      <c r="E25" s="146">
        <v>42669.0</v>
      </c>
      <c r="F25" s="145">
        <v>60.0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4"/>
      <c r="B26" s="142" t="s">
        <v>117</v>
      </c>
      <c r="C26" s="142" t="s">
        <v>114</v>
      </c>
      <c r="D26" s="142" t="s">
        <v>130</v>
      </c>
      <c r="E26" s="146">
        <v>42669.0</v>
      </c>
      <c r="F26" s="145">
        <v>35.0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4"/>
      <c r="B27" s="142" t="s">
        <v>117</v>
      </c>
      <c r="C27" s="142" t="s">
        <v>114</v>
      </c>
      <c r="D27" s="142" t="s">
        <v>127</v>
      </c>
      <c r="E27" s="146">
        <v>42675.0</v>
      </c>
      <c r="F27" s="145">
        <v>376.0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4"/>
      <c r="B28" s="142" t="s">
        <v>113</v>
      </c>
      <c r="C28" s="142" t="s">
        <v>114</v>
      </c>
      <c r="D28" s="142" t="s">
        <v>131</v>
      </c>
      <c r="E28" s="146">
        <v>42681.0</v>
      </c>
      <c r="F28" s="145">
        <v>81.93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4"/>
      <c r="B29" s="142" t="s">
        <v>113</v>
      </c>
      <c r="C29" s="142" t="s">
        <v>114</v>
      </c>
      <c r="D29" s="142" t="s">
        <v>72</v>
      </c>
      <c r="E29" s="146">
        <v>42682.0</v>
      </c>
      <c r="F29" s="145">
        <v>600.0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4"/>
      <c r="B30" s="142" t="s">
        <v>113</v>
      </c>
      <c r="C30" s="142" t="s">
        <v>114</v>
      </c>
      <c r="D30" s="142" t="s">
        <v>132</v>
      </c>
      <c r="E30" s="146">
        <v>42696.0</v>
      </c>
      <c r="F30" s="145">
        <v>330.0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4"/>
      <c r="B31" s="142" t="s">
        <v>113</v>
      </c>
      <c r="C31" s="142" t="s">
        <v>114</v>
      </c>
      <c r="D31" s="142" t="s">
        <v>130</v>
      </c>
      <c r="E31" s="146">
        <v>42683.0</v>
      </c>
      <c r="F31" s="145">
        <v>300.0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4"/>
      <c r="B32" s="142" t="s">
        <v>113</v>
      </c>
      <c r="C32" s="142" t="s">
        <v>114</v>
      </c>
      <c r="D32" s="142" t="s">
        <v>132</v>
      </c>
      <c r="E32" s="146">
        <v>42696.0</v>
      </c>
      <c r="F32" s="145">
        <v>260.0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4"/>
      <c r="B33" s="142" t="s">
        <v>113</v>
      </c>
      <c r="C33" s="142" t="s">
        <v>114</v>
      </c>
      <c r="D33" s="142" t="s">
        <v>133</v>
      </c>
      <c r="E33" s="146">
        <v>42698.0</v>
      </c>
      <c r="F33" s="145">
        <v>150.0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4"/>
      <c r="B34" s="142" t="s">
        <v>113</v>
      </c>
      <c r="C34" s="142" t="s">
        <v>114</v>
      </c>
      <c r="D34" s="142" t="s">
        <v>132</v>
      </c>
      <c r="E34" s="146">
        <v>42699.0</v>
      </c>
      <c r="F34" s="145">
        <v>220.0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4"/>
      <c r="B35" s="142" t="s">
        <v>113</v>
      </c>
      <c r="C35" s="142" t="s">
        <v>114</v>
      </c>
      <c r="D35" s="142" t="s">
        <v>134</v>
      </c>
      <c r="E35" s="146">
        <v>42703.0</v>
      </c>
      <c r="F35" s="145">
        <v>300.0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4"/>
      <c r="B36" s="142" t="s">
        <v>113</v>
      </c>
      <c r="C36" s="142" t="s">
        <v>114</v>
      </c>
      <c r="D36" s="142" t="s">
        <v>135</v>
      </c>
      <c r="E36" s="146">
        <v>42704.0</v>
      </c>
      <c r="F36" s="145">
        <v>361.3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4"/>
      <c r="B37" s="142" t="s">
        <v>117</v>
      </c>
      <c r="C37" s="142" t="s">
        <v>114</v>
      </c>
      <c r="D37" s="142" t="s">
        <v>136</v>
      </c>
      <c r="E37" s="146">
        <v>42704.0</v>
      </c>
      <c r="F37" s="145">
        <v>576.35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142" t="s">
        <v>117</v>
      </c>
      <c r="C38" s="142" t="s">
        <v>114</v>
      </c>
      <c r="D38" s="142" t="s">
        <v>72</v>
      </c>
      <c r="E38" s="146">
        <v>42704.0</v>
      </c>
      <c r="F38" s="145">
        <v>600.0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4"/>
      <c r="B39" s="142" t="s">
        <v>117</v>
      </c>
      <c r="C39" s="142" t="s">
        <v>114</v>
      </c>
      <c r="D39" s="142" t="s">
        <v>137</v>
      </c>
      <c r="E39" s="146">
        <v>42704.0</v>
      </c>
      <c r="F39" s="145">
        <v>1400.0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4"/>
      <c r="B40" s="142" t="s">
        <v>113</v>
      </c>
      <c r="C40" s="142" t="s">
        <v>114</v>
      </c>
      <c r="D40" s="142" t="s">
        <v>138</v>
      </c>
      <c r="E40" s="146">
        <v>42710.0</v>
      </c>
      <c r="F40" s="145">
        <v>250.0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4"/>
      <c r="B41" s="142" t="s">
        <v>113</v>
      </c>
      <c r="C41" s="142" t="s">
        <v>114</v>
      </c>
      <c r="D41" s="142" t="s">
        <v>139</v>
      </c>
      <c r="E41" s="146">
        <v>42710.0</v>
      </c>
      <c r="F41" s="145">
        <v>420.0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4"/>
      <c r="B42" s="142" t="s">
        <v>113</v>
      </c>
      <c r="C42" s="142" t="s">
        <v>114</v>
      </c>
      <c r="D42" s="142" t="s">
        <v>140</v>
      </c>
      <c r="E42" s="146">
        <v>42711.0</v>
      </c>
      <c r="F42" s="145">
        <f>38+56</f>
        <v>94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4"/>
      <c r="B43" s="142" t="s">
        <v>113</v>
      </c>
      <c r="C43" s="142" t="s">
        <v>114</v>
      </c>
      <c r="D43" s="142" t="s">
        <v>133</v>
      </c>
      <c r="E43" s="146">
        <v>42711.0</v>
      </c>
      <c r="F43" s="145">
        <f>274</f>
        <v>274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4"/>
      <c r="B44" s="142" t="s">
        <v>113</v>
      </c>
      <c r="C44" s="142" t="s">
        <v>114</v>
      </c>
      <c r="D44" s="142" t="s">
        <v>141</v>
      </c>
      <c r="E44" s="146">
        <v>42711.0</v>
      </c>
      <c r="F44" s="145">
        <v>691.0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4"/>
      <c r="B45" s="142" t="s">
        <v>113</v>
      </c>
      <c r="C45" s="142" t="s">
        <v>114</v>
      </c>
      <c r="D45" s="142" t="s">
        <v>142</v>
      </c>
      <c r="E45" s="146">
        <v>42711.0</v>
      </c>
      <c r="F45" s="145">
        <v>300.0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4"/>
      <c r="B46" s="142" t="s">
        <v>113</v>
      </c>
      <c r="C46" s="142" t="s">
        <v>114</v>
      </c>
      <c r="D46" s="142" t="s">
        <v>34</v>
      </c>
      <c r="E46" s="146">
        <v>42711.0</v>
      </c>
      <c r="F46" s="145">
        <v>50.0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4"/>
      <c r="B47" s="142" t="s">
        <v>113</v>
      </c>
      <c r="C47" s="142" t="s">
        <v>114</v>
      </c>
      <c r="D47" s="142" t="s">
        <v>143</v>
      </c>
      <c r="E47" s="146">
        <v>42711.0</v>
      </c>
      <c r="F47" s="145">
        <v>700.0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4"/>
      <c r="B48" s="142" t="s">
        <v>113</v>
      </c>
      <c r="C48" s="142" t="s">
        <v>114</v>
      </c>
      <c r="D48" s="142" t="s">
        <v>46</v>
      </c>
      <c r="E48" s="146">
        <v>42711.0</v>
      </c>
      <c r="F48" s="145">
        <v>400.0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4"/>
      <c r="B49" s="142" t="s">
        <v>113</v>
      </c>
      <c r="C49" s="142" t="s">
        <v>114</v>
      </c>
      <c r="D49" s="142" t="s">
        <v>144</v>
      </c>
      <c r="E49" s="146">
        <v>42711.0</v>
      </c>
      <c r="F49" s="145">
        <v>50.0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4"/>
      <c r="B50" s="142" t="s">
        <v>113</v>
      </c>
      <c r="C50" s="142" t="s">
        <v>114</v>
      </c>
      <c r="D50" s="142" t="s">
        <v>51</v>
      </c>
      <c r="E50" s="146">
        <v>42711.0</v>
      </c>
      <c r="F50" s="145">
        <v>245.0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4"/>
      <c r="B51" s="142" t="s">
        <v>113</v>
      </c>
      <c r="C51" s="142" t="s">
        <v>114</v>
      </c>
      <c r="D51" s="142" t="s">
        <v>145</v>
      </c>
      <c r="E51" s="146">
        <v>42717.0</v>
      </c>
      <c r="F51" s="145">
        <v>1394.0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4"/>
      <c r="B52" s="142" t="s">
        <v>117</v>
      </c>
      <c r="C52" s="142" t="s">
        <v>114</v>
      </c>
      <c r="D52" s="142" t="s">
        <v>72</v>
      </c>
      <c r="E52" s="146">
        <v>42724.0</v>
      </c>
      <c r="F52" s="145">
        <v>600.0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4"/>
      <c r="B53" s="142" t="s">
        <v>117</v>
      </c>
      <c r="C53" s="142" t="s">
        <v>114</v>
      </c>
      <c r="D53" s="142" t="s">
        <v>125</v>
      </c>
      <c r="E53" s="146">
        <v>42724.0</v>
      </c>
      <c r="F53" s="145">
        <v>1000.0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4"/>
      <c r="B54" s="142" t="s">
        <v>117</v>
      </c>
      <c r="C54" s="142" t="s">
        <v>114</v>
      </c>
      <c r="D54" s="142" t="s">
        <v>126</v>
      </c>
      <c r="E54" s="146">
        <v>42737.0</v>
      </c>
      <c r="F54" s="145">
        <v>5000.0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4"/>
      <c r="B55" s="142" t="s">
        <v>117</v>
      </c>
      <c r="C55" s="142" t="s">
        <v>114</v>
      </c>
      <c r="D55" s="142" t="s">
        <v>126</v>
      </c>
      <c r="E55" s="146">
        <v>42737.0</v>
      </c>
      <c r="F55" s="145">
        <v>1829.0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4"/>
      <c r="B56" s="142" t="s">
        <v>113</v>
      </c>
      <c r="C56" s="142" t="s">
        <v>114</v>
      </c>
      <c r="D56" s="142" t="s">
        <v>137</v>
      </c>
      <c r="E56" s="146">
        <v>42739.0</v>
      </c>
      <c r="F56" s="145">
        <v>1500.0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4"/>
      <c r="B57" s="142" t="s">
        <v>113</v>
      </c>
      <c r="C57" s="142" t="s">
        <v>114</v>
      </c>
      <c r="D57" s="142" t="s">
        <v>146</v>
      </c>
      <c r="E57" s="146">
        <v>42747.0</v>
      </c>
      <c r="F57" s="145">
        <v>600.0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4"/>
      <c r="B58" s="142" t="s">
        <v>113</v>
      </c>
      <c r="C58" s="142" t="s">
        <v>114</v>
      </c>
      <c r="D58" s="142" t="s">
        <v>120</v>
      </c>
      <c r="E58" s="146">
        <v>42739.0</v>
      </c>
      <c r="F58" s="145">
        <v>1615.0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4"/>
      <c r="B59" s="142" t="s">
        <v>113</v>
      </c>
      <c r="C59" s="142" t="s">
        <v>114</v>
      </c>
      <c r="D59" s="142" t="s">
        <v>147</v>
      </c>
      <c r="E59" s="146">
        <v>42747.0</v>
      </c>
      <c r="F59" s="145">
        <v>165.0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4"/>
      <c r="B60" s="142" t="s">
        <v>113</v>
      </c>
      <c r="C60" s="142" t="s">
        <v>114</v>
      </c>
      <c r="D60" s="142" t="s">
        <v>148</v>
      </c>
      <c r="E60" s="146">
        <v>42747.0</v>
      </c>
      <c r="F60" s="145">
        <v>170.0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4"/>
      <c r="B61" s="142" t="s">
        <v>113</v>
      </c>
      <c r="C61" s="142" t="s">
        <v>114</v>
      </c>
      <c r="D61" s="142" t="s">
        <v>149</v>
      </c>
      <c r="E61" s="146">
        <v>42753.0</v>
      </c>
      <c r="F61" s="145">
        <v>195.88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4"/>
      <c r="B62" s="142" t="s">
        <v>113</v>
      </c>
      <c r="C62" s="142" t="s">
        <v>114</v>
      </c>
      <c r="D62" s="142" t="s">
        <v>149</v>
      </c>
      <c r="E62" s="146">
        <v>42753.0</v>
      </c>
      <c r="F62" s="145">
        <v>158.38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4"/>
      <c r="B63" s="142" t="s">
        <v>113</v>
      </c>
      <c r="C63" s="142" t="s">
        <v>114</v>
      </c>
      <c r="D63" s="142" t="s">
        <v>149</v>
      </c>
      <c r="E63" s="146">
        <v>42753.0</v>
      </c>
      <c r="F63" s="145">
        <v>170.82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4"/>
      <c r="B64" s="142" t="s">
        <v>113</v>
      </c>
      <c r="C64" s="142" t="s">
        <v>114</v>
      </c>
      <c r="D64" s="142" t="s">
        <v>149</v>
      </c>
      <c r="E64" s="146">
        <v>42753.0</v>
      </c>
      <c r="F64" s="145">
        <v>268.89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4"/>
      <c r="B65" s="142" t="s">
        <v>113</v>
      </c>
      <c r="C65" s="142" t="s">
        <v>114</v>
      </c>
      <c r="D65" s="142" t="s">
        <v>149</v>
      </c>
      <c r="E65" s="146">
        <v>42753.0</v>
      </c>
      <c r="F65" s="145">
        <v>400.0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4"/>
      <c r="B66" s="142" t="s">
        <v>113</v>
      </c>
      <c r="C66" s="142" t="s">
        <v>114</v>
      </c>
      <c r="D66" s="142" t="s">
        <v>146</v>
      </c>
      <c r="E66" s="146">
        <v>42761.0</v>
      </c>
      <c r="F66" s="145">
        <v>400.0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4"/>
      <c r="B67" s="142" t="s">
        <v>117</v>
      </c>
      <c r="C67" s="142" t="s">
        <v>114</v>
      </c>
      <c r="D67" s="142" t="s">
        <v>72</v>
      </c>
      <c r="E67" s="146">
        <v>42767.0</v>
      </c>
      <c r="F67" s="145">
        <v>600.0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4"/>
      <c r="B68" s="142" t="s">
        <v>117</v>
      </c>
      <c r="C68" s="142" t="s">
        <v>114</v>
      </c>
      <c r="D68" s="142" t="s">
        <v>150</v>
      </c>
      <c r="E68" s="146">
        <v>42767.0</v>
      </c>
      <c r="F68" s="145">
        <v>438.96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4"/>
      <c r="B69" s="142" t="s">
        <v>113</v>
      </c>
      <c r="C69" s="142" t="s">
        <v>114</v>
      </c>
      <c r="D69" s="142" t="s">
        <v>149</v>
      </c>
      <c r="E69" s="146">
        <v>42767.0</v>
      </c>
      <c r="F69" s="145">
        <v>120.0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4"/>
      <c r="B70" s="142" t="s">
        <v>113</v>
      </c>
      <c r="C70" s="142" t="s">
        <v>114</v>
      </c>
      <c r="D70" s="142" t="s">
        <v>120</v>
      </c>
      <c r="E70" s="146">
        <v>42767.0</v>
      </c>
      <c r="F70" s="145">
        <v>6833.5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4"/>
      <c r="B71" s="142" t="s">
        <v>113</v>
      </c>
      <c r="C71" s="142" t="s">
        <v>114</v>
      </c>
      <c r="D71" s="142" t="s">
        <v>127</v>
      </c>
      <c r="E71" s="146">
        <v>42773.0</v>
      </c>
      <c r="F71" s="145">
        <v>653.0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4"/>
      <c r="B72" s="142" t="s">
        <v>117</v>
      </c>
      <c r="C72" s="142" t="s">
        <v>114</v>
      </c>
      <c r="D72" s="142" t="s">
        <v>72</v>
      </c>
      <c r="E72" s="146">
        <v>42767.0</v>
      </c>
      <c r="F72" s="145">
        <v>600.0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4"/>
      <c r="B73" s="142" t="s">
        <v>151</v>
      </c>
      <c r="C73" s="142" t="s">
        <v>114</v>
      </c>
      <c r="D73" s="142" t="s">
        <v>152</v>
      </c>
      <c r="E73" s="146">
        <v>42776.0</v>
      </c>
      <c r="F73" s="145">
        <v>13000.0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4"/>
      <c r="B74" s="142" t="s">
        <v>151</v>
      </c>
      <c r="C74" s="142" t="s">
        <v>114</v>
      </c>
      <c r="D74" s="142" t="s">
        <v>153</v>
      </c>
      <c r="E74" s="146">
        <v>42777.0</v>
      </c>
      <c r="F74" s="145">
        <v>1000.0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4"/>
      <c r="B75" s="142" t="s">
        <v>117</v>
      </c>
      <c r="C75" s="142" t="s">
        <v>114</v>
      </c>
      <c r="D75" s="142" t="s">
        <v>137</v>
      </c>
      <c r="E75" s="146">
        <v>42776.0</v>
      </c>
      <c r="F75" s="145">
        <v>1407.0</v>
      </c>
      <c r="G75" s="4"/>
      <c r="H75" s="4"/>
      <c r="I75" s="4"/>
      <c r="J75" s="4"/>
      <c r="K75" s="4"/>
      <c r="L75" s="4"/>
      <c r="M75" s="4"/>
      <c r="N75" s="4"/>
      <c r="O75" s="4"/>
      <c r="P75" s="1"/>
      <c r="Q75" s="1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142" t="s">
        <v>151</v>
      </c>
      <c r="C76" s="142" t="s">
        <v>114</v>
      </c>
      <c r="D76" s="142" t="s">
        <v>154</v>
      </c>
      <c r="E76" s="146">
        <v>42781.0</v>
      </c>
      <c r="F76" s="145">
        <v>470.0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142" t="s">
        <v>113</v>
      </c>
      <c r="C77" s="142" t="s">
        <v>114</v>
      </c>
      <c r="D77" s="142" t="s">
        <v>155</v>
      </c>
      <c r="E77" s="146">
        <v>42784.0</v>
      </c>
      <c r="F77" s="145">
        <v>380.0</v>
      </c>
      <c r="G77" s="1"/>
      <c r="H77" s="1"/>
      <c r="I77" s="1"/>
      <c r="J77" s="1"/>
      <c r="K77" s="1"/>
      <c r="L77" s="1"/>
      <c r="M77" s="1"/>
      <c r="N77" s="1"/>
      <c r="O77" s="1"/>
      <c r="P77" s="4"/>
      <c r="Q77" s="4"/>
      <c r="R77" s="1"/>
      <c r="S77" s="1"/>
      <c r="T77" s="1"/>
      <c r="U77" s="1"/>
      <c r="V77" s="1"/>
      <c r="W77" s="1"/>
      <c r="X77" s="1"/>
      <c r="Y77" s="1"/>
      <c r="Z77" s="1"/>
    </row>
    <row r="78">
      <c r="A78" s="4"/>
      <c r="B78" s="142" t="s">
        <v>113</v>
      </c>
      <c r="C78" s="142" t="s">
        <v>114</v>
      </c>
      <c r="D78" s="142" t="s">
        <v>156</v>
      </c>
      <c r="E78" s="146">
        <v>42784.0</v>
      </c>
      <c r="F78" s="145">
        <v>346.0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4"/>
      <c r="B79" s="142" t="s">
        <v>151</v>
      </c>
      <c r="C79" s="142" t="s">
        <v>114</v>
      </c>
      <c r="D79" s="142" t="s">
        <v>157</v>
      </c>
      <c r="E79" s="146">
        <v>42790.0</v>
      </c>
      <c r="F79" s="145">
        <v>6000.0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4"/>
      <c r="B80" s="142" t="s">
        <v>117</v>
      </c>
      <c r="C80" s="142" t="s">
        <v>114</v>
      </c>
      <c r="D80" s="142" t="s">
        <v>125</v>
      </c>
      <c r="E80" s="146">
        <v>42790.0</v>
      </c>
      <c r="F80" s="145">
        <v>2700.0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4"/>
      <c r="B81" s="142" t="s">
        <v>151</v>
      </c>
      <c r="C81" s="142" t="s">
        <v>114</v>
      </c>
      <c r="D81" s="142" t="s">
        <v>149</v>
      </c>
      <c r="E81" s="146">
        <v>42790.0</v>
      </c>
      <c r="F81" s="145">
        <v>50.0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4"/>
      <c r="B82" s="142" t="s">
        <v>151</v>
      </c>
      <c r="C82" s="142" t="s">
        <v>114</v>
      </c>
      <c r="D82" s="142" t="s">
        <v>147</v>
      </c>
      <c r="E82" s="146">
        <v>42790.0</v>
      </c>
      <c r="F82" s="145">
        <v>240.0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4"/>
      <c r="B83" s="142" t="s">
        <v>151</v>
      </c>
      <c r="C83" s="142" t="s">
        <v>114</v>
      </c>
      <c r="D83" s="142" t="s">
        <v>158</v>
      </c>
      <c r="E83" s="146">
        <v>42790.0</v>
      </c>
      <c r="F83" s="145">
        <v>247.0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4"/>
      <c r="B84" s="142" t="s">
        <v>151</v>
      </c>
      <c r="C84" s="142" t="s">
        <v>114</v>
      </c>
      <c r="D84" s="142" t="s">
        <v>159</v>
      </c>
      <c r="E84" s="146">
        <v>42790.0</v>
      </c>
      <c r="F84" s="145">
        <v>50.0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4"/>
      <c r="B85" s="142" t="s">
        <v>151</v>
      </c>
      <c r="C85" s="142" t="s">
        <v>114</v>
      </c>
      <c r="D85" s="142" t="s">
        <v>160</v>
      </c>
      <c r="E85" s="146">
        <v>42791.0</v>
      </c>
      <c r="F85" s="145">
        <v>200.0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4"/>
      <c r="B86" s="142" t="s">
        <v>151</v>
      </c>
      <c r="C86" s="142" t="s">
        <v>114</v>
      </c>
      <c r="D86" s="142" t="s">
        <v>161</v>
      </c>
      <c r="E86" s="146">
        <v>42792.0</v>
      </c>
      <c r="F86" s="145">
        <v>180.0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4"/>
      <c r="B87" s="142" t="s">
        <v>151</v>
      </c>
      <c r="C87" s="142" t="s">
        <v>114</v>
      </c>
      <c r="D87" s="142" t="s">
        <v>162</v>
      </c>
      <c r="E87" s="146">
        <v>42802.0</v>
      </c>
      <c r="F87" s="145">
        <v>109.98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4"/>
      <c r="B88" s="142" t="s">
        <v>151</v>
      </c>
      <c r="C88" s="142" t="s">
        <v>114</v>
      </c>
      <c r="D88" s="142" t="s">
        <v>159</v>
      </c>
      <c r="E88" s="146">
        <v>42801.0</v>
      </c>
      <c r="F88" s="145">
        <v>30.0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4"/>
      <c r="B89" s="142" t="s">
        <v>151</v>
      </c>
      <c r="C89" s="142" t="s">
        <v>114</v>
      </c>
      <c r="D89" s="142" t="s">
        <v>163</v>
      </c>
      <c r="E89" s="146">
        <v>42803.0</v>
      </c>
      <c r="F89" s="145">
        <v>1583.0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4"/>
      <c r="B90" s="142" t="s">
        <v>151</v>
      </c>
      <c r="C90" s="142" t="s">
        <v>114</v>
      </c>
      <c r="D90" s="142" t="s">
        <v>164</v>
      </c>
      <c r="E90" s="146">
        <v>42803.0</v>
      </c>
      <c r="F90" s="145">
        <v>1000.0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4"/>
      <c r="B91" s="142" t="s">
        <v>151</v>
      </c>
      <c r="C91" s="142" t="s">
        <v>114</v>
      </c>
      <c r="D91" s="142" t="s">
        <v>165</v>
      </c>
      <c r="E91" s="146">
        <v>42803.0</v>
      </c>
      <c r="F91" s="145">
        <v>250.0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4"/>
      <c r="B92" s="142" t="s">
        <v>151</v>
      </c>
      <c r="C92" s="142" t="s">
        <v>114</v>
      </c>
      <c r="D92" s="142" t="s">
        <v>120</v>
      </c>
      <c r="E92" s="146">
        <v>42803.0</v>
      </c>
      <c r="F92" s="145">
        <v>6000.0</v>
      </c>
      <c r="G92" s="1"/>
      <c r="H92" s="14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4"/>
      <c r="B93" s="142" t="s">
        <v>151</v>
      </c>
      <c r="C93" s="142" t="s">
        <v>114</v>
      </c>
      <c r="D93" s="142" t="s">
        <v>120</v>
      </c>
      <c r="E93" s="146">
        <v>42803.0</v>
      </c>
      <c r="F93" s="145">
        <v>1615.0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4"/>
      <c r="B94" s="142" t="s">
        <v>151</v>
      </c>
      <c r="C94" s="142" t="s">
        <v>114</v>
      </c>
      <c r="D94" s="142" t="s">
        <v>137</v>
      </c>
      <c r="E94" s="146">
        <v>42803.0</v>
      </c>
      <c r="F94" s="145">
        <v>1407.0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4"/>
      <c r="B95" s="142" t="s">
        <v>151</v>
      </c>
      <c r="C95" s="142" t="s">
        <v>114</v>
      </c>
      <c r="D95" s="142" t="s">
        <v>119</v>
      </c>
      <c r="E95" s="146">
        <v>42803.0</v>
      </c>
      <c r="F95" s="145">
        <v>550.0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4"/>
      <c r="B96" s="142" t="s">
        <v>151</v>
      </c>
      <c r="C96" s="142" t="s">
        <v>114</v>
      </c>
      <c r="D96" s="142" t="s">
        <v>166</v>
      </c>
      <c r="E96" s="146">
        <v>42803.0</v>
      </c>
      <c r="F96" s="145">
        <v>340.0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4"/>
      <c r="B97" s="142" t="s">
        <v>151</v>
      </c>
      <c r="C97" s="142" t="s">
        <v>114</v>
      </c>
      <c r="D97" s="142" t="s">
        <v>167</v>
      </c>
      <c r="E97" s="146">
        <v>42803.0</v>
      </c>
      <c r="F97" s="145">
        <v>425.0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49" t="s">
        <v>168</v>
      </c>
      <c r="B98" s="142" t="s">
        <v>117</v>
      </c>
      <c r="C98" s="142" t="s">
        <v>114</v>
      </c>
      <c r="D98" s="142" t="s">
        <v>169</v>
      </c>
      <c r="E98" s="146">
        <v>42824.0</v>
      </c>
      <c r="F98" s="145">
        <v>3000.0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4"/>
      <c r="B99" s="142" t="s">
        <v>113</v>
      </c>
      <c r="C99" s="142" t="s">
        <v>114</v>
      </c>
      <c r="D99" s="142" t="s">
        <v>169</v>
      </c>
      <c r="E99" s="146">
        <v>42810.0</v>
      </c>
      <c r="F99" s="145">
        <v>3000.0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49" t="s">
        <v>168</v>
      </c>
      <c r="B100" s="142" t="s">
        <v>117</v>
      </c>
      <c r="C100" s="142" t="s">
        <v>114</v>
      </c>
      <c r="D100" s="142" t="s">
        <v>170</v>
      </c>
      <c r="E100" s="146">
        <v>42824.0</v>
      </c>
      <c r="F100" s="145">
        <v>3000.0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4"/>
      <c r="B101" s="142" t="s">
        <v>113</v>
      </c>
      <c r="C101" s="142" t="s">
        <v>114</v>
      </c>
      <c r="D101" s="142" t="s">
        <v>170</v>
      </c>
      <c r="E101" s="146">
        <v>42824.0</v>
      </c>
      <c r="F101" s="145">
        <v>3000.0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4"/>
      <c r="B102" s="142" t="s">
        <v>151</v>
      </c>
      <c r="C102" s="142" t="s">
        <v>114</v>
      </c>
      <c r="D102" s="142" t="s">
        <v>171</v>
      </c>
      <c r="E102" s="146">
        <v>42810.0</v>
      </c>
      <c r="F102" s="145">
        <v>72.0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4"/>
      <c r="B103" s="142" t="s">
        <v>151</v>
      </c>
      <c r="C103" s="142" t="s">
        <v>114</v>
      </c>
      <c r="D103" s="142" t="s">
        <v>171</v>
      </c>
      <c r="E103" s="146">
        <v>42811.0</v>
      </c>
      <c r="F103" s="145">
        <v>72.0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4"/>
      <c r="B104" s="142" t="s">
        <v>151</v>
      </c>
      <c r="C104" s="142" t="s">
        <v>114</v>
      </c>
      <c r="D104" s="142" t="s">
        <v>172</v>
      </c>
      <c r="E104" s="146">
        <v>42811.0</v>
      </c>
      <c r="F104" s="145">
        <v>175.0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142" t="s">
        <v>151</v>
      </c>
      <c r="C105" s="142" t="s">
        <v>114</v>
      </c>
      <c r="D105" s="142" t="s">
        <v>72</v>
      </c>
      <c r="E105" s="146">
        <v>42811.0</v>
      </c>
      <c r="F105" s="145">
        <v>600.0</v>
      </c>
      <c r="G105" s="150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142" t="s">
        <v>151</v>
      </c>
      <c r="C106" s="142" t="s">
        <v>114</v>
      </c>
      <c r="D106" s="142" t="s">
        <v>173</v>
      </c>
      <c r="E106" s="146">
        <v>42811.0</v>
      </c>
      <c r="F106" s="145">
        <v>398.0</v>
      </c>
      <c r="G106" s="15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142" t="s">
        <v>151</v>
      </c>
      <c r="C107" s="142" t="s">
        <v>114</v>
      </c>
      <c r="D107" s="142" t="s">
        <v>174</v>
      </c>
      <c r="E107" s="146">
        <v>42811.0</v>
      </c>
      <c r="F107" s="145">
        <v>1530.0</v>
      </c>
      <c r="G107" s="15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142" t="s">
        <v>151</v>
      </c>
      <c r="C108" s="142" t="s">
        <v>114</v>
      </c>
      <c r="D108" s="142" t="s">
        <v>175</v>
      </c>
      <c r="E108" s="146">
        <v>42811.0</v>
      </c>
      <c r="F108" s="145">
        <v>109.0</v>
      </c>
      <c r="G108" s="15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142" t="s">
        <v>151</v>
      </c>
      <c r="C109" s="142" t="s">
        <v>114</v>
      </c>
      <c r="D109" s="142" t="s">
        <v>176</v>
      </c>
      <c r="E109" s="146">
        <v>42811.0</v>
      </c>
      <c r="F109" s="145">
        <v>185.0</v>
      </c>
      <c r="G109" s="15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142" t="s">
        <v>151</v>
      </c>
      <c r="C110" s="142" t="s">
        <v>114</v>
      </c>
      <c r="D110" s="142" t="s">
        <v>177</v>
      </c>
      <c r="E110" s="146">
        <v>42811.0</v>
      </c>
      <c r="F110" s="145">
        <v>680.0</v>
      </c>
      <c r="G110" s="15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142" t="s">
        <v>151</v>
      </c>
      <c r="C111" s="142" t="s">
        <v>114</v>
      </c>
      <c r="D111" s="142" t="s">
        <v>178</v>
      </c>
      <c r="E111" s="146">
        <v>42811.0</v>
      </c>
      <c r="F111" s="145">
        <v>287.0</v>
      </c>
      <c r="G111" s="15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142" t="s">
        <v>151</v>
      </c>
      <c r="C112" s="142" t="s">
        <v>114</v>
      </c>
      <c r="D112" s="142" t="s">
        <v>179</v>
      </c>
      <c r="E112" s="146">
        <v>42811.0</v>
      </c>
      <c r="F112" s="145">
        <v>1196.0</v>
      </c>
      <c r="G112" s="152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142" t="s">
        <v>117</v>
      </c>
      <c r="C113" s="142" t="s">
        <v>114</v>
      </c>
      <c r="D113" s="142" t="s">
        <v>180</v>
      </c>
      <c r="E113" s="146">
        <v>42811.0</v>
      </c>
      <c r="F113" s="145">
        <v>230.0</v>
      </c>
      <c r="G113" s="13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142" t="s">
        <v>117</v>
      </c>
      <c r="C114" s="142" t="s">
        <v>114</v>
      </c>
      <c r="D114" s="142" t="s">
        <v>181</v>
      </c>
      <c r="E114" s="146">
        <v>42811.0</v>
      </c>
      <c r="F114" s="145">
        <v>80.0</v>
      </c>
      <c r="G114" s="13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142" t="s">
        <v>113</v>
      </c>
      <c r="C115" s="142" t="s">
        <v>114</v>
      </c>
      <c r="D115" s="142" t="s">
        <v>159</v>
      </c>
      <c r="E115" s="146">
        <v>42811.0</v>
      </c>
      <c r="F115" s="145">
        <v>50.0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142" t="s">
        <v>113</v>
      </c>
      <c r="C116" s="142" t="s">
        <v>114</v>
      </c>
      <c r="D116" s="142" t="s">
        <v>182</v>
      </c>
      <c r="E116" s="146">
        <v>42811.0</v>
      </c>
      <c r="F116" s="145">
        <v>509.0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142" t="s">
        <v>113</v>
      </c>
      <c r="C117" s="142" t="s">
        <v>114</v>
      </c>
      <c r="D117" s="142" t="s">
        <v>162</v>
      </c>
      <c r="E117" s="146">
        <v>42811.0</v>
      </c>
      <c r="F117" s="145">
        <v>120.0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142" t="s">
        <v>113</v>
      </c>
      <c r="C118" s="142" t="s">
        <v>114</v>
      </c>
      <c r="D118" s="142" t="s">
        <v>183</v>
      </c>
      <c r="E118" s="146">
        <v>42811.0</v>
      </c>
      <c r="F118" s="145">
        <v>44.0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142" t="s">
        <v>113</v>
      </c>
      <c r="C119" s="142" t="s">
        <v>114</v>
      </c>
      <c r="D119" s="142" t="s">
        <v>184</v>
      </c>
      <c r="E119" s="146">
        <v>42811.0</v>
      </c>
      <c r="F119" s="145">
        <f>58+25+55+76</f>
        <v>214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142" t="s">
        <v>113</v>
      </c>
      <c r="C120" s="142" t="s">
        <v>114</v>
      </c>
      <c r="D120" s="142" t="s">
        <v>185</v>
      </c>
      <c r="E120" s="146">
        <v>42837.0</v>
      </c>
      <c r="F120" s="145">
        <v>1000.0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142" t="s">
        <v>113</v>
      </c>
      <c r="C121" s="142"/>
      <c r="D121" s="142" t="s">
        <v>186</v>
      </c>
      <c r="E121" s="146">
        <v>42842.0</v>
      </c>
      <c r="F121" s="145">
        <v>1530.0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142" t="s">
        <v>113</v>
      </c>
      <c r="C122" s="142" t="s">
        <v>114</v>
      </c>
      <c r="D122" s="142" t="s">
        <v>177</v>
      </c>
      <c r="E122" s="146">
        <v>42839.0</v>
      </c>
      <c r="F122" s="145">
        <v>94.61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142" t="s">
        <v>113</v>
      </c>
      <c r="C123" s="142" t="s">
        <v>114</v>
      </c>
      <c r="D123" s="142" t="s">
        <v>180</v>
      </c>
      <c r="E123" s="146">
        <v>42841.0</v>
      </c>
      <c r="F123" s="145">
        <v>160.0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142" t="s">
        <v>113</v>
      </c>
      <c r="C124" s="142" t="s">
        <v>114</v>
      </c>
      <c r="D124" s="142" t="s">
        <v>187</v>
      </c>
      <c r="E124" s="146">
        <v>42842.0</v>
      </c>
      <c r="F124" s="145">
        <v>306.1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142" t="s">
        <v>113</v>
      </c>
      <c r="C125" s="142" t="s">
        <v>114</v>
      </c>
      <c r="D125" s="142" t="s">
        <v>188</v>
      </c>
      <c r="E125" s="146">
        <v>42842.0</v>
      </c>
      <c r="F125" s="145">
        <v>350.0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142" t="s">
        <v>113</v>
      </c>
      <c r="C126" s="142" t="s">
        <v>114</v>
      </c>
      <c r="D126" s="142" t="s">
        <v>189</v>
      </c>
      <c r="E126" s="146">
        <v>42842.0</v>
      </c>
      <c r="F126" s="145">
        <f>99*3.5</f>
        <v>346.5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142" t="s">
        <v>117</v>
      </c>
      <c r="C127" s="142" t="s">
        <v>114</v>
      </c>
      <c r="D127" s="142" t="s">
        <v>190</v>
      </c>
      <c r="E127" s="146">
        <v>42845.0</v>
      </c>
      <c r="F127" s="145">
        <v>7866.0</v>
      </c>
      <c r="G127" s="13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142" t="s">
        <v>113</v>
      </c>
      <c r="C128" s="142" t="s">
        <v>114</v>
      </c>
      <c r="D128" s="142" t="s">
        <v>191</v>
      </c>
      <c r="E128" s="146">
        <v>42849.0</v>
      </c>
      <c r="F128" s="145">
        <f>813+122</f>
        <v>935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142" t="s">
        <v>113</v>
      </c>
      <c r="C129" s="142" t="s">
        <v>114</v>
      </c>
      <c r="D129" s="142" t="s">
        <v>192</v>
      </c>
      <c r="E129" s="146">
        <v>2704.0</v>
      </c>
      <c r="F129" s="145">
        <v>6000.0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142" t="s">
        <v>113</v>
      </c>
      <c r="C130" s="142" t="s">
        <v>114</v>
      </c>
      <c r="D130" s="142" t="s">
        <v>193</v>
      </c>
      <c r="E130" s="146">
        <v>42881.0</v>
      </c>
      <c r="F130" s="145">
        <v>350.0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142" t="s">
        <v>117</v>
      </c>
      <c r="C131" s="142" t="s">
        <v>114</v>
      </c>
      <c r="D131" s="142" t="s">
        <v>72</v>
      </c>
      <c r="E131" s="146">
        <v>42856.0</v>
      </c>
      <c r="F131" s="145">
        <v>600.0</v>
      </c>
      <c r="G131" s="13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142" t="s">
        <v>113</v>
      </c>
      <c r="C132" s="142" t="s">
        <v>114</v>
      </c>
      <c r="D132" s="142" t="s">
        <v>185</v>
      </c>
      <c r="E132" s="146">
        <v>42860.0</v>
      </c>
      <c r="F132" s="145">
        <v>1000.0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142" t="s">
        <v>113</v>
      </c>
      <c r="C133" s="142" t="s">
        <v>114</v>
      </c>
      <c r="D133" s="142" t="s">
        <v>194</v>
      </c>
      <c r="E133" s="146">
        <v>42860.0</v>
      </c>
      <c r="F133" s="145">
        <v>280.0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142" t="s">
        <v>113</v>
      </c>
      <c r="C134" s="142" t="s">
        <v>114</v>
      </c>
      <c r="D134" s="142" t="s">
        <v>195</v>
      </c>
      <c r="E134" s="146">
        <v>42860.0</v>
      </c>
      <c r="F134" s="145">
        <v>260.0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142" t="s">
        <v>113</v>
      </c>
      <c r="C135" s="142" t="s">
        <v>114</v>
      </c>
      <c r="D135" s="142" t="s">
        <v>196</v>
      </c>
      <c r="E135" s="146">
        <v>42860.0</v>
      </c>
      <c r="F135" s="145">
        <v>200.0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142" t="s">
        <v>113</v>
      </c>
      <c r="C136" s="142" t="s">
        <v>114</v>
      </c>
      <c r="D136" s="142" t="s">
        <v>197</v>
      </c>
      <c r="E136" s="146">
        <v>42860.0</v>
      </c>
      <c r="F136" s="145">
        <v>50.0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142" t="s">
        <v>113</v>
      </c>
      <c r="C137" s="142" t="s">
        <v>114</v>
      </c>
      <c r="D137" s="142" t="s">
        <v>198</v>
      </c>
      <c r="E137" s="146">
        <v>42860.0</v>
      </c>
      <c r="F137" s="145">
        <v>45.0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142" t="s">
        <v>113</v>
      </c>
      <c r="C138" s="142" t="s">
        <v>114</v>
      </c>
      <c r="D138" s="142" t="s">
        <v>199</v>
      </c>
      <c r="E138" s="146">
        <v>42860.0</v>
      </c>
      <c r="F138" s="145">
        <v>200.0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142" t="s">
        <v>113</v>
      </c>
      <c r="C139" s="142" t="s">
        <v>114</v>
      </c>
      <c r="D139" s="142" t="s">
        <v>200</v>
      </c>
      <c r="E139" s="146">
        <v>42860.0</v>
      </c>
      <c r="F139" s="145">
        <v>900.0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142" t="s">
        <v>113</v>
      </c>
      <c r="C140" s="142" t="s">
        <v>114</v>
      </c>
      <c r="D140" s="142" t="s">
        <v>201</v>
      </c>
      <c r="E140" s="146">
        <v>42860.0</v>
      </c>
      <c r="F140" s="145">
        <v>1000.0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4"/>
      <c r="B141" s="142" t="s">
        <v>113</v>
      </c>
      <c r="C141" s="142" t="s">
        <v>114</v>
      </c>
      <c r="D141" s="142" t="s">
        <v>202</v>
      </c>
      <c r="E141" s="146">
        <v>42860.0</v>
      </c>
      <c r="F141" s="145">
        <v>80.0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4"/>
      <c r="B142" s="142" t="s">
        <v>113</v>
      </c>
      <c r="C142" s="142" t="s">
        <v>114</v>
      </c>
      <c r="D142" s="142" t="s">
        <v>203</v>
      </c>
      <c r="E142" s="146">
        <v>42860.0</v>
      </c>
      <c r="F142" s="145">
        <v>180.0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4"/>
      <c r="B143" s="142" t="s">
        <v>113</v>
      </c>
      <c r="C143" s="142" t="s">
        <v>114</v>
      </c>
      <c r="D143" s="142" t="s">
        <v>204</v>
      </c>
      <c r="E143" s="146">
        <v>42860.0</v>
      </c>
      <c r="F143" s="145">
        <v>480.0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4"/>
      <c r="B144" s="142" t="s">
        <v>117</v>
      </c>
      <c r="C144" s="142" t="s">
        <v>114</v>
      </c>
      <c r="D144" s="142" t="s">
        <v>205</v>
      </c>
      <c r="E144" s="146">
        <v>42860.0</v>
      </c>
      <c r="F144" s="145">
        <v>150.0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4"/>
      <c r="B145" s="142" t="s">
        <v>151</v>
      </c>
      <c r="C145" s="142" t="s">
        <v>114</v>
      </c>
      <c r="D145" s="142" t="s">
        <v>206</v>
      </c>
      <c r="E145" s="146">
        <v>42860.0</v>
      </c>
      <c r="F145" s="145">
        <v>625.0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4"/>
      <c r="B146" s="142" t="s">
        <v>117</v>
      </c>
      <c r="C146" s="142" t="s">
        <v>114</v>
      </c>
      <c r="D146" s="142" t="s">
        <v>207</v>
      </c>
      <c r="E146" s="146">
        <v>42860.0</v>
      </c>
      <c r="F146" s="145">
        <v>1200.0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4"/>
      <c r="B147" s="142" t="s">
        <v>113</v>
      </c>
      <c r="C147" s="142" t="s">
        <v>114</v>
      </c>
      <c r="D147" s="142" t="s">
        <v>208</v>
      </c>
      <c r="E147" s="146">
        <v>42860.0</v>
      </c>
      <c r="F147" s="145">
        <v>600.0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4"/>
      <c r="B148" s="142" t="s">
        <v>113</v>
      </c>
      <c r="C148" s="142" t="s">
        <v>114</v>
      </c>
      <c r="D148" s="142" t="s">
        <v>127</v>
      </c>
      <c r="E148" s="146">
        <v>42860.0</v>
      </c>
      <c r="F148" s="145">
        <v>222.79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4"/>
      <c r="B149" s="142" t="s">
        <v>117</v>
      </c>
      <c r="C149" s="142" t="s">
        <v>114</v>
      </c>
      <c r="D149" s="142" t="s">
        <v>209</v>
      </c>
      <c r="E149" s="146">
        <v>42860.0</v>
      </c>
      <c r="F149" s="145">
        <v>500.0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4"/>
      <c r="B150" s="142" t="s">
        <v>117</v>
      </c>
      <c r="C150" s="142" t="s">
        <v>114</v>
      </c>
      <c r="D150" s="142" t="s">
        <v>210</v>
      </c>
      <c r="E150" s="146">
        <v>42860.0</v>
      </c>
      <c r="F150" s="145">
        <v>2210.0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4"/>
      <c r="B151" s="142" t="s">
        <v>113</v>
      </c>
      <c r="C151" s="142" t="s">
        <v>114</v>
      </c>
      <c r="D151" s="142" t="s">
        <v>211</v>
      </c>
      <c r="E151" s="146">
        <v>42860.0</v>
      </c>
      <c r="F151" s="145">
        <v>200.0</v>
      </c>
      <c r="G151" s="1" t="s">
        <v>212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4"/>
      <c r="B152" s="142" t="s">
        <v>113</v>
      </c>
      <c r="C152" s="142" t="s">
        <v>114</v>
      </c>
      <c r="D152" s="142" t="s">
        <v>205</v>
      </c>
      <c r="E152" s="146">
        <v>42860.0</v>
      </c>
      <c r="F152" s="145">
        <v>250.0</v>
      </c>
      <c r="G152" s="1" t="s">
        <v>212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4"/>
      <c r="B153" s="142" t="s">
        <v>113</v>
      </c>
      <c r="C153" s="142" t="s">
        <v>114</v>
      </c>
      <c r="D153" s="142" t="s">
        <v>213</v>
      </c>
      <c r="E153" s="146">
        <v>42860.0</v>
      </c>
      <c r="F153" s="145">
        <v>514.1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142" t="s">
        <v>113</v>
      </c>
      <c r="C154" s="142" t="s">
        <v>114</v>
      </c>
      <c r="D154" s="142" t="s">
        <v>214</v>
      </c>
      <c r="E154" s="146">
        <v>42860.0</v>
      </c>
      <c r="F154" s="145">
        <v>455.0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142" t="s">
        <v>113</v>
      </c>
      <c r="C155" s="142" t="s">
        <v>114</v>
      </c>
      <c r="D155" s="142" t="s">
        <v>215</v>
      </c>
      <c r="E155" s="146">
        <v>42860.0</v>
      </c>
      <c r="F155" s="145">
        <v>150.0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49" t="s">
        <v>168</v>
      </c>
      <c r="B156" s="142" t="s">
        <v>117</v>
      </c>
      <c r="C156" s="142" t="s">
        <v>114</v>
      </c>
      <c r="D156" s="142" t="s">
        <v>216</v>
      </c>
      <c r="E156" s="146">
        <v>42860.0</v>
      </c>
      <c r="F156" s="145">
        <v>3000.0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4"/>
      <c r="B157" s="142" t="s">
        <v>113</v>
      </c>
      <c r="C157" s="142" t="s">
        <v>114</v>
      </c>
      <c r="D157" s="142" t="s">
        <v>216</v>
      </c>
      <c r="E157" s="146">
        <v>42860.0</v>
      </c>
      <c r="F157" s="145">
        <v>3000.0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4"/>
      <c r="B158" s="142" t="s">
        <v>117</v>
      </c>
      <c r="C158" s="142" t="s">
        <v>114</v>
      </c>
      <c r="D158" s="142" t="s">
        <v>217</v>
      </c>
      <c r="E158" s="146">
        <v>42860.0</v>
      </c>
      <c r="F158" s="145">
        <v>600.0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142" t="s">
        <v>117</v>
      </c>
      <c r="C159" s="142" t="s">
        <v>114</v>
      </c>
      <c r="D159" s="142" t="s">
        <v>218</v>
      </c>
      <c r="E159" s="146">
        <v>42860.0</v>
      </c>
      <c r="F159" s="145">
        <v>150.0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4"/>
      <c r="B160" s="142" t="s">
        <v>117</v>
      </c>
      <c r="C160" s="142" t="s">
        <v>114</v>
      </c>
      <c r="D160" s="142" t="s">
        <v>215</v>
      </c>
      <c r="E160" s="146">
        <v>42860.0</v>
      </c>
      <c r="F160" s="145">
        <v>300.0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4"/>
      <c r="B161" s="142" t="s">
        <v>117</v>
      </c>
      <c r="C161" s="142" t="s">
        <v>114</v>
      </c>
      <c r="D161" s="142" t="s">
        <v>219</v>
      </c>
      <c r="E161" s="146">
        <v>42860.0</v>
      </c>
      <c r="F161" s="145">
        <v>320.0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4"/>
      <c r="B162" s="153" t="s">
        <v>117</v>
      </c>
      <c r="C162" s="142" t="s">
        <v>114</v>
      </c>
      <c r="D162" s="142" t="s">
        <v>220</v>
      </c>
      <c r="E162" s="146">
        <v>42860.0</v>
      </c>
      <c r="F162" s="145">
        <v>550.0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49" t="s">
        <v>168</v>
      </c>
      <c r="B163" s="142" t="s">
        <v>117</v>
      </c>
      <c r="C163" s="142"/>
      <c r="D163" s="142" t="s">
        <v>221</v>
      </c>
      <c r="E163" s="146">
        <v>42860.0</v>
      </c>
      <c r="F163" s="145">
        <v>3000.0</v>
      </c>
      <c r="G163" s="1" t="s">
        <v>222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4"/>
      <c r="B164" s="142" t="s">
        <v>113</v>
      </c>
      <c r="C164" s="142" t="s">
        <v>114</v>
      </c>
      <c r="D164" s="142" t="s">
        <v>216</v>
      </c>
      <c r="E164" s="146">
        <v>42860.0</v>
      </c>
      <c r="F164" s="145">
        <v>3000.0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4"/>
      <c r="B165" s="142" t="s">
        <v>113</v>
      </c>
      <c r="C165" s="142" t="s">
        <v>114</v>
      </c>
      <c r="D165" s="142" t="s">
        <v>223</v>
      </c>
      <c r="E165" s="146">
        <v>42889.0</v>
      </c>
      <c r="F165" s="145">
        <v>400.0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4"/>
      <c r="B166" s="153" t="s">
        <v>117</v>
      </c>
      <c r="C166" s="142" t="s">
        <v>114</v>
      </c>
      <c r="D166" s="142" t="s">
        <v>224</v>
      </c>
      <c r="E166" s="146">
        <v>42889.0</v>
      </c>
      <c r="F166" s="145">
        <v>150.0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4"/>
      <c r="B167" s="142" t="s">
        <v>113</v>
      </c>
      <c r="C167" s="142" t="s">
        <v>114</v>
      </c>
      <c r="D167" s="142" t="s">
        <v>225</v>
      </c>
      <c r="E167" s="146">
        <v>42889.0</v>
      </c>
      <c r="F167" s="145">
        <v>55.0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4"/>
      <c r="B168" s="142" t="s">
        <v>113</v>
      </c>
      <c r="C168" s="142" t="s">
        <v>114</v>
      </c>
      <c r="D168" s="142" t="s">
        <v>185</v>
      </c>
      <c r="E168" s="146">
        <v>42891.0</v>
      </c>
      <c r="F168" s="145">
        <v>1000.0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4"/>
      <c r="B169" s="142" t="s">
        <v>113</v>
      </c>
      <c r="C169" s="142" t="s">
        <v>114</v>
      </c>
      <c r="D169" s="142" t="s">
        <v>226</v>
      </c>
      <c r="E169" s="146">
        <v>42897.0</v>
      </c>
      <c r="F169" s="145">
        <v>220.0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4"/>
      <c r="B170" s="142" t="s">
        <v>113</v>
      </c>
      <c r="C170" s="142" t="s">
        <v>114</v>
      </c>
      <c r="D170" s="142" t="s">
        <v>227</v>
      </c>
      <c r="E170" s="146">
        <v>42897.0</v>
      </c>
      <c r="F170" s="145">
        <v>280.0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4"/>
      <c r="B171" s="142" t="s">
        <v>113</v>
      </c>
      <c r="C171" s="142" t="s">
        <v>114</v>
      </c>
      <c r="D171" s="142" t="s">
        <v>228</v>
      </c>
      <c r="E171" s="146">
        <v>42897.0</v>
      </c>
      <c r="F171" s="145">
        <v>111.0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4"/>
      <c r="B172" s="142" t="s">
        <v>113</v>
      </c>
      <c r="C172" s="142" t="s">
        <v>114</v>
      </c>
      <c r="D172" s="142" t="s">
        <v>229</v>
      </c>
      <c r="E172" s="146">
        <v>42897.0</v>
      </c>
      <c r="F172" s="145">
        <v>148.03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4"/>
      <c r="B173" s="142" t="s">
        <v>113</v>
      </c>
      <c r="C173" s="142" t="s">
        <v>114</v>
      </c>
      <c r="D173" s="142" t="s">
        <v>230</v>
      </c>
      <c r="E173" s="146">
        <v>42897.0</v>
      </c>
      <c r="F173" s="145">
        <v>160.11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4"/>
      <c r="B174" s="142" t="s">
        <v>113</v>
      </c>
      <c r="C174" s="142" t="s">
        <v>114</v>
      </c>
      <c r="D174" s="142" t="s">
        <v>231</v>
      </c>
      <c r="E174" s="146">
        <v>42897.0</v>
      </c>
      <c r="F174" s="145">
        <v>80.59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4"/>
      <c r="B175" s="142" t="s">
        <v>113</v>
      </c>
      <c r="C175" s="142" t="s">
        <v>114</v>
      </c>
      <c r="D175" s="142" t="s">
        <v>232</v>
      </c>
      <c r="E175" s="146">
        <v>42897.0</v>
      </c>
      <c r="F175" s="145">
        <v>400.0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4"/>
      <c r="B176" s="153" t="s">
        <v>117</v>
      </c>
      <c r="C176" s="142" t="s">
        <v>114</v>
      </c>
      <c r="D176" s="142" t="s">
        <v>233</v>
      </c>
      <c r="E176" s="146">
        <v>42897.0</v>
      </c>
      <c r="F176" s="145">
        <v>226.0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4"/>
      <c r="B177" s="142" t="s">
        <v>113</v>
      </c>
      <c r="C177" s="142" t="s">
        <v>114</v>
      </c>
      <c r="D177" s="142" t="s">
        <v>234</v>
      </c>
      <c r="E177" s="146">
        <v>42897.0</v>
      </c>
      <c r="F177" s="145">
        <v>246.0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4"/>
      <c r="B178" s="142" t="s">
        <v>113</v>
      </c>
      <c r="C178" s="142" t="s">
        <v>114</v>
      </c>
      <c r="D178" s="142" t="s">
        <v>235</v>
      </c>
      <c r="E178" s="146">
        <v>42897.0</v>
      </c>
      <c r="F178" s="145">
        <v>514.1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153" t="s">
        <v>117</v>
      </c>
      <c r="C179" s="142" t="s">
        <v>114</v>
      </c>
      <c r="D179" s="142" t="s">
        <v>236</v>
      </c>
      <c r="E179" s="146">
        <v>42897.0</v>
      </c>
      <c r="F179" s="145">
        <v>450.0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4"/>
      <c r="B180" s="142" t="s">
        <v>113</v>
      </c>
      <c r="C180" s="142" t="s">
        <v>114</v>
      </c>
      <c r="D180" s="142" t="s">
        <v>237</v>
      </c>
      <c r="E180" s="146">
        <v>42897.0</v>
      </c>
      <c r="F180" s="145">
        <v>600.0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1"/>
      <c r="C181" s="1"/>
      <c r="D181" s="1"/>
      <c r="E181" s="1"/>
      <c r="F181" s="14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4"/>
      <c r="B182" s="142" t="s">
        <v>113</v>
      </c>
      <c r="C182" s="142" t="s">
        <v>114</v>
      </c>
      <c r="D182" s="142" t="s">
        <v>238</v>
      </c>
      <c r="E182" s="146">
        <v>42921.0</v>
      </c>
      <c r="F182" s="145">
        <v>400.0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4"/>
      <c r="B183" s="142" t="s">
        <v>113</v>
      </c>
      <c r="C183" s="142" t="s">
        <v>114</v>
      </c>
      <c r="D183" s="142" t="s">
        <v>162</v>
      </c>
      <c r="E183" s="146">
        <v>42921.0</v>
      </c>
      <c r="F183" s="145">
        <v>120.0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4"/>
      <c r="B184" s="153" t="s">
        <v>117</v>
      </c>
      <c r="C184" s="142" t="s">
        <v>114</v>
      </c>
      <c r="D184" s="142" t="s">
        <v>125</v>
      </c>
      <c r="E184" s="146">
        <v>42921.0</v>
      </c>
      <c r="F184" s="145">
        <v>2201.09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4"/>
      <c r="B185" s="153" t="s">
        <v>117</v>
      </c>
      <c r="C185" s="142" t="s">
        <v>114</v>
      </c>
      <c r="D185" s="142" t="s">
        <v>239</v>
      </c>
      <c r="E185" s="146">
        <v>42922.0</v>
      </c>
      <c r="F185" s="145">
        <v>1260.0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4"/>
      <c r="B186" s="153" t="s">
        <v>117</v>
      </c>
      <c r="C186" s="142" t="s">
        <v>114</v>
      </c>
      <c r="D186" s="142" t="s">
        <v>240</v>
      </c>
      <c r="E186" s="146">
        <v>42919.0</v>
      </c>
      <c r="F186" s="145">
        <v>300.0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4"/>
      <c r="B187" s="153" t="s">
        <v>117</v>
      </c>
      <c r="C187" s="142" t="s">
        <v>114</v>
      </c>
      <c r="D187" s="142" t="s">
        <v>241</v>
      </c>
      <c r="E187" s="146">
        <v>42925.0</v>
      </c>
      <c r="F187" s="145">
        <v>300.0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4"/>
      <c r="B188" s="142" t="s">
        <v>113</v>
      </c>
      <c r="C188" s="142" t="s">
        <v>114</v>
      </c>
      <c r="D188" s="142" t="s">
        <v>242</v>
      </c>
      <c r="E188" s="146">
        <v>42926.0</v>
      </c>
      <c r="F188" s="145">
        <v>300.0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4"/>
      <c r="B189" s="153" t="s">
        <v>117</v>
      </c>
      <c r="C189" s="142" t="s">
        <v>114</v>
      </c>
      <c r="D189" s="142" t="s">
        <v>164</v>
      </c>
      <c r="E189" s="146">
        <v>42928.0</v>
      </c>
      <c r="F189" s="145">
        <v>1000.0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4"/>
      <c r="B190" s="142" t="s">
        <v>117</v>
      </c>
      <c r="C190" s="142" t="s">
        <v>114</v>
      </c>
      <c r="D190" s="142" t="s">
        <v>243</v>
      </c>
      <c r="E190" s="146">
        <v>42928.0</v>
      </c>
      <c r="F190" s="145">
        <v>215.0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4"/>
      <c r="B191" s="153" t="s">
        <v>117</v>
      </c>
      <c r="C191" s="142" t="s">
        <v>114</v>
      </c>
      <c r="D191" s="142" t="s">
        <v>244</v>
      </c>
      <c r="E191" s="146">
        <v>42928.0</v>
      </c>
      <c r="F191" s="145">
        <v>460.0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4"/>
      <c r="B192" s="153" t="s">
        <v>117</v>
      </c>
      <c r="C192" s="142" t="s">
        <v>114</v>
      </c>
      <c r="D192" s="142" t="s">
        <v>245</v>
      </c>
      <c r="E192" s="146">
        <v>42931.0</v>
      </c>
      <c r="F192" s="145">
        <v>275.0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4"/>
      <c r="B193" s="54" t="s">
        <v>117</v>
      </c>
      <c r="C193" s="54" t="s">
        <v>114</v>
      </c>
      <c r="D193" s="54" t="s">
        <v>246</v>
      </c>
      <c r="E193" s="155">
        <v>42935.0</v>
      </c>
      <c r="F193" s="53">
        <v>450.0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4"/>
      <c r="B194" s="54" t="s">
        <v>117</v>
      </c>
      <c r="C194" s="54" t="s">
        <v>114</v>
      </c>
      <c r="D194" s="54" t="s">
        <v>247</v>
      </c>
      <c r="E194" s="155">
        <v>42935.0</v>
      </c>
      <c r="F194" s="53">
        <v>450.0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56"/>
      <c r="B195" s="157" t="s">
        <v>117</v>
      </c>
      <c r="C195" s="157"/>
      <c r="D195" s="157" t="s">
        <v>150</v>
      </c>
      <c r="E195" s="158">
        <v>42939.0</v>
      </c>
      <c r="F195" s="159">
        <v>495.95</v>
      </c>
      <c r="G195" s="156" t="s">
        <v>125</v>
      </c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>
      <c r="A196" s="156"/>
      <c r="B196" s="157" t="s">
        <v>117</v>
      </c>
      <c r="C196" s="157"/>
      <c r="D196" s="157" t="s">
        <v>248</v>
      </c>
      <c r="E196" s="158">
        <v>42939.0</v>
      </c>
      <c r="F196" s="159">
        <v>228.0</v>
      </c>
      <c r="G196" s="156" t="s">
        <v>125</v>
      </c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>
      <c r="A197" s="156"/>
      <c r="B197" s="157" t="s">
        <v>117</v>
      </c>
      <c r="C197" s="157"/>
      <c r="D197" s="157" t="s">
        <v>248</v>
      </c>
      <c r="E197" s="158">
        <v>42939.0</v>
      </c>
      <c r="F197" s="159">
        <v>110.0</v>
      </c>
      <c r="G197" s="156" t="s">
        <v>125</v>
      </c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>
      <c r="A198" s="156"/>
      <c r="B198" s="157" t="s">
        <v>117</v>
      </c>
      <c r="C198" s="157"/>
      <c r="D198" s="157" t="s">
        <v>249</v>
      </c>
      <c r="E198" s="158">
        <v>42939.0</v>
      </c>
      <c r="F198" s="159">
        <v>100.0</v>
      </c>
      <c r="G198" s="156" t="s">
        <v>125</v>
      </c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>
      <c r="A199" s="156"/>
      <c r="B199" s="157" t="s">
        <v>117</v>
      </c>
      <c r="C199" s="157"/>
      <c r="D199" s="157" t="s">
        <v>250</v>
      </c>
      <c r="E199" s="158">
        <v>42940.0</v>
      </c>
      <c r="F199" s="159">
        <v>600.0</v>
      </c>
      <c r="G199" s="156" t="s">
        <v>125</v>
      </c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>
      <c r="A200" s="156"/>
      <c r="B200" s="157" t="s">
        <v>117</v>
      </c>
      <c r="C200" s="157"/>
      <c r="D200" s="157" t="s">
        <v>251</v>
      </c>
      <c r="E200" s="158">
        <v>42939.0</v>
      </c>
      <c r="F200" s="159">
        <v>600.0</v>
      </c>
      <c r="G200" s="156" t="s">
        <v>252</v>
      </c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>
      <c r="A201" s="156"/>
      <c r="B201" s="157" t="s">
        <v>117</v>
      </c>
      <c r="C201" s="157"/>
      <c r="D201" s="157" t="s">
        <v>72</v>
      </c>
      <c r="E201" s="158">
        <v>42940.0</v>
      </c>
      <c r="F201" s="159">
        <v>1200.0</v>
      </c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>
      <c r="A202" s="4"/>
      <c r="B202" s="1"/>
      <c r="C202" s="1"/>
      <c r="D202" s="1"/>
      <c r="E202" s="1"/>
      <c r="F202" s="14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4"/>
      <c r="B203" s="1"/>
      <c r="C203" s="1"/>
      <c r="D203" s="1"/>
      <c r="E203" s="1"/>
      <c r="F203" s="14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4"/>
      <c r="B204" s="1"/>
      <c r="C204" s="1"/>
      <c r="D204" s="1"/>
      <c r="E204" s="1"/>
      <c r="F204" s="14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4"/>
      <c r="B205" s="1"/>
      <c r="C205" s="1"/>
      <c r="D205" s="1"/>
      <c r="E205" s="1"/>
      <c r="F205" s="14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4"/>
      <c r="B206" s="1"/>
      <c r="C206" s="1"/>
      <c r="D206" s="1"/>
      <c r="E206" s="1"/>
      <c r="F206" s="14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4"/>
      <c r="B207" s="1"/>
      <c r="C207" s="1"/>
      <c r="D207" s="1"/>
      <c r="E207" s="1"/>
      <c r="F207" s="14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4"/>
      <c r="B208" s="1"/>
      <c r="C208" s="1"/>
      <c r="D208" s="1"/>
      <c r="E208" s="1"/>
      <c r="F208" s="14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4"/>
      <c r="B209" s="1"/>
      <c r="C209" s="1"/>
      <c r="D209" s="1"/>
      <c r="E209" s="1"/>
      <c r="F209" s="14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4"/>
      <c r="B210" s="1"/>
      <c r="C210" s="1"/>
      <c r="D210" s="1"/>
      <c r="E210" s="1"/>
      <c r="F210" s="14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4"/>
      <c r="B211" s="1"/>
      <c r="C211" s="1"/>
      <c r="D211" s="1"/>
      <c r="E211" s="1"/>
      <c r="F211" s="14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4"/>
      <c r="B212" s="1"/>
      <c r="C212" s="1"/>
      <c r="D212" s="1"/>
      <c r="E212" s="1"/>
      <c r="F212" s="14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4"/>
      <c r="B213" s="1"/>
      <c r="C213" s="1"/>
      <c r="D213" s="1"/>
      <c r="E213" s="1"/>
      <c r="F213" s="14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4"/>
      <c r="B214" s="1"/>
      <c r="C214" s="1"/>
      <c r="D214" s="1"/>
      <c r="E214" s="1"/>
      <c r="F214" s="14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4"/>
      <c r="B215" s="1"/>
      <c r="C215" s="1"/>
      <c r="D215" s="1"/>
      <c r="E215" s="1"/>
      <c r="F215" s="14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4"/>
      <c r="B216" s="1"/>
      <c r="C216" s="1"/>
      <c r="D216" s="1"/>
      <c r="E216" s="1"/>
      <c r="F216" s="14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4"/>
      <c r="B217" s="1"/>
      <c r="C217" s="1"/>
      <c r="D217" s="1"/>
      <c r="E217" s="1"/>
      <c r="F217" s="14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4"/>
      <c r="B218" s="1"/>
      <c r="C218" s="1"/>
      <c r="D218" s="1"/>
      <c r="E218" s="1"/>
      <c r="F218" s="14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4"/>
      <c r="B219" s="1"/>
      <c r="C219" s="1"/>
      <c r="D219" s="1"/>
      <c r="E219" s="1"/>
      <c r="F219" s="14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4"/>
      <c r="B220" s="1"/>
      <c r="C220" s="1"/>
      <c r="D220" s="1"/>
      <c r="E220" s="1"/>
      <c r="F220" s="14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4"/>
      <c r="B221" s="1"/>
      <c r="C221" s="1"/>
      <c r="D221" s="1"/>
      <c r="E221" s="1"/>
      <c r="F221" s="14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4"/>
      <c r="B222" s="1"/>
      <c r="C222" s="1"/>
      <c r="D222" s="1"/>
      <c r="E222" s="1"/>
      <c r="F222" s="14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4"/>
      <c r="B223" s="1"/>
      <c r="C223" s="1"/>
      <c r="D223" s="1"/>
      <c r="E223" s="1"/>
      <c r="F223" s="14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4"/>
      <c r="B224" s="1"/>
      <c r="C224" s="1"/>
      <c r="D224" s="1"/>
      <c r="E224" s="1"/>
      <c r="F224" s="14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4"/>
      <c r="B225" s="1"/>
      <c r="C225" s="1"/>
      <c r="D225" s="1"/>
      <c r="E225" s="1"/>
      <c r="F225" s="14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4"/>
      <c r="B226" s="1"/>
      <c r="C226" s="1"/>
      <c r="D226" s="1"/>
      <c r="E226" s="1"/>
      <c r="F226" s="14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4"/>
      <c r="B227" s="1"/>
      <c r="C227" s="1"/>
      <c r="D227" s="1"/>
      <c r="E227" s="1"/>
      <c r="F227" s="14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4"/>
      <c r="B228" s="1"/>
      <c r="C228" s="1"/>
      <c r="D228" s="1"/>
      <c r="E228" s="1"/>
      <c r="F228" s="14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4"/>
      <c r="B229" s="1"/>
      <c r="C229" s="1"/>
      <c r="D229" s="1"/>
      <c r="E229" s="1"/>
      <c r="F229" s="14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4"/>
      <c r="B230" s="1"/>
      <c r="C230" s="1"/>
      <c r="D230" s="1"/>
      <c r="E230" s="1"/>
      <c r="F230" s="14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4"/>
      <c r="B231" s="1"/>
      <c r="C231" s="1"/>
      <c r="D231" s="1"/>
      <c r="E231" s="1"/>
      <c r="F231" s="14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4"/>
      <c r="B232" s="1"/>
      <c r="C232" s="1"/>
      <c r="D232" s="1"/>
      <c r="E232" s="1"/>
      <c r="F232" s="14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4"/>
      <c r="B233" s="1"/>
      <c r="C233" s="1"/>
      <c r="D233" s="1"/>
      <c r="E233" s="1"/>
      <c r="F233" s="14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4"/>
      <c r="B234" s="1"/>
      <c r="C234" s="1"/>
      <c r="D234" s="1"/>
      <c r="E234" s="1"/>
      <c r="F234" s="14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4"/>
      <c r="B235" s="1"/>
      <c r="C235" s="1"/>
      <c r="D235" s="1"/>
      <c r="E235" s="1"/>
      <c r="F235" s="14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4"/>
      <c r="B236" s="1"/>
      <c r="C236" s="1"/>
      <c r="D236" s="1"/>
      <c r="E236" s="1"/>
      <c r="F236" s="14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4"/>
      <c r="B237" s="1"/>
      <c r="C237" s="1"/>
      <c r="D237" s="1"/>
      <c r="E237" s="1"/>
      <c r="F237" s="14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4"/>
      <c r="B238" s="1"/>
      <c r="C238" s="1"/>
      <c r="D238" s="1"/>
      <c r="E238" s="1"/>
      <c r="F238" s="14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4"/>
      <c r="B239" s="1"/>
      <c r="C239" s="1"/>
      <c r="D239" s="1"/>
      <c r="E239" s="1"/>
      <c r="F239" s="14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4"/>
      <c r="B240" s="1"/>
      <c r="C240" s="1"/>
      <c r="D240" s="1"/>
      <c r="E240" s="1"/>
      <c r="F240" s="14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4"/>
      <c r="B241" s="1"/>
      <c r="C241" s="1"/>
      <c r="D241" s="1"/>
      <c r="E241" s="1"/>
      <c r="F241" s="14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4"/>
      <c r="B242" s="1"/>
      <c r="C242" s="1"/>
      <c r="D242" s="1"/>
      <c r="E242" s="1"/>
      <c r="F242" s="14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4"/>
      <c r="B243" s="1"/>
      <c r="C243" s="1"/>
      <c r="D243" s="1"/>
      <c r="E243" s="1"/>
      <c r="F243" s="14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4"/>
      <c r="B244" s="1"/>
      <c r="C244" s="1"/>
      <c r="D244" s="1"/>
      <c r="E244" s="1"/>
      <c r="F244" s="14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4"/>
      <c r="B245" s="1"/>
      <c r="C245" s="1"/>
      <c r="D245" s="1"/>
      <c r="E245" s="1"/>
      <c r="F245" s="14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4"/>
      <c r="B246" s="1"/>
      <c r="C246" s="1"/>
      <c r="D246" s="1"/>
      <c r="E246" s="1"/>
      <c r="F246" s="14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4"/>
      <c r="B247" s="1"/>
      <c r="C247" s="1"/>
      <c r="D247" s="1"/>
      <c r="E247" s="1"/>
      <c r="F247" s="14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4"/>
      <c r="B248" s="1"/>
      <c r="C248" s="1"/>
      <c r="D248" s="1"/>
      <c r="E248" s="1"/>
      <c r="F248" s="14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4"/>
      <c r="B249" s="1"/>
      <c r="C249" s="1"/>
      <c r="D249" s="1"/>
      <c r="E249" s="1"/>
      <c r="F249" s="14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4"/>
      <c r="B250" s="1"/>
      <c r="C250" s="1"/>
      <c r="D250" s="1"/>
      <c r="E250" s="1"/>
      <c r="F250" s="14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4"/>
      <c r="B251" s="1"/>
      <c r="C251" s="1"/>
      <c r="D251" s="1"/>
      <c r="E251" s="1"/>
      <c r="F251" s="14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4"/>
      <c r="B252" s="1"/>
      <c r="C252" s="1"/>
      <c r="D252" s="1"/>
      <c r="E252" s="1"/>
      <c r="F252" s="14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4"/>
      <c r="B253" s="1"/>
      <c r="C253" s="1"/>
      <c r="D253" s="1"/>
      <c r="E253" s="1"/>
      <c r="F253" s="14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4"/>
      <c r="B254" s="1"/>
      <c r="C254" s="1"/>
      <c r="D254" s="1"/>
      <c r="E254" s="1"/>
      <c r="F254" s="14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4"/>
      <c r="B255" s="1"/>
      <c r="C255" s="1"/>
      <c r="D255" s="1"/>
      <c r="E255" s="1"/>
      <c r="F255" s="14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4"/>
      <c r="B256" s="1"/>
      <c r="C256" s="1"/>
      <c r="D256" s="1"/>
      <c r="E256" s="1"/>
      <c r="F256" s="14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4"/>
      <c r="B257" s="1"/>
      <c r="C257" s="1"/>
      <c r="D257" s="1"/>
      <c r="E257" s="1"/>
      <c r="F257" s="14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4"/>
      <c r="B258" s="1"/>
      <c r="C258" s="1"/>
      <c r="D258" s="1"/>
      <c r="E258" s="1"/>
      <c r="F258" s="14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4"/>
      <c r="B259" s="1"/>
      <c r="C259" s="1"/>
      <c r="D259" s="1"/>
      <c r="E259" s="1"/>
      <c r="F259" s="14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4"/>
      <c r="B260" s="1"/>
      <c r="C260" s="1"/>
      <c r="D260" s="1"/>
      <c r="E260" s="1"/>
      <c r="F260" s="14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4"/>
      <c r="B261" s="1"/>
      <c r="C261" s="1"/>
      <c r="D261" s="1"/>
      <c r="E261" s="1"/>
      <c r="F261" s="14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4"/>
      <c r="B262" s="1"/>
      <c r="C262" s="1"/>
      <c r="D262" s="1"/>
      <c r="E262" s="1"/>
      <c r="F262" s="14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4"/>
      <c r="B263" s="1"/>
      <c r="C263" s="1"/>
      <c r="D263" s="1"/>
      <c r="E263" s="1"/>
      <c r="F263" s="14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4"/>
      <c r="B264" s="1"/>
      <c r="C264" s="1"/>
      <c r="D264" s="1"/>
      <c r="E264" s="1"/>
      <c r="F264" s="14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4"/>
      <c r="B265" s="1"/>
      <c r="C265" s="1"/>
      <c r="D265" s="1"/>
      <c r="E265" s="1"/>
      <c r="F265" s="14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4"/>
      <c r="B266" s="1"/>
      <c r="C266" s="1"/>
      <c r="D266" s="1"/>
      <c r="E266" s="1"/>
      <c r="F266" s="14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4"/>
      <c r="B267" s="1"/>
      <c r="C267" s="1"/>
      <c r="D267" s="1"/>
      <c r="E267" s="1"/>
      <c r="F267" s="14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4"/>
      <c r="B268" s="1"/>
      <c r="C268" s="1"/>
      <c r="D268" s="1"/>
      <c r="E268" s="1"/>
      <c r="F268" s="14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4"/>
      <c r="B269" s="1"/>
      <c r="C269" s="1"/>
      <c r="D269" s="1"/>
      <c r="E269" s="1"/>
      <c r="F269" s="14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4"/>
      <c r="B270" s="1"/>
      <c r="C270" s="1"/>
      <c r="D270" s="1"/>
      <c r="E270" s="1"/>
      <c r="F270" s="14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4"/>
      <c r="B271" s="1"/>
      <c r="C271" s="1"/>
      <c r="D271" s="1"/>
      <c r="E271" s="1"/>
      <c r="F271" s="14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4"/>
      <c r="B272" s="1"/>
      <c r="C272" s="1"/>
      <c r="D272" s="1"/>
      <c r="E272" s="1"/>
      <c r="F272" s="14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4"/>
      <c r="B273" s="1"/>
      <c r="C273" s="1"/>
      <c r="D273" s="1"/>
      <c r="E273" s="1"/>
      <c r="F273" s="14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4"/>
      <c r="B274" s="1"/>
      <c r="C274" s="1"/>
      <c r="D274" s="1"/>
      <c r="E274" s="1"/>
      <c r="F274" s="14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4"/>
      <c r="B275" s="1"/>
      <c r="C275" s="1"/>
      <c r="D275" s="1"/>
      <c r="E275" s="1"/>
      <c r="F275" s="14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4"/>
      <c r="B276" s="1"/>
      <c r="C276" s="1"/>
      <c r="D276" s="1"/>
      <c r="E276" s="1"/>
      <c r="F276" s="14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4"/>
      <c r="B277" s="1"/>
      <c r="C277" s="1"/>
      <c r="D277" s="1"/>
      <c r="E277" s="1"/>
      <c r="F277" s="14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4"/>
      <c r="B278" s="1"/>
      <c r="C278" s="1"/>
      <c r="D278" s="1"/>
      <c r="E278" s="1"/>
      <c r="F278" s="14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4"/>
      <c r="B279" s="1"/>
      <c r="C279" s="1"/>
      <c r="D279" s="1"/>
      <c r="E279" s="1"/>
      <c r="F279" s="14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4"/>
      <c r="B280" s="1"/>
      <c r="C280" s="1"/>
      <c r="D280" s="1"/>
      <c r="E280" s="1"/>
      <c r="F280" s="14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4"/>
      <c r="B281" s="1"/>
      <c r="C281" s="1"/>
      <c r="D281" s="1"/>
      <c r="E281" s="1"/>
      <c r="F281" s="14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4"/>
      <c r="B282" s="1"/>
      <c r="C282" s="1"/>
      <c r="D282" s="1"/>
      <c r="E282" s="1"/>
      <c r="F282" s="14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4"/>
      <c r="B283" s="1"/>
      <c r="C283" s="1"/>
      <c r="D283" s="1"/>
      <c r="E283" s="1"/>
      <c r="F283" s="14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4"/>
      <c r="B284" s="1"/>
      <c r="C284" s="1"/>
      <c r="D284" s="1"/>
      <c r="E284" s="1"/>
      <c r="F284" s="14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4"/>
      <c r="B285" s="1"/>
      <c r="C285" s="1"/>
      <c r="D285" s="1"/>
      <c r="E285" s="1"/>
      <c r="F285" s="14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4"/>
      <c r="B286" s="1"/>
      <c r="C286" s="1"/>
      <c r="D286" s="1"/>
      <c r="E286" s="1"/>
      <c r="F286" s="14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4"/>
      <c r="B287" s="1"/>
      <c r="C287" s="1"/>
      <c r="D287" s="1"/>
      <c r="E287" s="1"/>
      <c r="F287" s="14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4"/>
      <c r="B288" s="1"/>
      <c r="C288" s="1"/>
      <c r="D288" s="1"/>
      <c r="E288" s="1"/>
      <c r="F288" s="14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4"/>
      <c r="B289" s="1"/>
      <c r="C289" s="1"/>
      <c r="D289" s="1"/>
      <c r="E289" s="1"/>
      <c r="F289" s="14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4"/>
      <c r="B290" s="1"/>
      <c r="C290" s="1"/>
      <c r="D290" s="1"/>
      <c r="E290" s="1"/>
      <c r="F290" s="14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4"/>
      <c r="B291" s="1"/>
      <c r="C291" s="1"/>
      <c r="D291" s="1"/>
      <c r="E291" s="1"/>
      <c r="F291" s="14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4"/>
      <c r="B292" s="1"/>
      <c r="C292" s="1"/>
      <c r="D292" s="1"/>
      <c r="E292" s="1"/>
      <c r="F292" s="14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4"/>
      <c r="B293" s="1"/>
      <c r="C293" s="1"/>
      <c r="D293" s="1"/>
      <c r="E293" s="1"/>
      <c r="F293" s="14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4"/>
      <c r="B294" s="1"/>
      <c r="C294" s="1"/>
      <c r="D294" s="1"/>
      <c r="E294" s="1"/>
      <c r="F294" s="14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4"/>
      <c r="B295" s="1"/>
      <c r="C295" s="1"/>
      <c r="D295" s="1"/>
      <c r="E295" s="1"/>
      <c r="F295" s="14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4"/>
      <c r="B296" s="1"/>
      <c r="C296" s="1"/>
      <c r="D296" s="1"/>
      <c r="E296" s="1"/>
      <c r="F296" s="14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4"/>
      <c r="B297" s="1"/>
      <c r="C297" s="1"/>
      <c r="D297" s="1"/>
      <c r="E297" s="1"/>
      <c r="F297" s="14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4"/>
      <c r="B298" s="1"/>
      <c r="C298" s="1"/>
      <c r="D298" s="1"/>
      <c r="E298" s="1"/>
      <c r="F298" s="14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4"/>
      <c r="B299" s="1"/>
      <c r="C299" s="1"/>
      <c r="D299" s="1"/>
      <c r="E299" s="1"/>
      <c r="F299" s="14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4"/>
      <c r="B300" s="1"/>
      <c r="C300" s="1"/>
      <c r="D300" s="1"/>
      <c r="E300" s="1"/>
      <c r="F300" s="14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4"/>
      <c r="B301" s="1"/>
      <c r="C301" s="1"/>
      <c r="D301" s="1"/>
      <c r="E301" s="1"/>
      <c r="F301" s="14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4"/>
      <c r="B302" s="1"/>
      <c r="C302" s="1"/>
      <c r="D302" s="1"/>
      <c r="E302" s="1"/>
      <c r="F302" s="14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4"/>
      <c r="B303" s="1"/>
      <c r="C303" s="1"/>
      <c r="D303" s="1"/>
      <c r="E303" s="1"/>
      <c r="F303" s="14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4"/>
      <c r="B304" s="1"/>
      <c r="C304" s="1"/>
      <c r="D304" s="1"/>
      <c r="E304" s="1"/>
      <c r="F304" s="14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4"/>
      <c r="B305" s="1"/>
      <c r="C305" s="1"/>
      <c r="D305" s="1"/>
      <c r="E305" s="1"/>
      <c r="F305" s="14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4"/>
      <c r="B306" s="1"/>
      <c r="C306" s="1"/>
      <c r="D306" s="1"/>
      <c r="E306" s="1"/>
      <c r="F306" s="14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4"/>
      <c r="B307" s="1"/>
      <c r="C307" s="1"/>
      <c r="D307" s="1"/>
      <c r="E307" s="1"/>
      <c r="F307" s="14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4"/>
      <c r="B308" s="1"/>
      <c r="C308" s="1"/>
      <c r="D308" s="1"/>
      <c r="E308" s="1"/>
      <c r="F308" s="14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4"/>
      <c r="B309" s="1"/>
      <c r="C309" s="1"/>
      <c r="D309" s="1"/>
      <c r="E309" s="1"/>
      <c r="F309" s="14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4"/>
      <c r="B310" s="1"/>
      <c r="C310" s="1"/>
      <c r="D310" s="1"/>
      <c r="E310" s="1"/>
      <c r="F310" s="14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4"/>
      <c r="B311" s="1"/>
      <c r="C311" s="1"/>
      <c r="D311" s="1"/>
      <c r="E311" s="1"/>
      <c r="F311" s="14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4"/>
      <c r="B312" s="1"/>
      <c r="C312" s="1"/>
      <c r="D312" s="1"/>
      <c r="E312" s="1"/>
      <c r="F312" s="14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4"/>
      <c r="B313" s="1"/>
      <c r="C313" s="1"/>
      <c r="D313" s="1"/>
      <c r="E313" s="1"/>
      <c r="F313" s="14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4"/>
      <c r="B314" s="1"/>
      <c r="C314" s="1"/>
      <c r="D314" s="1"/>
      <c r="E314" s="1"/>
      <c r="F314" s="14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4"/>
      <c r="B315" s="1"/>
      <c r="C315" s="1"/>
      <c r="D315" s="1"/>
      <c r="E315" s="1"/>
      <c r="F315" s="14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4"/>
      <c r="B316" s="1"/>
      <c r="C316" s="1"/>
      <c r="D316" s="1"/>
      <c r="E316" s="1"/>
      <c r="F316" s="14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4"/>
      <c r="B317" s="1"/>
      <c r="C317" s="1"/>
      <c r="D317" s="1"/>
      <c r="E317" s="1"/>
      <c r="F317" s="14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4"/>
      <c r="B318" s="1"/>
      <c r="C318" s="1"/>
      <c r="D318" s="1"/>
      <c r="E318" s="1"/>
      <c r="F318" s="14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4"/>
      <c r="B319" s="1"/>
      <c r="C319" s="1"/>
      <c r="D319" s="1"/>
      <c r="E319" s="1"/>
      <c r="F319" s="14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4"/>
      <c r="B320" s="1"/>
      <c r="C320" s="1"/>
      <c r="D320" s="1"/>
      <c r="E320" s="1"/>
      <c r="F320" s="14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4"/>
      <c r="B321" s="1"/>
      <c r="C321" s="1"/>
      <c r="D321" s="1"/>
      <c r="E321" s="1"/>
      <c r="F321" s="14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4"/>
      <c r="B322" s="1"/>
      <c r="C322" s="1"/>
      <c r="D322" s="1"/>
      <c r="E322" s="1"/>
      <c r="F322" s="14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4"/>
      <c r="B323" s="1"/>
      <c r="C323" s="1"/>
      <c r="D323" s="1"/>
      <c r="E323" s="1"/>
      <c r="F323" s="14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4"/>
      <c r="B324" s="1"/>
      <c r="C324" s="1"/>
      <c r="D324" s="1"/>
      <c r="E324" s="1"/>
      <c r="F324" s="14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4"/>
      <c r="B325" s="1"/>
      <c r="C325" s="1"/>
      <c r="D325" s="1"/>
      <c r="E325" s="1"/>
      <c r="F325" s="14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4"/>
      <c r="B326" s="1"/>
      <c r="C326" s="1"/>
      <c r="D326" s="1"/>
      <c r="E326" s="1"/>
      <c r="F326" s="14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4"/>
      <c r="B327" s="1"/>
      <c r="C327" s="1"/>
      <c r="D327" s="1"/>
      <c r="E327" s="1"/>
      <c r="F327" s="14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4"/>
      <c r="B328" s="1"/>
      <c r="C328" s="1"/>
      <c r="D328" s="1"/>
      <c r="E328" s="1"/>
      <c r="F328" s="14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4"/>
      <c r="B329" s="1"/>
      <c r="C329" s="1"/>
      <c r="D329" s="1"/>
      <c r="E329" s="1"/>
      <c r="F329" s="14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4"/>
      <c r="B330" s="1"/>
      <c r="C330" s="1"/>
      <c r="D330" s="1"/>
      <c r="E330" s="1"/>
      <c r="F330" s="14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4"/>
      <c r="B331" s="1"/>
      <c r="C331" s="1"/>
      <c r="D331" s="1"/>
      <c r="E331" s="1"/>
      <c r="F331" s="14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4"/>
      <c r="B332" s="1"/>
      <c r="C332" s="1"/>
      <c r="D332" s="1"/>
      <c r="E332" s="1"/>
      <c r="F332" s="14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4"/>
      <c r="B333" s="1"/>
      <c r="C333" s="1"/>
      <c r="D333" s="1"/>
      <c r="E333" s="1"/>
      <c r="F333" s="14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4"/>
      <c r="B334" s="1"/>
      <c r="C334" s="1"/>
      <c r="D334" s="1"/>
      <c r="E334" s="1"/>
      <c r="F334" s="14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4"/>
      <c r="B335" s="1"/>
      <c r="C335" s="1"/>
      <c r="D335" s="1"/>
      <c r="E335" s="1"/>
      <c r="F335" s="14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4"/>
      <c r="B336" s="1"/>
      <c r="C336" s="1"/>
      <c r="D336" s="1"/>
      <c r="E336" s="1"/>
      <c r="F336" s="14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4"/>
      <c r="B337" s="1"/>
      <c r="C337" s="1"/>
      <c r="D337" s="1"/>
      <c r="E337" s="1"/>
      <c r="F337" s="14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4"/>
      <c r="B338" s="1"/>
      <c r="C338" s="1"/>
      <c r="D338" s="1"/>
      <c r="E338" s="1"/>
      <c r="F338" s="14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4"/>
      <c r="B339" s="1"/>
      <c r="C339" s="1"/>
      <c r="D339" s="1"/>
      <c r="E339" s="1"/>
      <c r="F339" s="14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4"/>
      <c r="B340" s="1"/>
      <c r="C340" s="1"/>
      <c r="D340" s="1"/>
      <c r="E340" s="1"/>
      <c r="F340" s="14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4"/>
      <c r="B341" s="1"/>
      <c r="C341" s="1"/>
      <c r="D341" s="1"/>
      <c r="E341" s="1"/>
      <c r="F341" s="14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4"/>
      <c r="B342" s="1"/>
      <c r="C342" s="1"/>
      <c r="D342" s="1"/>
      <c r="E342" s="1"/>
      <c r="F342" s="14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4"/>
      <c r="B343" s="1"/>
      <c r="C343" s="1"/>
      <c r="D343" s="1"/>
      <c r="E343" s="1"/>
      <c r="F343" s="14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4"/>
      <c r="B344" s="1"/>
      <c r="C344" s="1"/>
      <c r="D344" s="1"/>
      <c r="E344" s="1"/>
      <c r="F344" s="14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4"/>
      <c r="B345" s="1"/>
      <c r="C345" s="1"/>
      <c r="D345" s="1"/>
      <c r="E345" s="1"/>
      <c r="F345" s="14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4"/>
      <c r="B346" s="1"/>
      <c r="C346" s="1"/>
      <c r="D346" s="1"/>
      <c r="E346" s="1"/>
      <c r="F346" s="14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4"/>
      <c r="B347" s="1"/>
      <c r="C347" s="1"/>
      <c r="D347" s="1"/>
      <c r="E347" s="1"/>
      <c r="F347" s="14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4"/>
      <c r="B348" s="1"/>
      <c r="C348" s="1"/>
      <c r="D348" s="1"/>
      <c r="E348" s="1"/>
      <c r="F348" s="14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4"/>
      <c r="B349" s="1"/>
      <c r="C349" s="1"/>
      <c r="D349" s="1"/>
      <c r="E349" s="1"/>
      <c r="F349" s="14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4"/>
      <c r="B350" s="1"/>
      <c r="C350" s="1"/>
      <c r="D350" s="1"/>
      <c r="E350" s="1"/>
      <c r="F350" s="14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4"/>
      <c r="B351" s="1"/>
      <c r="C351" s="1"/>
      <c r="D351" s="1"/>
      <c r="E351" s="1"/>
      <c r="F351" s="14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4"/>
      <c r="B352" s="1"/>
      <c r="C352" s="1"/>
      <c r="D352" s="1"/>
      <c r="E352" s="1"/>
      <c r="F352" s="14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4"/>
      <c r="B353" s="1"/>
      <c r="C353" s="1"/>
      <c r="D353" s="1"/>
      <c r="E353" s="1"/>
      <c r="F353" s="14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4"/>
      <c r="B354" s="1"/>
      <c r="C354" s="1"/>
      <c r="D354" s="1"/>
      <c r="E354" s="1"/>
      <c r="F354" s="14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4"/>
      <c r="B355" s="1"/>
      <c r="C355" s="1"/>
      <c r="D355" s="1"/>
      <c r="E355" s="1"/>
      <c r="F355" s="14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4"/>
      <c r="B356" s="1"/>
      <c r="C356" s="1"/>
      <c r="D356" s="1"/>
      <c r="E356" s="1"/>
      <c r="F356" s="14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4"/>
      <c r="B357" s="1"/>
      <c r="C357" s="1"/>
      <c r="D357" s="1"/>
      <c r="E357" s="1"/>
      <c r="F357" s="14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4"/>
      <c r="B358" s="1"/>
      <c r="C358" s="1"/>
      <c r="D358" s="1"/>
      <c r="E358" s="1"/>
      <c r="F358" s="14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4"/>
      <c r="B359" s="1"/>
      <c r="C359" s="1"/>
      <c r="D359" s="1"/>
      <c r="E359" s="1"/>
      <c r="F359" s="14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4"/>
      <c r="B360" s="1"/>
      <c r="C360" s="1"/>
      <c r="D360" s="1"/>
      <c r="E360" s="1"/>
      <c r="F360" s="14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4"/>
      <c r="B361" s="1"/>
      <c r="C361" s="1"/>
      <c r="D361" s="1"/>
      <c r="E361" s="1"/>
      <c r="F361" s="14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4"/>
      <c r="B362" s="1"/>
      <c r="C362" s="1"/>
      <c r="D362" s="1"/>
      <c r="E362" s="1"/>
      <c r="F362" s="14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4"/>
      <c r="B363" s="1"/>
      <c r="C363" s="1"/>
      <c r="D363" s="1"/>
      <c r="E363" s="1"/>
      <c r="F363" s="14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4"/>
      <c r="B364" s="1"/>
      <c r="C364" s="1"/>
      <c r="D364" s="1"/>
      <c r="E364" s="1"/>
      <c r="F364" s="14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4"/>
      <c r="B365" s="1"/>
      <c r="C365" s="1"/>
      <c r="D365" s="1"/>
      <c r="E365" s="1"/>
      <c r="F365" s="14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4"/>
      <c r="B366" s="1"/>
      <c r="C366" s="1"/>
      <c r="D366" s="1"/>
      <c r="E366" s="1"/>
      <c r="F366" s="14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4"/>
      <c r="B367" s="1"/>
      <c r="C367" s="1"/>
      <c r="D367" s="1"/>
      <c r="E367" s="1"/>
      <c r="F367" s="14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4"/>
      <c r="B368" s="1"/>
      <c r="C368" s="1"/>
      <c r="D368" s="1"/>
      <c r="E368" s="1"/>
      <c r="F368" s="14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4"/>
      <c r="B369" s="1"/>
      <c r="C369" s="1"/>
      <c r="D369" s="1"/>
      <c r="E369" s="1"/>
      <c r="F369" s="14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4"/>
      <c r="B370" s="1"/>
      <c r="C370" s="1"/>
      <c r="D370" s="1"/>
      <c r="E370" s="1"/>
      <c r="F370" s="14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4"/>
      <c r="B371" s="1"/>
      <c r="C371" s="1"/>
      <c r="D371" s="1"/>
      <c r="E371" s="1"/>
      <c r="F371" s="14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4"/>
      <c r="B372" s="1"/>
      <c r="C372" s="1"/>
      <c r="D372" s="1"/>
      <c r="E372" s="1"/>
      <c r="F372" s="14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4"/>
      <c r="B373" s="1"/>
      <c r="C373" s="1"/>
      <c r="D373" s="1"/>
      <c r="E373" s="1"/>
      <c r="F373" s="14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4"/>
      <c r="B374" s="1"/>
      <c r="C374" s="1"/>
      <c r="D374" s="1"/>
      <c r="E374" s="1"/>
      <c r="F374" s="14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4"/>
      <c r="B375" s="1"/>
      <c r="C375" s="1"/>
      <c r="D375" s="1"/>
      <c r="E375" s="1"/>
      <c r="F375" s="14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4"/>
      <c r="B376" s="1"/>
      <c r="C376" s="1"/>
      <c r="D376" s="1"/>
      <c r="E376" s="1"/>
      <c r="F376" s="14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4"/>
      <c r="B377" s="1"/>
      <c r="C377" s="1"/>
      <c r="D377" s="1"/>
      <c r="E377" s="1"/>
      <c r="F377" s="14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4"/>
      <c r="B378" s="1"/>
      <c r="C378" s="1"/>
      <c r="D378" s="1"/>
      <c r="E378" s="1"/>
      <c r="F378" s="14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4"/>
      <c r="B379" s="1"/>
      <c r="C379" s="1"/>
      <c r="D379" s="1"/>
      <c r="E379" s="1"/>
      <c r="F379" s="14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4"/>
      <c r="B380" s="1"/>
      <c r="C380" s="1"/>
      <c r="D380" s="1"/>
      <c r="E380" s="1"/>
      <c r="F380" s="14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4"/>
      <c r="B381" s="1"/>
      <c r="C381" s="1"/>
      <c r="D381" s="1"/>
      <c r="E381" s="1"/>
      <c r="F381" s="14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4"/>
      <c r="B382" s="1"/>
      <c r="C382" s="1"/>
      <c r="D382" s="1"/>
      <c r="E382" s="1"/>
      <c r="F382" s="14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4"/>
      <c r="B383" s="1"/>
      <c r="C383" s="1"/>
      <c r="D383" s="1"/>
      <c r="E383" s="1"/>
      <c r="F383" s="14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4"/>
      <c r="B384" s="1"/>
      <c r="C384" s="1"/>
      <c r="D384" s="1"/>
      <c r="E384" s="1"/>
      <c r="F384" s="14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4"/>
      <c r="B385" s="1"/>
      <c r="C385" s="1"/>
      <c r="D385" s="1"/>
      <c r="E385" s="1"/>
      <c r="F385" s="14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4"/>
      <c r="B386" s="1"/>
      <c r="C386" s="1"/>
      <c r="D386" s="1"/>
      <c r="E386" s="1"/>
      <c r="F386" s="14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4"/>
      <c r="B387" s="1"/>
      <c r="C387" s="1"/>
      <c r="D387" s="1"/>
      <c r="E387" s="1"/>
      <c r="F387" s="14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4"/>
      <c r="B388" s="1"/>
      <c r="C388" s="1"/>
      <c r="D388" s="1"/>
      <c r="E388" s="1"/>
      <c r="F388" s="14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4"/>
      <c r="B389" s="1"/>
      <c r="C389" s="1"/>
      <c r="D389" s="1"/>
      <c r="E389" s="1"/>
      <c r="F389" s="14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4"/>
      <c r="B390" s="1"/>
      <c r="C390" s="1"/>
      <c r="D390" s="1"/>
      <c r="E390" s="1"/>
      <c r="F390" s="14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4"/>
      <c r="B391" s="1"/>
      <c r="C391" s="1"/>
      <c r="D391" s="1"/>
      <c r="E391" s="1"/>
      <c r="F391" s="14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4"/>
      <c r="B392" s="1"/>
      <c r="C392" s="1"/>
      <c r="D392" s="1"/>
      <c r="E392" s="1"/>
      <c r="F392" s="14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4"/>
      <c r="B393" s="1"/>
      <c r="C393" s="1"/>
      <c r="D393" s="1"/>
      <c r="E393" s="1"/>
      <c r="F393" s="14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4"/>
      <c r="B394" s="1"/>
      <c r="C394" s="1"/>
      <c r="D394" s="1"/>
      <c r="E394" s="1"/>
      <c r="F394" s="14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4"/>
      <c r="B395" s="1"/>
      <c r="C395" s="1"/>
      <c r="D395" s="1"/>
      <c r="E395" s="1"/>
      <c r="F395" s="14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4"/>
      <c r="B396" s="1"/>
      <c r="C396" s="1"/>
      <c r="D396" s="1"/>
      <c r="E396" s="1"/>
      <c r="F396" s="14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4"/>
      <c r="B397" s="1"/>
      <c r="C397" s="1"/>
      <c r="D397" s="1"/>
      <c r="E397" s="1"/>
      <c r="F397" s="14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4"/>
      <c r="B398" s="1"/>
      <c r="C398" s="1"/>
      <c r="D398" s="1"/>
      <c r="E398" s="1"/>
      <c r="F398" s="14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4"/>
      <c r="B399" s="1"/>
      <c r="C399" s="1"/>
      <c r="D399" s="1"/>
      <c r="E399" s="1"/>
      <c r="F399" s="14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4"/>
      <c r="B400" s="1"/>
      <c r="C400" s="1"/>
      <c r="D400" s="1"/>
      <c r="E400" s="1"/>
      <c r="F400" s="14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4"/>
      <c r="B401" s="1"/>
      <c r="C401" s="1"/>
      <c r="D401" s="1"/>
      <c r="E401" s="1"/>
      <c r="F401" s="14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4"/>
      <c r="B402" s="1"/>
      <c r="C402" s="1"/>
      <c r="D402" s="1"/>
      <c r="E402" s="1"/>
      <c r="F402" s="14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4"/>
      <c r="B403" s="1"/>
      <c r="C403" s="1"/>
      <c r="D403" s="1"/>
      <c r="E403" s="1"/>
      <c r="F403" s="14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4"/>
      <c r="B404" s="1"/>
      <c r="C404" s="1"/>
      <c r="D404" s="1"/>
      <c r="E404" s="1"/>
      <c r="F404" s="14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4"/>
      <c r="B405" s="1"/>
      <c r="C405" s="1"/>
      <c r="D405" s="1"/>
      <c r="E405" s="1"/>
      <c r="F405" s="14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4"/>
      <c r="B406" s="1"/>
      <c r="C406" s="1"/>
      <c r="D406" s="1"/>
      <c r="E406" s="1"/>
      <c r="F406" s="14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4"/>
      <c r="B407" s="1"/>
      <c r="C407" s="1"/>
      <c r="D407" s="1"/>
      <c r="E407" s="1"/>
      <c r="F407" s="14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4"/>
      <c r="B408" s="1"/>
      <c r="C408" s="1"/>
      <c r="D408" s="1"/>
      <c r="E408" s="1"/>
      <c r="F408" s="14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4"/>
      <c r="B409" s="1"/>
      <c r="C409" s="1"/>
      <c r="D409" s="1"/>
      <c r="E409" s="1"/>
      <c r="F409" s="14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4"/>
      <c r="B410" s="1"/>
      <c r="C410" s="1"/>
      <c r="D410" s="1"/>
      <c r="E410" s="1"/>
      <c r="F410" s="14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4"/>
      <c r="B411" s="1"/>
      <c r="C411" s="1"/>
      <c r="D411" s="1"/>
      <c r="E411" s="1"/>
      <c r="F411" s="14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4"/>
      <c r="B412" s="1"/>
      <c r="C412" s="1"/>
      <c r="D412" s="1"/>
      <c r="E412" s="1"/>
      <c r="F412" s="14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4"/>
      <c r="B413" s="1"/>
      <c r="C413" s="1"/>
      <c r="D413" s="1"/>
      <c r="E413" s="1"/>
      <c r="F413" s="14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4"/>
      <c r="B414" s="1"/>
      <c r="C414" s="1"/>
      <c r="D414" s="1"/>
      <c r="E414" s="1"/>
      <c r="F414" s="14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4"/>
      <c r="B415" s="1"/>
      <c r="C415" s="1"/>
      <c r="D415" s="1"/>
      <c r="E415" s="1"/>
      <c r="F415" s="14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4"/>
      <c r="B416" s="1"/>
      <c r="C416" s="1"/>
      <c r="D416" s="1"/>
      <c r="E416" s="1"/>
      <c r="F416" s="14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4"/>
      <c r="B417" s="1"/>
      <c r="C417" s="1"/>
      <c r="D417" s="1"/>
      <c r="E417" s="1"/>
      <c r="F417" s="14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4"/>
      <c r="B418" s="1"/>
      <c r="C418" s="1"/>
      <c r="D418" s="1"/>
      <c r="E418" s="1"/>
      <c r="F418" s="14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4"/>
      <c r="B419" s="1"/>
      <c r="C419" s="1"/>
      <c r="D419" s="1"/>
      <c r="E419" s="1"/>
      <c r="F419" s="14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4"/>
      <c r="B420" s="1"/>
      <c r="C420" s="1"/>
      <c r="D420" s="1"/>
      <c r="E420" s="1"/>
      <c r="F420" s="14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4"/>
      <c r="B421" s="1"/>
      <c r="C421" s="1"/>
      <c r="D421" s="1"/>
      <c r="E421" s="1"/>
      <c r="F421" s="14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4"/>
      <c r="B422" s="1"/>
      <c r="C422" s="1"/>
      <c r="D422" s="1"/>
      <c r="E422" s="1"/>
      <c r="F422" s="14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4"/>
      <c r="B423" s="1"/>
      <c r="C423" s="1"/>
      <c r="D423" s="1"/>
      <c r="E423" s="1"/>
      <c r="F423" s="14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4"/>
      <c r="B424" s="1"/>
      <c r="C424" s="1"/>
      <c r="D424" s="1"/>
      <c r="E424" s="1"/>
      <c r="F424" s="14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4"/>
      <c r="B425" s="1"/>
      <c r="C425" s="1"/>
      <c r="D425" s="1"/>
      <c r="E425" s="1"/>
      <c r="F425" s="14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4"/>
      <c r="B426" s="1"/>
      <c r="C426" s="1"/>
      <c r="D426" s="1"/>
      <c r="E426" s="1"/>
      <c r="F426" s="14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4"/>
      <c r="B427" s="1"/>
      <c r="C427" s="1"/>
      <c r="D427" s="1"/>
      <c r="E427" s="1"/>
      <c r="F427" s="14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4"/>
      <c r="B428" s="1"/>
      <c r="C428" s="1"/>
      <c r="D428" s="1"/>
      <c r="E428" s="1"/>
      <c r="F428" s="14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4"/>
      <c r="B429" s="1"/>
      <c r="C429" s="1"/>
      <c r="D429" s="1"/>
      <c r="E429" s="1"/>
      <c r="F429" s="14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4"/>
      <c r="B430" s="1"/>
      <c r="C430" s="1"/>
      <c r="D430" s="1"/>
      <c r="E430" s="1"/>
      <c r="F430" s="14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4"/>
      <c r="B431" s="1"/>
      <c r="C431" s="1"/>
      <c r="D431" s="1"/>
      <c r="E431" s="1"/>
      <c r="F431" s="14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4"/>
      <c r="B432" s="1"/>
      <c r="C432" s="1"/>
      <c r="D432" s="1"/>
      <c r="E432" s="1"/>
      <c r="F432" s="14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4"/>
      <c r="B433" s="1"/>
      <c r="C433" s="1"/>
      <c r="D433" s="1"/>
      <c r="E433" s="1"/>
      <c r="F433" s="14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4"/>
      <c r="B434" s="1"/>
      <c r="C434" s="1"/>
      <c r="D434" s="1"/>
      <c r="E434" s="1"/>
      <c r="F434" s="14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4"/>
      <c r="B435" s="1"/>
      <c r="C435" s="1"/>
      <c r="D435" s="1"/>
      <c r="E435" s="1"/>
      <c r="F435" s="14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4"/>
      <c r="B436" s="1"/>
      <c r="C436" s="1"/>
      <c r="D436" s="1"/>
      <c r="E436" s="1"/>
      <c r="F436" s="14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4"/>
      <c r="B437" s="1"/>
      <c r="C437" s="1"/>
      <c r="D437" s="1"/>
      <c r="E437" s="1"/>
      <c r="F437" s="14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4"/>
      <c r="B438" s="1"/>
      <c r="C438" s="1"/>
      <c r="D438" s="1"/>
      <c r="E438" s="1"/>
      <c r="F438" s="14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4"/>
      <c r="B439" s="1"/>
      <c r="C439" s="1"/>
      <c r="D439" s="1"/>
      <c r="E439" s="1"/>
      <c r="F439" s="14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4"/>
      <c r="B440" s="1"/>
      <c r="C440" s="1"/>
      <c r="D440" s="1"/>
      <c r="E440" s="1"/>
      <c r="F440" s="14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4"/>
      <c r="B441" s="1"/>
      <c r="C441" s="1"/>
      <c r="D441" s="1"/>
      <c r="E441" s="1"/>
      <c r="F441" s="14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4"/>
      <c r="B442" s="1"/>
      <c r="C442" s="1"/>
      <c r="D442" s="1"/>
      <c r="E442" s="1"/>
      <c r="F442" s="14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4"/>
      <c r="B443" s="1"/>
      <c r="C443" s="1"/>
      <c r="D443" s="1"/>
      <c r="E443" s="1"/>
      <c r="F443" s="14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4"/>
      <c r="B444" s="1"/>
      <c r="C444" s="1"/>
      <c r="D444" s="1"/>
      <c r="E444" s="1"/>
      <c r="F444" s="14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4"/>
      <c r="B445" s="1"/>
      <c r="C445" s="1"/>
      <c r="D445" s="1"/>
      <c r="E445" s="1"/>
      <c r="F445" s="14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4"/>
      <c r="B446" s="1"/>
      <c r="C446" s="1"/>
      <c r="D446" s="1"/>
      <c r="E446" s="1"/>
      <c r="F446" s="14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4"/>
      <c r="B447" s="1"/>
      <c r="C447" s="1"/>
      <c r="D447" s="1"/>
      <c r="E447" s="1"/>
      <c r="F447" s="14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4"/>
      <c r="B448" s="1"/>
      <c r="C448" s="1"/>
      <c r="D448" s="1"/>
      <c r="E448" s="1"/>
      <c r="F448" s="14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4"/>
      <c r="B449" s="1"/>
      <c r="C449" s="1"/>
      <c r="D449" s="1"/>
      <c r="E449" s="1"/>
      <c r="F449" s="14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4"/>
      <c r="B450" s="1"/>
      <c r="C450" s="1"/>
      <c r="D450" s="1"/>
      <c r="E450" s="1"/>
      <c r="F450" s="14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4"/>
      <c r="B451" s="1"/>
      <c r="C451" s="1"/>
      <c r="D451" s="1"/>
      <c r="E451" s="1"/>
      <c r="F451" s="14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4"/>
      <c r="B452" s="1"/>
      <c r="C452" s="1"/>
      <c r="D452" s="1"/>
      <c r="E452" s="1"/>
      <c r="F452" s="14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4"/>
      <c r="B453" s="1"/>
      <c r="C453" s="1"/>
      <c r="D453" s="1"/>
      <c r="E453" s="1"/>
      <c r="F453" s="14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4"/>
      <c r="B454" s="1"/>
      <c r="C454" s="1"/>
      <c r="D454" s="1"/>
      <c r="E454" s="1"/>
      <c r="F454" s="14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4"/>
      <c r="B455" s="1"/>
      <c r="C455" s="1"/>
      <c r="D455" s="1"/>
      <c r="E455" s="1"/>
      <c r="F455" s="14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4"/>
      <c r="B456" s="1"/>
      <c r="C456" s="1"/>
      <c r="D456" s="1"/>
      <c r="E456" s="1"/>
      <c r="F456" s="14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4"/>
      <c r="B457" s="1"/>
      <c r="C457" s="1"/>
      <c r="D457" s="1"/>
      <c r="E457" s="1"/>
      <c r="F457" s="14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4"/>
      <c r="B458" s="1"/>
      <c r="C458" s="1"/>
      <c r="D458" s="1"/>
      <c r="E458" s="1"/>
      <c r="F458" s="14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4"/>
      <c r="B459" s="1"/>
      <c r="C459" s="1"/>
      <c r="D459" s="1"/>
      <c r="E459" s="1"/>
      <c r="F459" s="14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4"/>
      <c r="B460" s="1"/>
      <c r="C460" s="1"/>
      <c r="D460" s="1"/>
      <c r="E460" s="1"/>
      <c r="F460" s="14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4"/>
      <c r="B461" s="1"/>
      <c r="C461" s="1"/>
      <c r="D461" s="1"/>
      <c r="E461" s="1"/>
      <c r="F461" s="14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4"/>
      <c r="B462" s="1"/>
      <c r="C462" s="1"/>
      <c r="D462" s="1"/>
      <c r="E462" s="1"/>
      <c r="F462" s="14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4"/>
      <c r="B463" s="1"/>
      <c r="C463" s="1"/>
      <c r="D463" s="1"/>
      <c r="E463" s="1"/>
      <c r="F463" s="14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4"/>
      <c r="B464" s="1"/>
      <c r="C464" s="1"/>
      <c r="D464" s="1"/>
      <c r="E464" s="1"/>
      <c r="F464" s="14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4"/>
      <c r="B465" s="1"/>
      <c r="C465" s="1"/>
      <c r="D465" s="1"/>
      <c r="E465" s="1"/>
      <c r="F465" s="14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4"/>
      <c r="B466" s="1"/>
      <c r="C466" s="1"/>
      <c r="D466" s="1"/>
      <c r="E466" s="1"/>
      <c r="F466" s="14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4"/>
      <c r="B467" s="1"/>
      <c r="C467" s="1"/>
      <c r="D467" s="1"/>
      <c r="E467" s="1"/>
      <c r="F467" s="14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4"/>
      <c r="B468" s="1"/>
      <c r="C468" s="1"/>
      <c r="D468" s="1"/>
      <c r="E468" s="1"/>
      <c r="F468" s="14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4"/>
      <c r="B469" s="1"/>
      <c r="C469" s="1"/>
      <c r="D469" s="1"/>
      <c r="E469" s="1"/>
      <c r="F469" s="14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4"/>
      <c r="B470" s="1"/>
      <c r="C470" s="1"/>
      <c r="D470" s="1"/>
      <c r="E470" s="1"/>
      <c r="F470" s="14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4"/>
      <c r="B471" s="1"/>
      <c r="C471" s="1"/>
      <c r="D471" s="1"/>
      <c r="E471" s="1"/>
      <c r="F471" s="14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4"/>
      <c r="B472" s="1"/>
      <c r="C472" s="1"/>
      <c r="D472" s="1"/>
      <c r="E472" s="1"/>
      <c r="F472" s="14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4"/>
      <c r="B473" s="1"/>
      <c r="C473" s="1"/>
      <c r="D473" s="1"/>
      <c r="E473" s="1"/>
      <c r="F473" s="14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4"/>
      <c r="B474" s="1"/>
      <c r="C474" s="1"/>
      <c r="D474" s="1"/>
      <c r="E474" s="1"/>
      <c r="F474" s="14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4"/>
      <c r="B475" s="1"/>
      <c r="C475" s="1"/>
      <c r="D475" s="1"/>
      <c r="E475" s="1"/>
      <c r="F475" s="14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4"/>
      <c r="B476" s="1"/>
      <c r="C476" s="1"/>
      <c r="D476" s="1"/>
      <c r="E476" s="1"/>
      <c r="F476" s="14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4"/>
      <c r="B477" s="1"/>
      <c r="C477" s="1"/>
      <c r="D477" s="1"/>
      <c r="E477" s="1"/>
      <c r="F477" s="14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4"/>
      <c r="B478" s="1"/>
      <c r="C478" s="1"/>
      <c r="D478" s="1"/>
      <c r="E478" s="1"/>
      <c r="F478" s="14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4"/>
      <c r="B479" s="1"/>
      <c r="C479" s="1"/>
      <c r="D479" s="1"/>
      <c r="E479" s="1"/>
      <c r="F479" s="14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4"/>
      <c r="B480" s="1"/>
      <c r="C480" s="1"/>
      <c r="D480" s="1"/>
      <c r="E480" s="1"/>
      <c r="F480" s="14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4"/>
      <c r="B481" s="1"/>
      <c r="C481" s="1"/>
      <c r="D481" s="1"/>
      <c r="E481" s="1"/>
      <c r="F481" s="14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4"/>
      <c r="B482" s="1"/>
      <c r="C482" s="1"/>
      <c r="D482" s="1"/>
      <c r="E482" s="1"/>
      <c r="F482" s="14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4"/>
      <c r="B483" s="1"/>
      <c r="C483" s="1"/>
      <c r="D483" s="1"/>
      <c r="E483" s="1"/>
      <c r="F483" s="14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4"/>
      <c r="B484" s="1"/>
      <c r="C484" s="1"/>
      <c r="D484" s="1"/>
      <c r="E484" s="1"/>
      <c r="F484" s="14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4"/>
      <c r="B485" s="1"/>
      <c r="C485" s="1"/>
      <c r="D485" s="1"/>
      <c r="E485" s="1"/>
      <c r="F485" s="14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4"/>
      <c r="B486" s="1"/>
      <c r="C486" s="1"/>
      <c r="D486" s="1"/>
      <c r="E486" s="1"/>
      <c r="F486" s="14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4"/>
      <c r="B487" s="1"/>
      <c r="C487" s="1"/>
      <c r="D487" s="1"/>
      <c r="E487" s="1"/>
      <c r="F487" s="14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4"/>
      <c r="B488" s="1"/>
      <c r="C488" s="1"/>
      <c r="D488" s="1"/>
      <c r="E488" s="1"/>
      <c r="F488" s="14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4"/>
      <c r="B489" s="1"/>
      <c r="C489" s="1"/>
      <c r="D489" s="1"/>
      <c r="E489" s="1"/>
      <c r="F489" s="14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4"/>
      <c r="B490" s="1"/>
      <c r="C490" s="1"/>
      <c r="D490" s="1"/>
      <c r="E490" s="1"/>
      <c r="F490" s="14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4"/>
      <c r="B491" s="1"/>
      <c r="C491" s="1"/>
      <c r="D491" s="1"/>
      <c r="E491" s="1"/>
      <c r="F491" s="14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4"/>
      <c r="B492" s="1"/>
      <c r="C492" s="1"/>
      <c r="D492" s="1"/>
      <c r="E492" s="1"/>
      <c r="F492" s="14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4"/>
      <c r="B493" s="1"/>
      <c r="C493" s="1"/>
      <c r="D493" s="1"/>
      <c r="E493" s="1"/>
      <c r="F493" s="14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4"/>
      <c r="B494" s="1"/>
      <c r="C494" s="1"/>
      <c r="D494" s="1"/>
      <c r="E494" s="1"/>
      <c r="F494" s="14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4"/>
      <c r="B495" s="1"/>
      <c r="C495" s="1"/>
      <c r="D495" s="1"/>
      <c r="E495" s="1"/>
      <c r="F495" s="14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4"/>
      <c r="B496" s="1"/>
      <c r="C496" s="1"/>
      <c r="D496" s="1"/>
      <c r="E496" s="1"/>
      <c r="F496" s="14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4"/>
      <c r="B497" s="1"/>
      <c r="C497" s="1"/>
      <c r="D497" s="1"/>
      <c r="E497" s="1"/>
      <c r="F497" s="14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4"/>
      <c r="B498" s="1"/>
      <c r="C498" s="1"/>
      <c r="D498" s="1"/>
      <c r="E498" s="1"/>
      <c r="F498" s="14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4"/>
      <c r="B499" s="1"/>
      <c r="C499" s="1"/>
      <c r="D499" s="1"/>
      <c r="E499" s="1"/>
      <c r="F499" s="14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4"/>
      <c r="B500" s="1"/>
      <c r="C500" s="1"/>
      <c r="D500" s="1"/>
      <c r="E500" s="1"/>
      <c r="F500" s="14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4"/>
      <c r="B501" s="1"/>
      <c r="C501" s="1"/>
      <c r="D501" s="1"/>
      <c r="E501" s="1"/>
      <c r="F501" s="14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4"/>
      <c r="B502" s="1"/>
      <c r="C502" s="1"/>
      <c r="D502" s="1"/>
      <c r="E502" s="1"/>
      <c r="F502" s="14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4"/>
      <c r="B503" s="1"/>
      <c r="C503" s="1"/>
      <c r="D503" s="1"/>
      <c r="E503" s="1"/>
      <c r="F503" s="14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4"/>
      <c r="B504" s="1"/>
      <c r="C504" s="1"/>
      <c r="D504" s="1"/>
      <c r="E504" s="1"/>
      <c r="F504" s="14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4"/>
      <c r="B505" s="1"/>
      <c r="C505" s="1"/>
      <c r="D505" s="1"/>
      <c r="E505" s="1"/>
      <c r="F505" s="14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4"/>
      <c r="B506" s="1"/>
      <c r="C506" s="1"/>
      <c r="D506" s="1"/>
      <c r="E506" s="1"/>
      <c r="F506" s="14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4"/>
      <c r="B507" s="1"/>
      <c r="C507" s="1"/>
      <c r="D507" s="1"/>
      <c r="E507" s="1"/>
      <c r="F507" s="14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4"/>
      <c r="B508" s="1"/>
      <c r="C508" s="1"/>
      <c r="D508" s="1"/>
      <c r="E508" s="1"/>
      <c r="F508" s="14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4"/>
      <c r="B509" s="1"/>
      <c r="C509" s="1"/>
      <c r="D509" s="1"/>
      <c r="E509" s="1"/>
      <c r="F509" s="14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4"/>
      <c r="B510" s="1"/>
      <c r="C510" s="1"/>
      <c r="D510" s="1"/>
      <c r="E510" s="1"/>
      <c r="F510" s="14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4"/>
      <c r="B511" s="1"/>
      <c r="C511" s="1"/>
      <c r="D511" s="1"/>
      <c r="E511" s="1"/>
      <c r="F511" s="14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4"/>
      <c r="B512" s="1"/>
      <c r="C512" s="1"/>
      <c r="D512" s="1"/>
      <c r="E512" s="1"/>
      <c r="F512" s="14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4"/>
      <c r="B513" s="1"/>
      <c r="C513" s="1"/>
      <c r="D513" s="1"/>
      <c r="E513" s="1"/>
      <c r="F513" s="14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4"/>
      <c r="B514" s="1"/>
      <c r="C514" s="1"/>
      <c r="D514" s="1"/>
      <c r="E514" s="1"/>
      <c r="F514" s="14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4"/>
      <c r="B515" s="1"/>
      <c r="C515" s="1"/>
      <c r="D515" s="1"/>
      <c r="E515" s="1"/>
      <c r="F515" s="14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4"/>
      <c r="B516" s="1"/>
      <c r="C516" s="1"/>
      <c r="D516" s="1"/>
      <c r="E516" s="1"/>
      <c r="F516" s="14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4"/>
      <c r="B517" s="1"/>
      <c r="C517" s="1"/>
      <c r="D517" s="1"/>
      <c r="E517" s="1"/>
      <c r="F517" s="14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4"/>
      <c r="B518" s="1"/>
      <c r="C518" s="1"/>
      <c r="D518" s="1"/>
      <c r="E518" s="1"/>
      <c r="F518" s="14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4"/>
      <c r="B519" s="1"/>
      <c r="C519" s="1"/>
      <c r="D519" s="1"/>
      <c r="E519" s="1"/>
      <c r="F519" s="14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4"/>
      <c r="B520" s="1"/>
      <c r="C520" s="1"/>
      <c r="D520" s="1"/>
      <c r="E520" s="1"/>
      <c r="F520" s="14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4"/>
      <c r="B521" s="1"/>
      <c r="C521" s="1"/>
      <c r="D521" s="1"/>
      <c r="E521" s="1"/>
      <c r="F521" s="14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4"/>
      <c r="B522" s="1"/>
      <c r="C522" s="1"/>
      <c r="D522" s="1"/>
      <c r="E522" s="1"/>
      <c r="F522" s="14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4"/>
      <c r="B523" s="1"/>
      <c r="C523" s="1"/>
      <c r="D523" s="1"/>
      <c r="E523" s="1"/>
      <c r="F523" s="14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4"/>
      <c r="B524" s="1"/>
      <c r="C524" s="1"/>
      <c r="D524" s="1"/>
      <c r="E524" s="1"/>
      <c r="F524" s="14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4"/>
      <c r="B525" s="1"/>
      <c r="C525" s="1"/>
      <c r="D525" s="1"/>
      <c r="E525" s="1"/>
      <c r="F525" s="14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4"/>
      <c r="B526" s="1"/>
      <c r="C526" s="1"/>
      <c r="D526" s="1"/>
      <c r="E526" s="1"/>
      <c r="F526" s="14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4"/>
      <c r="B527" s="1"/>
      <c r="C527" s="1"/>
      <c r="D527" s="1"/>
      <c r="E527" s="1"/>
      <c r="F527" s="14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4"/>
      <c r="B528" s="1"/>
      <c r="C528" s="1"/>
      <c r="D528" s="1"/>
      <c r="E528" s="1"/>
      <c r="F528" s="14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4"/>
      <c r="B529" s="1"/>
      <c r="C529" s="1"/>
      <c r="D529" s="1"/>
      <c r="E529" s="1"/>
      <c r="F529" s="14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4"/>
      <c r="B530" s="1"/>
      <c r="C530" s="1"/>
      <c r="D530" s="1"/>
      <c r="E530" s="1"/>
      <c r="F530" s="14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4"/>
      <c r="B531" s="1"/>
      <c r="C531" s="1"/>
      <c r="D531" s="1"/>
      <c r="E531" s="1"/>
      <c r="F531" s="14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4"/>
      <c r="B532" s="1"/>
      <c r="C532" s="1"/>
      <c r="D532" s="1"/>
      <c r="E532" s="1"/>
      <c r="F532" s="14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4"/>
      <c r="B533" s="1"/>
      <c r="C533" s="1"/>
      <c r="D533" s="1"/>
      <c r="E533" s="1"/>
      <c r="F533" s="14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4"/>
      <c r="B534" s="1"/>
      <c r="C534" s="1"/>
      <c r="D534" s="1"/>
      <c r="E534" s="1"/>
      <c r="F534" s="14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4"/>
      <c r="B535" s="1"/>
      <c r="C535" s="1"/>
      <c r="D535" s="1"/>
      <c r="E535" s="1"/>
      <c r="F535" s="14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4"/>
      <c r="B536" s="1"/>
      <c r="C536" s="1"/>
      <c r="D536" s="1"/>
      <c r="E536" s="1"/>
      <c r="F536" s="14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4"/>
      <c r="B537" s="1"/>
      <c r="C537" s="1"/>
      <c r="D537" s="1"/>
      <c r="E537" s="1"/>
      <c r="F537" s="14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4"/>
      <c r="B538" s="1"/>
      <c r="C538" s="1"/>
      <c r="D538" s="1"/>
      <c r="E538" s="1"/>
      <c r="F538" s="14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4"/>
      <c r="B539" s="1"/>
      <c r="C539" s="1"/>
      <c r="D539" s="1"/>
      <c r="E539" s="1"/>
      <c r="F539" s="14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4"/>
      <c r="B540" s="1"/>
      <c r="C540" s="1"/>
      <c r="D540" s="1"/>
      <c r="E540" s="1"/>
      <c r="F540" s="14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4"/>
      <c r="B541" s="1"/>
      <c r="C541" s="1"/>
      <c r="D541" s="1"/>
      <c r="E541" s="1"/>
      <c r="F541" s="14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4"/>
      <c r="B542" s="1"/>
      <c r="C542" s="1"/>
      <c r="D542" s="1"/>
      <c r="E542" s="1"/>
      <c r="F542" s="14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4"/>
      <c r="B543" s="1"/>
      <c r="C543" s="1"/>
      <c r="D543" s="1"/>
      <c r="E543" s="1"/>
      <c r="F543" s="14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4"/>
      <c r="B544" s="1"/>
      <c r="C544" s="1"/>
      <c r="D544" s="1"/>
      <c r="E544" s="1"/>
      <c r="F544" s="14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4"/>
      <c r="B545" s="1"/>
      <c r="C545" s="1"/>
      <c r="D545" s="1"/>
      <c r="E545" s="1"/>
      <c r="F545" s="14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4"/>
      <c r="B546" s="1"/>
      <c r="C546" s="1"/>
      <c r="D546" s="1"/>
      <c r="E546" s="1"/>
      <c r="F546" s="14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4"/>
      <c r="B547" s="1"/>
      <c r="C547" s="1"/>
      <c r="D547" s="1"/>
      <c r="E547" s="1"/>
      <c r="F547" s="14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4"/>
      <c r="B548" s="1"/>
      <c r="C548" s="1"/>
      <c r="D548" s="1"/>
      <c r="E548" s="1"/>
      <c r="F548" s="14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4"/>
      <c r="B549" s="1"/>
      <c r="C549" s="1"/>
      <c r="D549" s="1"/>
      <c r="E549" s="1"/>
      <c r="F549" s="14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4"/>
      <c r="B550" s="1"/>
      <c r="C550" s="1"/>
      <c r="D550" s="1"/>
      <c r="E550" s="1"/>
      <c r="F550" s="14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4"/>
      <c r="B551" s="1"/>
      <c r="C551" s="1"/>
      <c r="D551" s="1"/>
      <c r="E551" s="1"/>
      <c r="F551" s="14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4"/>
      <c r="B552" s="1"/>
      <c r="C552" s="1"/>
      <c r="D552" s="1"/>
      <c r="E552" s="1"/>
      <c r="F552" s="14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4"/>
      <c r="B553" s="1"/>
      <c r="C553" s="1"/>
      <c r="D553" s="1"/>
      <c r="E553" s="1"/>
      <c r="F553" s="14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4"/>
      <c r="B554" s="1"/>
      <c r="C554" s="1"/>
      <c r="D554" s="1"/>
      <c r="E554" s="1"/>
      <c r="F554" s="14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4"/>
      <c r="B555" s="1"/>
      <c r="C555" s="1"/>
      <c r="D555" s="1"/>
      <c r="E555" s="1"/>
      <c r="F555" s="14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4"/>
      <c r="B556" s="1"/>
      <c r="C556" s="1"/>
      <c r="D556" s="1"/>
      <c r="E556" s="1"/>
      <c r="F556" s="14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4"/>
      <c r="B557" s="1"/>
      <c r="C557" s="1"/>
      <c r="D557" s="1"/>
      <c r="E557" s="1"/>
      <c r="F557" s="14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4"/>
      <c r="B558" s="1"/>
      <c r="C558" s="1"/>
      <c r="D558" s="1"/>
      <c r="E558" s="1"/>
      <c r="F558" s="14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4"/>
      <c r="B559" s="1"/>
      <c r="C559" s="1"/>
      <c r="D559" s="1"/>
      <c r="E559" s="1"/>
      <c r="F559" s="14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4"/>
      <c r="B560" s="1"/>
      <c r="C560" s="1"/>
      <c r="D560" s="1"/>
      <c r="E560" s="1"/>
      <c r="F560" s="14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4"/>
      <c r="B561" s="1"/>
      <c r="C561" s="1"/>
      <c r="D561" s="1"/>
      <c r="E561" s="1"/>
      <c r="F561" s="14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4"/>
      <c r="B562" s="1"/>
      <c r="C562" s="1"/>
      <c r="D562" s="1"/>
      <c r="E562" s="1"/>
      <c r="F562" s="14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4"/>
      <c r="B563" s="1"/>
      <c r="C563" s="1"/>
      <c r="D563" s="1"/>
      <c r="E563" s="1"/>
      <c r="F563" s="14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4"/>
      <c r="B564" s="1"/>
      <c r="C564" s="1"/>
      <c r="D564" s="1"/>
      <c r="E564" s="1"/>
      <c r="F564" s="14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4"/>
      <c r="B565" s="1"/>
      <c r="C565" s="1"/>
      <c r="D565" s="1"/>
      <c r="E565" s="1"/>
      <c r="F565" s="14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4"/>
      <c r="B566" s="1"/>
      <c r="C566" s="1"/>
      <c r="D566" s="1"/>
      <c r="E566" s="1"/>
      <c r="F566" s="14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4"/>
      <c r="B567" s="1"/>
      <c r="C567" s="1"/>
      <c r="D567" s="1"/>
      <c r="E567" s="1"/>
      <c r="F567" s="14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4"/>
      <c r="B568" s="1"/>
      <c r="C568" s="1"/>
      <c r="D568" s="1"/>
      <c r="E568" s="1"/>
      <c r="F568" s="14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4"/>
      <c r="B569" s="1"/>
      <c r="C569" s="1"/>
      <c r="D569" s="1"/>
      <c r="E569" s="1"/>
      <c r="F569" s="14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4"/>
      <c r="B570" s="1"/>
      <c r="C570" s="1"/>
      <c r="D570" s="1"/>
      <c r="E570" s="1"/>
      <c r="F570" s="14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4"/>
      <c r="B571" s="1"/>
      <c r="C571" s="1"/>
      <c r="D571" s="1"/>
      <c r="E571" s="1"/>
      <c r="F571" s="14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4"/>
      <c r="B572" s="1"/>
      <c r="C572" s="1"/>
      <c r="D572" s="1"/>
      <c r="E572" s="1"/>
      <c r="F572" s="14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4"/>
      <c r="B573" s="1"/>
      <c r="C573" s="1"/>
      <c r="D573" s="1"/>
      <c r="E573" s="1"/>
      <c r="F573" s="14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4"/>
      <c r="B574" s="1"/>
      <c r="C574" s="1"/>
      <c r="D574" s="1"/>
      <c r="E574" s="1"/>
      <c r="F574" s="14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4"/>
      <c r="B575" s="1"/>
      <c r="C575" s="1"/>
      <c r="D575" s="1"/>
      <c r="E575" s="1"/>
      <c r="F575" s="14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4"/>
      <c r="B576" s="1"/>
      <c r="C576" s="1"/>
      <c r="D576" s="1"/>
      <c r="E576" s="1"/>
      <c r="F576" s="14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4"/>
      <c r="B577" s="1"/>
      <c r="C577" s="1"/>
      <c r="D577" s="1"/>
      <c r="E577" s="1"/>
      <c r="F577" s="14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4"/>
      <c r="B578" s="1"/>
      <c r="C578" s="1"/>
      <c r="D578" s="1"/>
      <c r="E578" s="1"/>
      <c r="F578" s="14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4"/>
      <c r="B579" s="1"/>
      <c r="C579" s="1"/>
      <c r="D579" s="1"/>
      <c r="E579" s="1"/>
      <c r="F579" s="14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4"/>
      <c r="B580" s="1"/>
      <c r="C580" s="1"/>
      <c r="D580" s="1"/>
      <c r="E580" s="1"/>
      <c r="F580" s="14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4"/>
      <c r="B581" s="1"/>
      <c r="C581" s="1"/>
      <c r="D581" s="1"/>
      <c r="E581" s="1"/>
      <c r="F581" s="14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4"/>
      <c r="B582" s="1"/>
      <c r="C582" s="1"/>
      <c r="D582" s="1"/>
      <c r="E582" s="1"/>
      <c r="F582" s="14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4"/>
      <c r="B583" s="1"/>
      <c r="C583" s="1"/>
      <c r="D583" s="1"/>
      <c r="E583" s="1"/>
      <c r="F583" s="14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4"/>
      <c r="B584" s="1"/>
      <c r="C584" s="1"/>
      <c r="D584" s="1"/>
      <c r="E584" s="1"/>
      <c r="F584" s="14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4"/>
      <c r="B585" s="1"/>
      <c r="C585" s="1"/>
      <c r="D585" s="1"/>
      <c r="E585" s="1"/>
      <c r="F585" s="14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4"/>
      <c r="B586" s="1"/>
      <c r="C586" s="1"/>
      <c r="D586" s="1"/>
      <c r="E586" s="1"/>
      <c r="F586" s="14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4"/>
      <c r="B587" s="1"/>
      <c r="C587" s="1"/>
      <c r="D587" s="1"/>
      <c r="E587" s="1"/>
      <c r="F587" s="14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4"/>
      <c r="B588" s="1"/>
      <c r="C588" s="1"/>
      <c r="D588" s="1"/>
      <c r="E588" s="1"/>
      <c r="F588" s="14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4"/>
      <c r="B589" s="1"/>
      <c r="C589" s="1"/>
      <c r="D589" s="1"/>
      <c r="E589" s="1"/>
      <c r="F589" s="14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4"/>
      <c r="B590" s="1"/>
      <c r="C590" s="1"/>
      <c r="D590" s="1"/>
      <c r="E590" s="1"/>
      <c r="F590" s="14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4"/>
      <c r="B591" s="1"/>
      <c r="C591" s="1"/>
      <c r="D591" s="1"/>
      <c r="E591" s="1"/>
      <c r="F591" s="14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4"/>
      <c r="B592" s="1"/>
      <c r="C592" s="1"/>
      <c r="D592" s="1"/>
      <c r="E592" s="1"/>
      <c r="F592" s="14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4"/>
      <c r="B593" s="1"/>
      <c r="C593" s="1"/>
      <c r="D593" s="1"/>
      <c r="E593" s="1"/>
      <c r="F593" s="14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4"/>
      <c r="B594" s="1"/>
      <c r="C594" s="1"/>
      <c r="D594" s="1"/>
      <c r="E594" s="1"/>
      <c r="F594" s="14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4"/>
      <c r="B595" s="1"/>
      <c r="C595" s="1"/>
      <c r="D595" s="1"/>
      <c r="E595" s="1"/>
      <c r="F595" s="14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4"/>
      <c r="B596" s="1"/>
      <c r="C596" s="1"/>
      <c r="D596" s="1"/>
      <c r="E596" s="1"/>
      <c r="F596" s="14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4"/>
      <c r="B597" s="1"/>
      <c r="C597" s="1"/>
      <c r="D597" s="1"/>
      <c r="E597" s="1"/>
      <c r="F597" s="14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4"/>
      <c r="B598" s="1"/>
      <c r="C598" s="1"/>
      <c r="D598" s="1"/>
      <c r="E598" s="1"/>
      <c r="F598" s="14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4"/>
      <c r="B599" s="1"/>
      <c r="C599" s="1"/>
      <c r="D599" s="1"/>
      <c r="E599" s="1"/>
      <c r="F599" s="14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4"/>
      <c r="B600" s="1"/>
      <c r="C600" s="1"/>
      <c r="D600" s="1"/>
      <c r="E600" s="1"/>
      <c r="F600" s="14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4"/>
      <c r="B601" s="1"/>
      <c r="C601" s="1"/>
      <c r="D601" s="1"/>
      <c r="E601" s="1"/>
      <c r="F601" s="14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4"/>
      <c r="B602" s="1"/>
      <c r="C602" s="1"/>
      <c r="D602" s="1"/>
      <c r="E602" s="1"/>
      <c r="F602" s="14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4"/>
      <c r="B603" s="1"/>
      <c r="C603" s="1"/>
      <c r="D603" s="1"/>
      <c r="E603" s="1"/>
      <c r="F603" s="14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4"/>
      <c r="B604" s="1"/>
      <c r="C604" s="1"/>
      <c r="D604" s="1"/>
      <c r="E604" s="1"/>
      <c r="F604" s="14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4"/>
      <c r="B605" s="1"/>
      <c r="C605" s="1"/>
      <c r="D605" s="1"/>
      <c r="E605" s="1"/>
      <c r="F605" s="14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4"/>
      <c r="B606" s="1"/>
      <c r="C606" s="1"/>
      <c r="D606" s="1"/>
      <c r="E606" s="1"/>
      <c r="F606" s="14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4"/>
      <c r="B607" s="1"/>
      <c r="C607" s="1"/>
      <c r="D607" s="1"/>
      <c r="E607" s="1"/>
      <c r="F607" s="14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4"/>
      <c r="B608" s="1"/>
      <c r="C608" s="1"/>
      <c r="D608" s="1"/>
      <c r="E608" s="1"/>
      <c r="F608" s="14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4"/>
      <c r="B609" s="1"/>
      <c r="C609" s="1"/>
      <c r="D609" s="1"/>
      <c r="E609" s="1"/>
      <c r="F609" s="14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4"/>
      <c r="B610" s="1"/>
      <c r="C610" s="1"/>
      <c r="D610" s="1"/>
      <c r="E610" s="1"/>
      <c r="F610" s="14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4"/>
      <c r="B611" s="1"/>
      <c r="C611" s="1"/>
      <c r="D611" s="1"/>
      <c r="E611" s="1"/>
      <c r="F611" s="14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4"/>
      <c r="B612" s="1"/>
      <c r="C612" s="1"/>
      <c r="D612" s="1"/>
      <c r="E612" s="1"/>
      <c r="F612" s="14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4"/>
      <c r="B613" s="1"/>
      <c r="C613" s="1"/>
      <c r="D613" s="1"/>
      <c r="E613" s="1"/>
      <c r="F613" s="14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4"/>
      <c r="B614" s="1"/>
      <c r="C614" s="1"/>
      <c r="D614" s="1"/>
      <c r="E614" s="1"/>
      <c r="F614" s="14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4"/>
      <c r="B615" s="1"/>
      <c r="C615" s="1"/>
      <c r="D615" s="1"/>
      <c r="E615" s="1"/>
      <c r="F615" s="14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4"/>
      <c r="B616" s="1"/>
      <c r="C616" s="1"/>
      <c r="D616" s="1"/>
      <c r="E616" s="1"/>
      <c r="F616" s="14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4"/>
      <c r="B617" s="1"/>
      <c r="C617" s="1"/>
      <c r="D617" s="1"/>
      <c r="E617" s="1"/>
      <c r="F617" s="14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4"/>
      <c r="B618" s="1"/>
      <c r="C618" s="1"/>
      <c r="D618" s="1"/>
      <c r="E618" s="1"/>
      <c r="F618" s="14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4"/>
      <c r="B619" s="1"/>
      <c r="C619" s="1"/>
      <c r="D619" s="1"/>
      <c r="E619" s="1"/>
      <c r="F619" s="14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4"/>
      <c r="B620" s="1"/>
      <c r="C620" s="1"/>
      <c r="D620" s="1"/>
      <c r="E620" s="1"/>
      <c r="F620" s="14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4"/>
      <c r="B621" s="1"/>
      <c r="C621" s="1"/>
      <c r="D621" s="1"/>
      <c r="E621" s="1"/>
      <c r="F621" s="14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4"/>
      <c r="B622" s="1"/>
      <c r="C622" s="1"/>
      <c r="D622" s="1"/>
      <c r="E622" s="1"/>
      <c r="F622" s="14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4"/>
      <c r="B623" s="1"/>
      <c r="C623" s="1"/>
      <c r="D623" s="1"/>
      <c r="E623" s="1"/>
      <c r="F623" s="14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4"/>
      <c r="B624" s="1"/>
      <c r="C624" s="1"/>
      <c r="D624" s="1"/>
      <c r="E624" s="1"/>
      <c r="F624" s="14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4"/>
      <c r="B625" s="1"/>
      <c r="C625" s="1"/>
      <c r="D625" s="1"/>
      <c r="E625" s="1"/>
      <c r="F625" s="14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4"/>
      <c r="B626" s="1"/>
      <c r="C626" s="1"/>
      <c r="D626" s="1"/>
      <c r="E626" s="1"/>
      <c r="F626" s="14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4"/>
      <c r="B627" s="1"/>
      <c r="C627" s="1"/>
      <c r="D627" s="1"/>
      <c r="E627" s="1"/>
      <c r="F627" s="14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4"/>
      <c r="B628" s="1"/>
      <c r="C628" s="1"/>
      <c r="D628" s="1"/>
      <c r="E628" s="1"/>
      <c r="F628" s="14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4"/>
      <c r="B629" s="1"/>
      <c r="C629" s="1"/>
      <c r="D629" s="1"/>
      <c r="E629" s="1"/>
      <c r="F629" s="14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4"/>
      <c r="B630" s="1"/>
      <c r="C630" s="1"/>
      <c r="D630" s="1"/>
      <c r="E630" s="1"/>
      <c r="F630" s="14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4"/>
      <c r="B631" s="1"/>
      <c r="C631" s="1"/>
      <c r="D631" s="1"/>
      <c r="E631" s="1"/>
      <c r="F631" s="14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4"/>
      <c r="B632" s="1"/>
      <c r="C632" s="1"/>
      <c r="D632" s="1"/>
      <c r="E632" s="1"/>
      <c r="F632" s="14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4"/>
      <c r="B633" s="1"/>
      <c r="C633" s="1"/>
      <c r="D633" s="1"/>
      <c r="E633" s="1"/>
      <c r="F633" s="14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4"/>
      <c r="B634" s="1"/>
      <c r="C634" s="1"/>
      <c r="D634" s="1"/>
      <c r="E634" s="1"/>
      <c r="F634" s="14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4"/>
      <c r="B635" s="1"/>
      <c r="C635" s="1"/>
      <c r="D635" s="1"/>
      <c r="E635" s="1"/>
      <c r="F635" s="14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4"/>
      <c r="B636" s="1"/>
      <c r="C636" s="1"/>
      <c r="D636" s="1"/>
      <c r="E636" s="1"/>
      <c r="F636" s="14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4"/>
      <c r="B637" s="1"/>
      <c r="C637" s="1"/>
      <c r="D637" s="1"/>
      <c r="E637" s="1"/>
      <c r="F637" s="14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4"/>
      <c r="B638" s="1"/>
      <c r="C638" s="1"/>
      <c r="D638" s="1"/>
      <c r="E638" s="1"/>
      <c r="F638" s="14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4"/>
      <c r="B639" s="1"/>
      <c r="C639" s="1"/>
      <c r="D639" s="1"/>
      <c r="E639" s="1"/>
      <c r="F639" s="14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4"/>
      <c r="B640" s="1"/>
      <c r="C640" s="1"/>
      <c r="D640" s="1"/>
      <c r="E640" s="1"/>
      <c r="F640" s="14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4"/>
      <c r="B641" s="1"/>
      <c r="C641" s="1"/>
      <c r="D641" s="1"/>
      <c r="E641" s="1"/>
      <c r="F641" s="14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4"/>
      <c r="B642" s="1"/>
      <c r="C642" s="1"/>
      <c r="D642" s="1"/>
      <c r="E642" s="1"/>
      <c r="F642" s="14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4"/>
      <c r="B643" s="1"/>
      <c r="C643" s="1"/>
      <c r="D643" s="1"/>
      <c r="E643" s="1"/>
      <c r="F643" s="14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4"/>
      <c r="B644" s="1"/>
      <c r="C644" s="1"/>
      <c r="D644" s="1"/>
      <c r="E644" s="1"/>
      <c r="F644" s="14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4"/>
      <c r="B645" s="1"/>
      <c r="C645" s="1"/>
      <c r="D645" s="1"/>
      <c r="E645" s="1"/>
      <c r="F645" s="14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4"/>
      <c r="B646" s="1"/>
      <c r="C646" s="1"/>
      <c r="D646" s="1"/>
      <c r="E646" s="1"/>
      <c r="F646" s="14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4"/>
      <c r="B647" s="1"/>
      <c r="C647" s="1"/>
      <c r="D647" s="1"/>
      <c r="E647" s="1"/>
      <c r="F647" s="14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4"/>
      <c r="B648" s="1"/>
      <c r="C648" s="1"/>
      <c r="D648" s="1"/>
      <c r="E648" s="1"/>
      <c r="F648" s="14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4"/>
      <c r="B649" s="1"/>
      <c r="C649" s="1"/>
      <c r="D649" s="1"/>
      <c r="E649" s="1"/>
      <c r="F649" s="14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4"/>
      <c r="B650" s="1"/>
      <c r="C650" s="1"/>
      <c r="D650" s="1"/>
      <c r="E650" s="1"/>
      <c r="F650" s="14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4"/>
      <c r="B651" s="1"/>
      <c r="C651" s="1"/>
      <c r="D651" s="1"/>
      <c r="E651" s="1"/>
      <c r="F651" s="14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4"/>
      <c r="B652" s="1"/>
      <c r="C652" s="1"/>
      <c r="D652" s="1"/>
      <c r="E652" s="1"/>
      <c r="F652" s="14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4"/>
      <c r="B653" s="1"/>
      <c r="C653" s="1"/>
      <c r="D653" s="1"/>
      <c r="E653" s="1"/>
      <c r="F653" s="14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4"/>
      <c r="B654" s="1"/>
      <c r="C654" s="1"/>
      <c r="D654" s="1"/>
      <c r="E654" s="1"/>
      <c r="F654" s="14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4"/>
      <c r="B655" s="1"/>
      <c r="C655" s="1"/>
      <c r="D655" s="1"/>
      <c r="E655" s="1"/>
      <c r="F655" s="14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4"/>
      <c r="B656" s="1"/>
      <c r="C656" s="1"/>
      <c r="D656" s="1"/>
      <c r="E656" s="1"/>
      <c r="F656" s="14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4"/>
      <c r="B657" s="1"/>
      <c r="C657" s="1"/>
      <c r="D657" s="1"/>
      <c r="E657" s="1"/>
      <c r="F657" s="14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4"/>
      <c r="B658" s="1"/>
      <c r="C658" s="1"/>
      <c r="D658" s="1"/>
      <c r="E658" s="1"/>
      <c r="F658" s="14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4"/>
      <c r="B659" s="1"/>
      <c r="C659" s="1"/>
      <c r="D659" s="1"/>
      <c r="E659" s="1"/>
      <c r="F659" s="14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4"/>
      <c r="B660" s="1"/>
      <c r="C660" s="1"/>
      <c r="D660" s="1"/>
      <c r="E660" s="1"/>
      <c r="F660" s="14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4"/>
      <c r="B661" s="1"/>
      <c r="C661" s="1"/>
      <c r="D661" s="1"/>
      <c r="E661" s="1"/>
      <c r="F661" s="14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4"/>
      <c r="B662" s="1"/>
      <c r="C662" s="1"/>
      <c r="D662" s="1"/>
      <c r="E662" s="1"/>
      <c r="F662" s="14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4"/>
      <c r="B663" s="1"/>
      <c r="C663" s="1"/>
      <c r="D663" s="1"/>
      <c r="E663" s="1"/>
      <c r="F663" s="14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4"/>
      <c r="B664" s="1"/>
      <c r="C664" s="1"/>
      <c r="D664" s="1"/>
      <c r="E664" s="1"/>
      <c r="F664" s="14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4"/>
      <c r="B665" s="1"/>
      <c r="C665" s="1"/>
      <c r="D665" s="1"/>
      <c r="E665" s="1"/>
      <c r="F665" s="14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4"/>
      <c r="B666" s="1"/>
      <c r="C666" s="1"/>
      <c r="D666" s="1"/>
      <c r="E666" s="1"/>
      <c r="F666" s="14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4"/>
      <c r="B667" s="1"/>
      <c r="C667" s="1"/>
      <c r="D667" s="1"/>
      <c r="E667" s="1"/>
      <c r="F667" s="14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4"/>
      <c r="B668" s="1"/>
      <c r="C668" s="1"/>
      <c r="D668" s="1"/>
      <c r="E668" s="1"/>
      <c r="F668" s="14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4"/>
      <c r="B669" s="1"/>
      <c r="C669" s="1"/>
      <c r="D669" s="1"/>
      <c r="E669" s="1"/>
      <c r="F669" s="14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4"/>
      <c r="B670" s="1"/>
      <c r="C670" s="1"/>
      <c r="D670" s="1"/>
      <c r="E670" s="1"/>
      <c r="F670" s="14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4"/>
      <c r="B671" s="1"/>
      <c r="C671" s="1"/>
      <c r="D671" s="1"/>
      <c r="E671" s="1"/>
      <c r="F671" s="14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4"/>
      <c r="B672" s="1"/>
      <c r="C672" s="1"/>
      <c r="D672" s="1"/>
      <c r="E672" s="1"/>
      <c r="F672" s="14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4"/>
      <c r="B673" s="1"/>
      <c r="C673" s="1"/>
      <c r="D673" s="1"/>
      <c r="E673" s="1"/>
      <c r="F673" s="14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4"/>
      <c r="B674" s="1"/>
      <c r="C674" s="1"/>
      <c r="D674" s="1"/>
      <c r="E674" s="1"/>
      <c r="F674" s="14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4"/>
      <c r="B675" s="1"/>
      <c r="C675" s="1"/>
      <c r="D675" s="1"/>
      <c r="E675" s="1"/>
      <c r="F675" s="14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4"/>
      <c r="B676" s="1"/>
      <c r="C676" s="1"/>
      <c r="D676" s="1"/>
      <c r="E676" s="1"/>
      <c r="F676" s="14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4"/>
      <c r="B677" s="1"/>
      <c r="C677" s="1"/>
      <c r="D677" s="1"/>
      <c r="E677" s="1"/>
      <c r="F677" s="14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4"/>
      <c r="B678" s="1"/>
      <c r="C678" s="1"/>
      <c r="D678" s="1"/>
      <c r="E678" s="1"/>
      <c r="F678" s="14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4"/>
      <c r="B679" s="1"/>
      <c r="C679" s="1"/>
      <c r="D679" s="1"/>
      <c r="E679" s="1"/>
      <c r="F679" s="14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4"/>
      <c r="B680" s="1"/>
      <c r="C680" s="1"/>
      <c r="D680" s="1"/>
      <c r="E680" s="1"/>
      <c r="F680" s="14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4"/>
      <c r="B681" s="1"/>
      <c r="C681" s="1"/>
      <c r="D681" s="1"/>
      <c r="E681" s="1"/>
      <c r="F681" s="14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4"/>
      <c r="B682" s="1"/>
      <c r="C682" s="1"/>
      <c r="D682" s="1"/>
      <c r="E682" s="1"/>
      <c r="F682" s="14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4"/>
      <c r="B683" s="1"/>
      <c r="C683" s="1"/>
      <c r="D683" s="1"/>
      <c r="E683" s="1"/>
      <c r="F683" s="14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4"/>
      <c r="B684" s="1"/>
      <c r="C684" s="1"/>
      <c r="D684" s="1"/>
      <c r="E684" s="1"/>
      <c r="F684" s="14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4"/>
      <c r="B685" s="1"/>
      <c r="C685" s="1"/>
      <c r="D685" s="1"/>
      <c r="E685" s="1"/>
      <c r="F685" s="14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4"/>
      <c r="B686" s="1"/>
      <c r="C686" s="1"/>
      <c r="D686" s="1"/>
      <c r="E686" s="1"/>
      <c r="F686" s="14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4"/>
      <c r="B687" s="1"/>
      <c r="C687" s="1"/>
      <c r="D687" s="1"/>
      <c r="E687" s="1"/>
      <c r="F687" s="14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4"/>
      <c r="B688" s="1"/>
      <c r="C688" s="1"/>
      <c r="D688" s="1"/>
      <c r="E688" s="1"/>
      <c r="F688" s="14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4"/>
      <c r="B689" s="1"/>
      <c r="C689" s="1"/>
      <c r="D689" s="1"/>
      <c r="E689" s="1"/>
      <c r="F689" s="14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4"/>
      <c r="B690" s="1"/>
      <c r="C690" s="1"/>
      <c r="D690" s="1"/>
      <c r="E690" s="1"/>
      <c r="F690" s="14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4"/>
      <c r="B691" s="1"/>
      <c r="C691" s="1"/>
      <c r="D691" s="1"/>
      <c r="E691" s="1"/>
      <c r="F691" s="14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4"/>
      <c r="B692" s="1"/>
      <c r="C692" s="1"/>
      <c r="D692" s="1"/>
      <c r="E692" s="1"/>
      <c r="F692" s="14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4"/>
      <c r="B693" s="1"/>
      <c r="C693" s="1"/>
      <c r="D693" s="1"/>
      <c r="E693" s="1"/>
      <c r="F693" s="14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4"/>
      <c r="B694" s="1"/>
      <c r="C694" s="1"/>
      <c r="D694" s="1"/>
      <c r="E694" s="1"/>
      <c r="F694" s="14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4"/>
      <c r="B695" s="1"/>
      <c r="C695" s="1"/>
      <c r="D695" s="1"/>
      <c r="E695" s="1"/>
      <c r="F695" s="14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4"/>
      <c r="B696" s="1"/>
      <c r="C696" s="1"/>
      <c r="D696" s="1"/>
      <c r="E696" s="1"/>
      <c r="F696" s="14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4"/>
      <c r="B697" s="1"/>
      <c r="C697" s="1"/>
      <c r="D697" s="1"/>
      <c r="E697" s="1"/>
      <c r="F697" s="14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4"/>
      <c r="B698" s="1"/>
      <c r="C698" s="1"/>
      <c r="D698" s="1"/>
      <c r="E698" s="1"/>
      <c r="F698" s="14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4"/>
      <c r="B699" s="1"/>
      <c r="C699" s="1"/>
      <c r="D699" s="1"/>
      <c r="E699" s="1"/>
      <c r="F699" s="14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4"/>
      <c r="B700" s="1"/>
      <c r="C700" s="1"/>
      <c r="D700" s="1"/>
      <c r="E700" s="1"/>
      <c r="F700" s="14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4"/>
      <c r="B701" s="1"/>
      <c r="C701" s="1"/>
      <c r="D701" s="1"/>
      <c r="E701" s="1"/>
      <c r="F701" s="14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4"/>
      <c r="B702" s="1"/>
      <c r="C702" s="1"/>
      <c r="D702" s="1"/>
      <c r="E702" s="1"/>
      <c r="F702" s="14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4"/>
      <c r="B703" s="1"/>
      <c r="C703" s="1"/>
      <c r="D703" s="1"/>
      <c r="E703" s="1"/>
      <c r="F703" s="14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4"/>
      <c r="B704" s="1"/>
      <c r="C704" s="1"/>
      <c r="D704" s="1"/>
      <c r="E704" s="1"/>
      <c r="F704" s="14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4"/>
      <c r="B705" s="1"/>
      <c r="C705" s="1"/>
      <c r="D705" s="1"/>
      <c r="E705" s="1"/>
      <c r="F705" s="14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4"/>
      <c r="B706" s="1"/>
      <c r="C706" s="1"/>
      <c r="D706" s="1"/>
      <c r="E706" s="1"/>
      <c r="F706" s="14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4"/>
      <c r="B707" s="1"/>
      <c r="C707" s="1"/>
      <c r="D707" s="1"/>
      <c r="E707" s="1"/>
      <c r="F707" s="14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4"/>
      <c r="B708" s="1"/>
      <c r="C708" s="1"/>
      <c r="D708" s="1"/>
      <c r="E708" s="1"/>
      <c r="F708" s="14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4"/>
      <c r="B709" s="1"/>
      <c r="C709" s="1"/>
      <c r="D709" s="1"/>
      <c r="E709" s="1"/>
      <c r="F709" s="14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4"/>
      <c r="B710" s="1"/>
      <c r="C710" s="1"/>
      <c r="D710" s="1"/>
      <c r="E710" s="1"/>
      <c r="F710" s="14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4"/>
      <c r="B711" s="1"/>
      <c r="C711" s="1"/>
      <c r="D711" s="1"/>
      <c r="E711" s="1"/>
      <c r="F711" s="14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4"/>
      <c r="B712" s="1"/>
      <c r="C712" s="1"/>
      <c r="D712" s="1"/>
      <c r="E712" s="1"/>
      <c r="F712" s="14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4"/>
      <c r="B713" s="1"/>
      <c r="C713" s="1"/>
      <c r="D713" s="1"/>
      <c r="E713" s="1"/>
      <c r="F713" s="14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4"/>
      <c r="B714" s="1"/>
      <c r="C714" s="1"/>
      <c r="D714" s="1"/>
      <c r="E714" s="1"/>
      <c r="F714" s="14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4"/>
      <c r="B715" s="1"/>
      <c r="C715" s="1"/>
      <c r="D715" s="1"/>
      <c r="E715" s="1"/>
      <c r="F715" s="14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4"/>
      <c r="B716" s="1"/>
      <c r="C716" s="1"/>
      <c r="D716" s="1"/>
      <c r="E716" s="1"/>
      <c r="F716" s="14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4"/>
      <c r="B717" s="1"/>
      <c r="C717" s="1"/>
      <c r="D717" s="1"/>
      <c r="E717" s="1"/>
      <c r="F717" s="14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4"/>
      <c r="B718" s="1"/>
      <c r="C718" s="1"/>
      <c r="D718" s="1"/>
      <c r="E718" s="1"/>
      <c r="F718" s="14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4"/>
      <c r="B719" s="1"/>
      <c r="C719" s="1"/>
      <c r="D719" s="1"/>
      <c r="E719" s="1"/>
      <c r="F719" s="14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4"/>
      <c r="B720" s="1"/>
      <c r="C720" s="1"/>
      <c r="D720" s="1"/>
      <c r="E720" s="1"/>
      <c r="F720" s="14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4"/>
      <c r="B721" s="1"/>
      <c r="C721" s="1"/>
      <c r="D721" s="1"/>
      <c r="E721" s="1"/>
      <c r="F721" s="14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4"/>
      <c r="B722" s="1"/>
      <c r="C722" s="1"/>
      <c r="D722" s="1"/>
      <c r="E722" s="1"/>
      <c r="F722" s="14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4"/>
      <c r="B723" s="1"/>
      <c r="C723" s="1"/>
      <c r="D723" s="1"/>
      <c r="E723" s="1"/>
      <c r="F723" s="14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4"/>
      <c r="B724" s="1"/>
      <c r="C724" s="1"/>
      <c r="D724" s="1"/>
      <c r="E724" s="1"/>
      <c r="F724" s="14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4"/>
      <c r="B725" s="1"/>
      <c r="C725" s="1"/>
      <c r="D725" s="1"/>
      <c r="E725" s="1"/>
      <c r="F725" s="14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4"/>
      <c r="B726" s="1"/>
      <c r="C726" s="1"/>
      <c r="D726" s="1"/>
      <c r="E726" s="1"/>
      <c r="F726" s="14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4"/>
      <c r="B727" s="1"/>
      <c r="C727" s="1"/>
      <c r="D727" s="1"/>
      <c r="E727" s="1"/>
      <c r="F727" s="14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4"/>
      <c r="B728" s="1"/>
      <c r="C728" s="1"/>
      <c r="D728" s="1"/>
      <c r="E728" s="1"/>
      <c r="F728" s="14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4"/>
      <c r="B729" s="1"/>
      <c r="C729" s="1"/>
      <c r="D729" s="1"/>
      <c r="E729" s="1"/>
      <c r="F729" s="14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4"/>
      <c r="B730" s="1"/>
      <c r="C730" s="1"/>
      <c r="D730" s="1"/>
      <c r="E730" s="1"/>
      <c r="F730" s="14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4"/>
      <c r="B731" s="1"/>
      <c r="C731" s="1"/>
      <c r="D731" s="1"/>
      <c r="E731" s="1"/>
      <c r="F731" s="14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4"/>
      <c r="B732" s="1"/>
      <c r="C732" s="1"/>
      <c r="D732" s="1"/>
      <c r="E732" s="1"/>
      <c r="F732" s="14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4"/>
      <c r="B733" s="1"/>
      <c r="C733" s="1"/>
      <c r="D733" s="1"/>
      <c r="E733" s="1"/>
      <c r="F733" s="14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4"/>
      <c r="B734" s="1"/>
      <c r="C734" s="1"/>
      <c r="D734" s="1"/>
      <c r="E734" s="1"/>
      <c r="F734" s="14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4"/>
      <c r="B735" s="1"/>
      <c r="C735" s="1"/>
      <c r="D735" s="1"/>
      <c r="E735" s="1"/>
      <c r="F735" s="14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4"/>
      <c r="B736" s="1"/>
      <c r="C736" s="1"/>
      <c r="D736" s="1"/>
      <c r="E736" s="1"/>
      <c r="F736" s="14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4"/>
      <c r="B737" s="1"/>
      <c r="C737" s="1"/>
      <c r="D737" s="1"/>
      <c r="E737" s="1"/>
      <c r="F737" s="14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4"/>
      <c r="B738" s="1"/>
      <c r="C738" s="1"/>
      <c r="D738" s="1"/>
      <c r="E738" s="1"/>
      <c r="F738" s="14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4"/>
      <c r="B739" s="1"/>
      <c r="C739" s="1"/>
      <c r="D739" s="1"/>
      <c r="E739" s="1"/>
      <c r="F739" s="14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4"/>
      <c r="B740" s="1"/>
      <c r="C740" s="1"/>
      <c r="D740" s="1"/>
      <c r="E740" s="1"/>
      <c r="F740" s="14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4"/>
      <c r="B741" s="1"/>
      <c r="C741" s="1"/>
      <c r="D741" s="1"/>
      <c r="E741" s="1"/>
      <c r="F741" s="14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4"/>
      <c r="B742" s="1"/>
      <c r="C742" s="1"/>
      <c r="D742" s="1"/>
      <c r="E742" s="1"/>
      <c r="F742" s="14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4"/>
      <c r="B743" s="1"/>
      <c r="C743" s="1"/>
      <c r="D743" s="1"/>
      <c r="E743" s="1"/>
      <c r="F743" s="14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4"/>
      <c r="B744" s="1"/>
      <c r="C744" s="1"/>
      <c r="D744" s="1"/>
      <c r="E744" s="1"/>
      <c r="F744" s="14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4"/>
      <c r="B745" s="1"/>
      <c r="C745" s="1"/>
      <c r="D745" s="1"/>
      <c r="E745" s="1"/>
      <c r="F745" s="14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4"/>
      <c r="B746" s="1"/>
      <c r="C746" s="1"/>
      <c r="D746" s="1"/>
      <c r="E746" s="1"/>
      <c r="F746" s="14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4"/>
      <c r="B747" s="1"/>
      <c r="C747" s="1"/>
      <c r="D747" s="1"/>
      <c r="E747" s="1"/>
      <c r="F747" s="14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4"/>
      <c r="B748" s="1"/>
      <c r="C748" s="1"/>
      <c r="D748" s="1"/>
      <c r="E748" s="1"/>
      <c r="F748" s="14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4"/>
      <c r="B749" s="1"/>
      <c r="C749" s="1"/>
      <c r="D749" s="1"/>
      <c r="E749" s="1"/>
      <c r="F749" s="14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4"/>
      <c r="B750" s="1"/>
      <c r="C750" s="1"/>
      <c r="D750" s="1"/>
      <c r="E750" s="1"/>
      <c r="F750" s="14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4"/>
      <c r="B751" s="1"/>
      <c r="C751" s="1"/>
      <c r="D751" s="1"/>
      <c r="E751" s="1"/>
      <c r="F751" s="14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4"/>
      <c r="B752" s="1"/>
      <c r="C752" s="1"/>
      <c r="D752" s="1"/>
      <c r="E752" s="1"/>
      <c r="F752" s="14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4"/>
      <c r="B753" s="1"/>
      <c r="C753" s="1"/>
      <c r="D753" s="1"/>
      <c r="E753" s="1"/>
      <c r="F753" s="14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4"/>
      <c r="B754" s="1"/>
      <c r="C754" s="1"/>
      <c r="D754" s="1"/>
      <c r="E754" s="1"/>
      <c r="F754" s="14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4"/>
      <c r="B755" s="1"/>
      <c r="C755" s="1"/>
      <c r="D755" s="1"/>
      <c r="E755" s="1"/>
      <c r="F755" s="14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4"/>
      <c r="B756" s="1"/>
      <c r="C756" s="1"/>
      <c r="D756" s="1"/>
      <c r="E756" s="1"/>
      <c r="F756" s="14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4"/>
      <c r="B757" s="1"/>
      <c r="C757" s="1"/>
      <c r="D757" s="1"/>
      <c r="E757" s="1"/>
      <c r="F757" s="14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4"/>
      <c r="B758" s="1"/>
      <c r="C758" s="1"/>
      <c r="D758" s="1"/>
      <c r="E758" s="1"/>
      <c r="F758" s="14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4"/>
      <c r="B759" s="1"/>
      <c r="C759" s="1"/>
      <c r="D759" s="1"/>
      <c r="E759" s="1"/>
      <c r="F759" s="14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4"/>
      <c r="B760" s="1"/>
      <c r="C760" s="1"/>
      <c r="D760" s="1"/>
      <c r="E760" s="1"/>
      <c r="F760" s="14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4"/>
      <c r="B761" s="1"/>
      <c r="C761" s="1"/>
      <c r="D761" s="1"/>
      <c r="E761" s="1"/>
      <c r="F761" s="14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4"/>
      <c r="B762" s="1"/>
      <c r="C762" s="1"/>
      <c r="D762" s="1"/>
      <c r="E762" s="1"/>
      <c r="F762" s="14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4"/>
      <c r="B763" s="1"/>
      <c r="C763" s="1"/>
      <c r="D763" s="1"/>
      <c r="E763" s="1"/>
      <c r="F763" s="14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4"/>
      <c r="B764" s="1"/>
      <c r="C764" s="1"/>
      <c r="D764" s="1"/>
      <c r="E764" s="1"/>
      <c r="F764" s="14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4"/>
      <c r="B765" s="1"/>
      <c r="C765" s="1"/>
      <c r="D765" s="1"/>
      <c r="E765" s="1"/>
      <c r="F765" s="14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4"/>
      <c r="B766" s="1"/>
      <c r="C766" s="1"/>
      <c r="D766" s="1"/>
      <c r="E766" s="1"/>
      <c r="F766" s="14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4"/>
      <c r="B767" s="1"/>
      <c r="C767" s="1"/>
      <c r="D767" s="1"/>
      <c r="E767" s="1"/>
      <c r="F767" s="14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4"/>
      <c r="B768" s="1"/>
      <c r="C768" s="1"/>
      <c r="D768" s="1"/>
      <c r="E768" s="1"/>
      <c r="F768" s="14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4"/>
      <c r="B769" s="1"/>
      <c r="C769" s="1"/>
      <c r="D769" s="1"/>
      <c r="E769" s="1"/>
      <c r="F769" s="14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4"/>
      <c r="B770" s="1"/>
      <c r="C770" s="1"/>
      <c r="D770" s="1"/>
      <c r="E770" s="1"/>
      <c r="F770" s="14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4"/>
      <c r="B771" s="1"/>
      <c r="C771" s="1"/>
      <c r="D771" s="1"/>
      <c r="E771" s="1"/>
      <c r="F771" s="14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4"/>
      <c r="B772" s="1"/>
      <c r="C772" s="1"/>
      <c r="D772" s="1"/>
      <c r="E772" s="1"/>
      <c r="F772" s="14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4"/>
      <c r="B773" s="1"/>
      <c r="C773" s="1"/>
      <c r="D773" s="1"/>
      <c r="E773" s="1"/>
      <c r="F773" s="14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4"/>
      <c r="B774" s="1"/>
      <c r="C774" s="1"/>
      <c r="D774" s="1"/>
      <c r="E774" s="1"/>
      <c r="F774" s="14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4"/>
      <c r="B775" s="1"/>
      <c r="C775" s="1"/>
      <c r="D775" s="1"/>
      <c r="E775" s="1"/>
      <c r="F775" s="14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4"/>
      <c r="B776" s="1"/>
      <c r="C776" s="1"/>
      <c r="D776" s="1"/>
      <c r="E776" s="1"/>
      <c r="F776" s="14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4"/>
      <c r="B777" s="1"/>
      <c r="C777" s="1"/>
      <c r="D777" s="1"/>
      <c r="E777" s="1"/>
      <c r="F777" s="14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4"/>
      <c r="B778" s="1"/>
      <c r="C778" s="1"/>
      <c r="D778" s="1"/>
      <c r="E778" s="1"/>
      <c r="F778" s="14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4"/>
      <c r="B779" s="1"/>
      <c r="C779" s="1"/>
      <c r="D779" s="1"/>
      <c r="E779" s="1"/>
      <c r="F779" s="14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4"/>
      <c r="B780" s="1"/>
      <c r="C780" s="1"/>
      <c r="D780" s="1"/>
      <c r="E780" s="1"/>
      <c r="F780" s="14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4"/>
      <c r="B781" s="1"/>
      <c r="C781" s="1"/>
      <c r="D781" s="1"/>
      <c r="E781" s="1"/>
      <c r="F781" s="14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4"/>
      <c r="B782" s="1"/>
      <c r="C782" s="1"/>
      <c r="D782" s="1"/>
      <c r="E782" s="1"/>
      <c r="F782" s="14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4"/>
      <c r="B783" s="1"/>
      <c r="C783" s="1"/>
      <c r="D783" s="1"/>
      <c r="E783" s="1"/>
      <c r="F783" s="14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4"/>
      <c r="B784" s="1"/>
      <c r="C784" s="1"/>
      <c r="D784" s="1"/>
      <c r="E784" s="1"/>
      <c r="F784" s="14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4"/>
      <c r="B785" s="1"/>
      <c r="C785" s="1"/>
      <c r="D785" s="1"/>
      <c r="E785" s="1"/>
      <c r="F785" s="14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4"/>
      <c r="B786" s="1"/>
      <c r="C786" s="1"/>
      <c r="D786" s="1"/>
      <c r="E786" s="1"/>
      <c r="F786" s="14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4"/>
      <c r="B787" s="1"/>
      <c r="C787" s="1"/>
      <c r="D787" s="1"/>
      <c r="E787" s="1"/>
      <c r="F787" s="14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4"/>
      <c r="B788" s="1"/>
      <c r="C788" s="1"/>
      <c r="D788" s="1"/>
      <c r="E788" s="1"/>
      <c r="F788" s="14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4"/>
      <c r="B789" s="1"/>
      <c r="C789" s="1"/>
      <c r="D789" s="1"/>
      <c r="E789" s="1"/>
      <c r="F789" s="14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4"/>
      <c r="B790" s="1"/>
      <c r="C790" s="1"/>
      <c r="D790" s="1"/>
      <c r="E790" s="1"/>
      <c r="F790" s="14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4"/>
      <c r="B791" s="1"/>
      <c r="C791" s="1"/>
      <c r="D791" s="1"/>
      <c r="E791" s="1"/>
      <c r="F791" s="14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4"/>
      <c r="B792" s="1"/>
      <c r="C792" s="1"/>
      <c r="D792" s="1"/>
      <c r="E792" s="1"/>
      <c r="F792" s="14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4"/>
      <c r="B793" s="1"/>
      <c r="C793" s="1"/>
      <c r="D793" s="1"/>
      <c r="E793" s="1"/>
      <c r="F793" s="14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4"/>
      <c r="B794" s="1"/>
      <c r="C794" s="1"/>
      <c r="D794" s="1"/>
      <c r="E794" s="1"/>
      <c r="F794" s="14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4"/>
      <c r="B795" s="1"/>
      <c r="C795" s="1"/>
      <c r="D795" s="1"/>
      <c r="E795" s="1"/>
      <c r="F795" s="14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4"/>
      <c r="B796" s="1"/>
      <c r="C796" s="1"/>
      <c r="D796" s="1"/>
      <c r="E796" s="1"/>
      <c r="F796" s="14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4"/>
      <c r="B797" s="1"/>
      <c r="C797" s="1"/>
      <c r="D797" s="1"/>
      <c r="E797" s="1"/>
      <c r="F797" s="14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4"/>
      <c r="B798" s="1"/>
      <c r="C798" s="1"/>
      <c r="D798" s="1"/>
      <c r="E798" s="1"/>
      <c r="F798" s="14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4"/>
      <c r="B799" s="1"/>
      <c r="C799" s="1"/>
      <c r="D799" s="1"/>
      <c r="E799" s="1"/>
      <c r="F799" s="14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4"/>
      <c r="B800" s="1"/>
      <c r="C800" s="1"/>
      <c r="D800" s="1"/>
      <c r="E800" s="1"/>
      <c r="F800" s="14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4"/>
      <c r="B801" s="1"/>
      <c r="C801" s="1"/>
      <c r="D801" s="1"/>
      <c r="E801" s="1"/>
      <c r="F801" s="14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4"/>
      <c r="B802" s="1"/>
      <c r="C802" s="1"/>
      <c r="D802" s="1"/>
      <c r="E802" s="1"/>
      <c r="F802" s="14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4"/>
      <c r="B803" s="1"/>
      <c r="C803" s="1"/>
      <c r="D803" s="1"/>
      <c r="E803" s="1"/>
      <c r="F803" s="14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4"/>
      <c r="B804" s="1"/>
      <c r="C804" s="1"/>
      <c r="D804" s="1"/>
      <c r="E804" s="1"/>
      <c r="F804" s="14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4"/>
      <c r="B805" s="1"/>
      <c r="C805" s="1"/>
      <c r="D805" s="1"/>
      <c r="E805" s="1"/>
      <c r="F805" s="14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4"/>
      <c r="B806" s="1"/>
      <c r="C806" s="1"/>
      <c r="D806" s="1"/>
      <c r="E806" s="1"/>
      <c r="F806" s="14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4"/>
      <c r="B807" s="1"/>
      <c r="C807" s="1"/>
      <c r="D807" s="1"/>
      <c r="E807" s="1"/>
      <c r="F807" s="14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4"/>
      <c r="B808" s="1"/>
      <c r="C808" s="1"/>
      <c r="D808" s="1"/>
      <c r="E808" s="1"/>
      <c r="F808" s="14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4"/>
      <c r="B809" s="1"/>
      <c r="C809" s="1"/>
      <c r="D809" s="1"/>
      <c r="E809" s="1"/>
      <c r="F809" s="14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4"/>
      <c r="B810" s="1"/>
      <c r="C810" s="1"/>
      <c r="D810" s="1"/>
      <c r="E810" s="1"/>
      <c r="F810" s="14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4"/>
      <c r="B811" s="1"/>
      <c r="C811" s="1"/>
      <c r="D811" s="1"/>
      <c r="E811" s="1"/>
      <c r="F811" s="14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4"/>
      <c r="B812" s="1"/>
      <c r="C812" s="1"/>
      <c r="D812" s="1"/>
      <c r="E812" s="1"/>
      <c r="F812" s="14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4"/>
      <c r="B813" s="1"/>
      <c r="C813" s="1"/>
      <c r="D813" s="1"/>
      <c r="E813" s="1"/>
      <c r="F813" s="14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4"/>
      <c r="B814" s="1"/>
      <c r="C814" s="1"/>
      <c r="D814" s="1"/>
      <c r="E814" s="1"/>
      <c r="F814" s="14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4"/>
      <c r="B815" s="1"/>
      <c r="C815" s="1"/>
      <c r="D815" s="1"/>
      <c r="E815" s="1"/>
      <c r="F815" s="14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4"/>
      <c r="B816" s="1"/>
      <c r="C816" s="1"/>
      <c r="D816" s="1"/>
      <c r="E816" s="1"/>
      <c r="F816" s="14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4"/>
      <c r="B817" s="1"/>
      <c r="C817" s="1"/>
      <c r="D817" s="1"/>
      <c r="E817" s="1"/>
      <c r="F817" s="14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4"/>
      <c r="B818" s="1"/>
      <c r="C818" s="1"/>
      <c r="D818" s="1"/>
      <c r="E818" s="1"/>
      <c r="F818" s="14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4"/>
      <c r="B819" s="1"/>
      <c r="C819" s="1"/>
      <c r="D819" s="1"/>
      <c r="E819" s="1"/>
      <c r="F819" s="14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4"/>
      <c r="B820" s="1"/>
      <c r="C820" s="1"/>
      <c r="D820" s="1"/>
      <c r="E820" s="1"/>
      <c r="F820" s="14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4"/>
      <c r="B821" s="1"/>
      <c r="C821" s="1"/>
      <c r="D821" s="1"/>
      <c r="E821" s="1"/>
      <c r="F821" s="14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4"/>
      <c r="B822" s="1"/>
      <c r="C822" s="1"/>
      <c r="D822" s="1"/>
      <c r="E822" s="1"/>
      <c r="F822" s="14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4"/>
      <c r="B823" s="1"/>
      <c r="C823" s="1"/>
      <c r="D823" s="1"/>
      <c r="E823" s="1"/>
      <c r="F823" s="14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4"/>
      <c r="B824" s="1"/>
      <c r="C824" s="1"/>
      <c r="D824" s="1"/>
      <c r="E824" s="1"/>
      <c r="F824" s="14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4"/>
      <c r="B825" s="1"/>
      <c r="C825" s="1"/>
      <c r="D825" s="1"/>
      <c r="E825" s="1"/>
      <c r="F825" s="14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4"/>
      <c r="B826" s="1"/>
      <c r="C826" s="1"/>
      <c r="D826" s="1"/>
      <c r="E826" s="1"/>
      <c r="F826" s="14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4"/>
      <c r="B827" s="1"/>
      <c r="C827" s="1"/>
      <c r="D827" s="1"/>
      <c r="E827" s="1"/>
      <c r="F827" s="14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4"/>
      <c r="B828" s="1"/>
      <c r="C828" s="1"/>
      <c r="D828" s="1"/>
      <c r="E828" s="1"/>
      <c r="F828" s="14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4"/>
      <c r="B829" s="1"/>
      <c r="C829" s="1"/>
      <c r="D829" s="1"/>
      <c r="E829" s="1"/>
      <c r="F829" s="14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4"/>
      <c r="B830" s="1"/>
      <c r="C830" s="1"/>
      <c r="D830" s="1"/>
      <c r="E830" s="1"/>
      <c r="F830" s="14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4"/>
      <c r="B831" s="1"/>
      <c r="C831" s="1"/>
      <c r="D831" s="1"/>
      <c r="E831" s="1"/>
      <c r="F831" s="14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4"/>
      <c r="B832" s="1"/>
      <c r="C832" s="1"/>
      <c r="D832" s="1"/>
      <c r="E832" s="1"/>
      <c r="F832" s="14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4"/>
      <c r="B833" s="1"/>
      <c r="C833" s="1"/>
      <c r="D833" s="1"/>
      <c r="E833" s="1"/>
      <c r="F833" s="14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4"/>
      <c r="B834" s="1"/>
      <c r="C834" s="1"/>
      <c r="D834" s="1"/>
      <c r="E834" s="1"/>
      <c r="F834" s="14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4"/>
      <c r="B835" s="1"/>
      <c r="C835" s="1"/>
      <c r="D835" s="1"/>
      <c r="E835" s="1"/>
      <c r="F835" s="14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4"/>
      <c r="B836" s="1"/>
      <c r="C836" s="1"/>
      <c r="D836" s="1"/>
      <c r="E836" s="1"/>
      <c r="F836" s="14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4"/>
      <c r="B837" s="1"/>
      <c r="C837" s="1"/>
      <c r="D837" s="1"/>
      <c r="E837" s="1"/>
      <c r="F837" s="14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4"/>
      <c r="B838" s="1"/>
      <c r="C838" s="1"/>
      <c r="D838" s="1"/>
      <c r="E838" s="1"/>
      <c r="F838" s="14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4"/>
      <c r="B839" s="1"/>
      <c r="C839" s="1"/>
      <c r="D839" s="1"/>
      <c r="E839" s="1"/>
      <c r="F839" s="14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4"/>
      <c r="B840" s="1"/>
      <c r="C840" s="1"/>
      <c r="D840" s="1"/>
      <c r="E840" s="1"/>
      <c r="F840" s="14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4"/>
      <c r="B841" s="1"/>
      <c r="C841" s="1"/>
      <c r="D841" s="1"/>
      <c r="E841" s="1"/>
      <c r="F841" s="14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4"/>
      <c r="B842" s="1"/>
      <c r="C842" s="1"/>
      <c r="D842" s="1"/>
      <c r="E842" s="1"/>
      <c r="F842" s="14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4"/>
      <c r="B843" s="1"/>
      <c r="C843" s="1"/>
      <c r="D843" s="1"/>
      <c r="E843" s="1"/>
      <c r="F843" s="14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4"/>
      <c r="B844" s="1"/>
      <c r="C844" s="1"/>
      <c r="D844" s="1"/>
      <c r="E844" s="1"/>
      <c r="F844" s="14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4"/>
      <c r="B845" s="1"/>
      <c r="C845" s="1"/>
      <c r="D845" s="1"/>
      <c r="E845" s="1"/>
      <c r="F845" s="14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4"/>
      <c r="B846" s="1"/>
      <c r="C846" s="1"/>
      <c r="D846" s="1"/>
      <c r="E846" s="1"/>
      <c r="F846" s="14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4"/>
      <c r="B847" s="1"/>
      <c r="C847" s="1"/>
      <c r="D847" s="1"/>
      <c r="E847" s="1"/>
      <c r="F847" s="14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4"/>
      <c r="B848" s="1"/>
      <c r="C848" s="1"/>
      <c r="D848" s="1"/>
      <c r="E848" s="1"/>
      <c r="F848" s="14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4"/>
      <c r="B849" s="1"/>
      <c r="C849" s="1"/>
      <c r="D849" s="1"/>
      <c r="E849" s="1"/>
      <c r="F849" s="14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4"/>
      <c r="B850" s="1"/>
      <c r="C850" s="1"/>
      <c r="D850" s="1"/>
      <c r="E850" s="1"/>
      <c r="F850" s="14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4"/>
      <c r="B851" s="1"/>
      <c r="C851" s="1"/>
      <c r="D851" s="1"/>
      <c r="E851" s="1"/>
      <c r="F851" s="14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4"/>
      <c r="B852" s="1"/>
      <c r="C852" s="1"/>
      <c r="D852" s="1"/>
      <c r="E852" s="1"/>
      <c r="F852" s="14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4"/>
      <c r="B853" s="1"/>
      <c r="C853" s="1"/>
      <c r="D853" s="1"/>
      <c r="E853" s="1"/>
      <c r="F853" s="14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4"/>
      <c r="B854" s="1"/>
      <c r="C854" s="1"/>
      <c r="D854" s="1"/>
      <c r="E854" s="1"/>
      <c r="F854" s="14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4"/>
      <c r="B855" s="1"/>
      <c r="C855" s="1"/>
      <c r="D855" s="1"/>
      <c r="E855" s="1"/>
      <c r="F855" s="14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4"/>
      <c r="B856" s="1"/>
      <c r="C856" s="1"/>
      <c r="D856" s="1"/>
      <c r="E856" s="1"/>
      <c r="F856" s="14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4"/>
      <c r="B857" s="1"/>
      <c r="C857" s="1"/>
      <c r="D857" s="1"/>
      <c r="E857" s="1"/>
      <c r="F857" s="14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4"/>
      <c r="B858" s="1"/>
      <c r="C858" s="1"/>
      <c r="D858" s="1"/>
      <c r="E858" s="1"/>
      <c r="F858" s="14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4"/>
      <c r="B859" s="1"/>
      <c r="C859" s="1"/>
      <c r="D859" s="1"/>
      <c r="E859" s="1"/>
      <c r="F859" s="14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4"/>
      <c r="B860" s="1"/>
      <c r="C860" s="1"/>
      <c r="D860" s="1"/>
      <c r="E860" s="1"/>
      <c r="F860" s="14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4"/>
      <c r="B861" s="1"/>
      <c r="C861" s="1"/>
      <c r="D861" s="1"/>
      <c r="E861" s="1"/>
      <c r="F861" s="14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4"/>
      <c r="B862" s="1"/>
      <c r="C862" s="1"/>
      <c r="D862" s="1"/>
      <c r="E862" s="1"/>
      <c r="F862" s="14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4"/>
      <c r="B863" s="1"/>
      <c r="C863" s="1"/>
      <c r="D863" s="1"/>
      <c r="E863" s="1"/>
      <c r="F863" s="14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4"/>
      <c r="B864" s="1"/>
      <c r="C864" s="1"/>
      <c r="D864" s="1"/>
      <c r="E864" s="1"/>
      <c r="F864" s="14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4"/>
      <c r="B865" s="1"/>
      <c r="C865" s="1"/>
      <c r="D865" s="1"/>
      <c r="E865" s="1"/>
      <c r="F865" s="14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4"/>
      <c r="B866" s="1"/>
      <c r="C866" s="1"/>
      <c r="D866" s="1"/>
      <c r="E866" s="1"/>
      <c r="F866" s="14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4"/>
      <c r="B867" s="1"/>
      <c r="C867" s="1"/>
      <c r="D867" s="1"/>
      <c r="E867" s="1"/>
      <c r="F867" s="14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4"/>
      <c r="B868" s="1"/>
      <c r="C868" s="1"/>
      <c r="D868" s="1"/>
      <c r="E868" s="1"/>
      <c r="F868" s="14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4"/>
      <c r="B869" s="1"/>
      <c r="C869" s="1"/>
      <c r="D869" s="1"/>
      <c r="E869" s="1"/>
      <c r="F869" s="14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4"/>
      <c r="B870" s="1"/>
      <c r="C870" s="1"/>
      <c r="D870" s="1"/>
      <c r="E870" s="1"/>
      <c r="F870" s="14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4"/>
      <c r="B871" s="1"/>
      <c r="C871" s="1"/>
      <c r="D871" s="1"/>
      <c r="E871" s="1"/>
      <c r="F871" s="14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4"/>
      <c r="B872" s="1"/>
      <c r="C872" s="1"/>
      <c r="D872" s="1"/>
      <c r="E872" s="1"/>
      <c r="F872" s="14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4"/>
      <c r="B873" s="1"/>
      <c r="C873" s="1"/>
      <c r="D873" s="1"/>
      <c r="E873" s="1"/>
      <c r="F873" s="14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4"/>
      <c r="B874" s="1"/>
      <c r="C874" s="1"/>
      <c r="D874" s="1"/>
      <c r="E874" s="1"/>
      <c r="F874" s="14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4"/>
      <c r="B875" s="1"/>
      <c r="C875" s="1"/>
      <c r="D875" s="1"/>
      <c r="E875" s="1"/>
      <c r="F875" s="14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4"/>
      <c r="B876" s="1"/>
      <c r="C876" s="1"/>
      <c r="D876" s="1"/>
      <c r="E876" s="1"/>
      <c r="F876" s="14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4"/>
      <c r="B877" s="1"/>
      <c r="C877" s="1"/>
      <c r="D877" s="1"/>
      <c r="E877" s="1"/>
      <c r="F877" s="14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4"/>
      <c r="B878" s="1"/>
      <c r="C878" s="1"/>
      <c r="D878" s="1"/>
      <c r="E878" s="1"/>
      <c r="F878" s="14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4"/>
      <c r="B879" s="1"/>
      <c r="C879" s="1"/>
      <c r="D879" s="1"/>
      <c r="E879" s="1"/>
      <c r="F879" s="14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4"/>
      <c r="B880" s="1"/>
      <c r="C880" s="1"/>
      <c r="D880" s="1"/>
      <c r="E880" s="1"/>
      <c r="F880" s="14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4"/>
      <c r="B881" s="1"/>
      <c r="C881" s="1"/>
      <c r="D881" s="1"/>
      <c r="E881" s="1"/>
      <c r="F881" s="14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4"/>
      <c r="B882" s="1"/>
      <c r="C882" s="1"/>
      <c r="D882" s="1"/>
      <c r="E882" s="1"/>
      <c r="F882" s="14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4"/>
      <c r="B883" s="1"/>
      <c r="C883" s="1"/>
      <c r="D883" s="1"/>
      <c r="E883" s="1"/>
      <c r="F883" s="14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4"/>
      <c r="B884" s="1"/>
      <c r="C884" s="1"/>
      <c r="D884" s="1"/>
      <c r="E884" s="1"/>
      <c r="F884" s="14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4"/>
      <c r="B885" s="1"/>
      <c r="C885" s="1"/>
      <c r="D885" s="1"/>
      <c r="E885" s="1"/>
      <c r="F885" s="14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4"/>
      <c r="B886" s="1"/>
      <c r="C886" s="1"/>
      <c r="D886" s="1"/>
      <c r="E886" s="1"/>
      <c r="F886" s="14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4"/>
      <c r="B887" s="1"/>
      <c r="C887" s="1"/>
      <c r="D887" s="1"/>
      <c r="E887" s="1"/>
      <c r="F887" s="14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4"/>
      <c r="B888" s="1"/>
      <c r="C888" s="1"/>
      <c r="D888" s="1"/>
      <c r="E888" s="1"/>
      <c r="F888" s="14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4"/>
      <c r="B889" s="1"/>
      <c r="C889" s="1"/>
      <c r="D889" s="1"/>
      <c r="E889" s="1"/>
      <c r="F889" s="14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4"/>
      <c r="B890" s="1"/>
      <c r="C890" s="1"/>
      <c r="D890" s="1"/>
      <c r="E890" s="1"/>
      <c r="F890" s="14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4"/>
      <c r="B891" s="1"/>
      <c r="C891" s="1"/>
      <c r="D891" s="1"/>
      <c r="E891" s="1"/>
      <c r="F891" s="14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4"/>
      <c r="B892" s="1"/>
      <c r="C892" s="1"/>
      <c r="D892" s="1"/>
      <c r="E892" s="1"/>
      <c r="F892" s="14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4"/>
      <c r="B893" s="1"/>
      <c r="C893" s="1"/>
      <c r="D893" s="1"/>
      <c r="E893" s="1"/>
      <c r="F893" s="14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4"/>
      <c r="B894" s="1"/>
      <c r="C894" s="1"/>
      <c r="D894" s="1"/>
      <c r="E894" s="1"/>
      <c r="F894" s="14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4"/>
      <c r="B895" s="1"/>
      <c r="C895" s="1"/>
      <c r="D895" s="1"/>
      <c r="E895" s="1"/>
      <c r="F895" s="14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4"/>
      <c r="B896" s="1"/>
      <c r="C896" s="1"/>
      <c r="D896" s="1"/>
      <c r="E896" s="1"/>
      <c r="F896" s="14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4"/>
      <c r="B897" s="1"/>
      <c r="C897" s="1"/>
      <c r="D897" s="1"/>
      <c r="E897" s="1"/>
      <c r="F897" s="14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4"/>
      <c r="B898" s="1"/>
      <c r="C898" s="1"/>
      <c r="D898" s="1"/>
      <c r="E898" s="1"/>
      <c r="F898" s="14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4"/>
      <c r="B899" s="1"/>
      <c r="C899" s="1"/>
      <c r="D899" s="1"/>
      <c r="E899" s="1"/>
      <c r="F899" s="14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4"/>
      <c r="B900" s="1"/>
      <c r="C900" s="1"/>
      <c r="D900" s="1"/>
      <c r="E900" s="1"/>
      <c r="F900" s="14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4"/>
      <c r="B901" s="1"/>
      <c r="C901" s="1"/>
      <c r="D901" s="1"/>
      <c r="E901" s="1"/>
      <c r="F901" s="14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4"/>
      <c r="B902" s="1"/>
      <c r="C902" s="1"/>
      <c r="D902" s="1"/>
      <c r="E902" s="1"/>
      <c r="F902" s="14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4"/>
      <c r="B903" s="1"/>
      <c r="C903" s="1"/>
      <c r="D903" s="1"/>
      <c r="E903" s="1"/>
      <c r="F903" s="14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4"/>
      <c r="B904" s="1"/>
      <c r="C904" s="1"/>
      <c r="D904" s="1"/>
      <c r="E904" s="1"/>
      <c r="F904" s="14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4"/>
      <c r="B905" s="1"/>
      <c r="C905" s="1"/>
      <c r="D905" s="1"/>
      <c r="E905" s="1"/>
      <c r="F905" s="14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4"/>
      <c r="B906" s="1"/>
      <c r="C906" s="1"/>
      <c r="D906" s="1"/>
      <c r="E906" s="1"/>
      <c r="F906" s="14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4"/>
      <c r="B907" s="1"/>
      <c r="C907" s="1"/>
      <c r="D907" s="1"/>
      <c r="E907" s="1"/>
      <c r="F907" s="14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4"/>
      <c r="B908" s="1"/>
      <c r="C908" s="1"/>
      <c r="D908" s="1"/>
      <c r="E908" s="1"/>
      <c r="F908" s="14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4"/>
      <c r="B909" s="1"/>
      <c r="C909" s="1"/>
      <c r="D909" s="1"/>
      <c r="E909" s="1"/>
      <c r="F909" s="14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4"/>
      <c r="B910" s="1"/>
      <c r="C910" s="1"/>
      <c r="D910" s="1"/>
      <c r="E910" s="1"/>
      <c r="F910" s="14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4"/>
      <c r="B911" s="1"/>
      <c r="C911" s="1"/>
      <c r="D911" s="1"/>
      <c r="E911" s="1"/>
      <c r="F911" s="14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4"/>
      <c r="B912" s="1"/>
      <c r="C912" s="1"/>
      <c r="D912" s="1"/>
      <c r="E912" s="1"/>
      <c r="F912" s="14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4"/>
      <c r="B913" s="1"/>
      <c r="C913" s="1"/>
      <c r="D913" s="1"/>
      <c r="E913" s="1"/>
      <c r="F913" s="14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4"/>
      <c r="B914" s="1"/>
      <c r="C914" s="1"/>
      <c r="D914" s="1"/>
      <c r="E914" s="1"/>
      <c r="F914" s="14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4"/>
      <c r="B915" s="1"/>
      <c r="C915" s="1"/>
      <c r="D915" s="1"/>
      <c r="E915" s="1"/>
      <c r="F915" s="14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4"/>
      <c r="B916" s="1"/>
      <c r="C916" s="1"/>
      <c r="D916" s="1"/>
      <c r="E916" s="1"/>
      <c r="F916" s="14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4"/>
      <c r="B917" s="1"/>
      <c r="C917" s="1"/>
      <c r="D917" s="1"/>
      <c r="E917" s="1"/>
      <c r="F917" s="14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4"/>
      <c r="B918" s="1"/>
      <c r="C918" s="1"/>
      <c r="D918" s="1"/>
      <c r="E918" s="1"/>
      <c r="F918" s="14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4"/>
      <c r="B919" s="1"/>
      <c r="C919" s="1"/>
      <c r="D919" s="1"/>
      <c r="E919" s="1"/>
      <c r="F919" s="14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4"/>
      <c r="B920" s="1"/>
      <c r="C920" s="1"/>
      <c r="D920" s="1"/>
      <c r="E920" s="1"/>
      <c r="F920" s="14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4"/>
      <c r="B921" s="1"/>
      <c r="C921" s="1"/>
      <c r="D921" s="1"/>
      <c r="E921" s="1"/>
      <c r="F921" s="14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4"/>
      <c r="B922" s="1"/>
      <c r="C922" s="1"/>
      <c r="D922" s="1"/>
      <c r="E922" s="1"/>
      <c r="F922" s="14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4"/>
      <c r="B923" s="1"/>
      <c r="C923" s="1"/>
      <c r="D923" s="1"/>
      <c r="E923" s="1"/>
      <c r="F923" s="14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4"/>
      <c r="B924" s="1"/>
      <c r="C924" s="1"/>
      <c r="D924" s="1"/>
      <c r="E924" s="1"/>
      <c r="F924" s="14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4"/>
      <c r="B925" s="1"/>
      <c r="C925" s="1"/>
      <c r="D925" s="1"/>
      <c r="E925" s="1"/>
      <c r="F925" s="14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4"/>
      <c r="B926" s="1"/>
      <c r="C926" s="1"/>
      <c r="D926" s="1"/>
      <c r="E926" s="1"/>
      <c r="F926" s="14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4"/>
      <c r="B927" s="1"/>
      <c r="C927" s="1"/>
      <c r="D927" s="1"/>
      <c r="E927" s="1"/>
      <c r="F927" s="14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4"/>
      <c r="B928" s="1"/>
      <c r="C928" s="1"/>
      <c r="D928" s="1"/>
      <c r="E928" s="1"/>
      <c r="F928" s="14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4"/>
      <c r="B929" s="1"/>
      <c r="C929" s="1"/>
      <c r="D929" s="1"/>
      <c r="E929" s="1"/>
      <c r="F929" s="14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4"/>
      <c r="B930" s="1"/>
      <c r="C930" s="1"/>
      <c r="D930" s="1"/>
      <c r="E930" s="1"/>
      <c r="F930" s="14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4"/>
      <c r="B931" s="1"/>
      <c r="C931" s="1"/>
      <c r="D931" s="1"/>
      <c r="E931" s="1"/>
      <c r="F931" s="14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4"/>
      <c r="B932" s="1"/>
      <c r="C932" s="1"/>
      <c r="D932" s="1"/>
      <c r="E932" s="1"/>
      <c r="F932" s="14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4"/>
      <c r="B933" s="1"/>
      <c r="C933" s="1"/>
      <c r="D933" s="1"/>
      <c r="E933" s="1"/>
      <c r="F933" s="14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4"/>
      <c r="B934" s="1"/>
      <c r="C934" s="1"/>
      <c r="D934" s="1"/>
      <c r="E934" s="1"/>
      <c r="F934" s="14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4"/>
      <c r="B935" s="1"/>
      <c r="C935" s="1"/>
      <c r="D935" s="1"/>
      <c r="E935" s="1"/>
      <c r="F935" s="14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4"/>
      <c r="B936" s="1"/>
      <c r="C936" s="1"/>
      <c r="D936" s="1"/>
      <c r="E936" s="1"/>
      <c r="F936" s="14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4"/>
      <c r="B937" s="1"/>
      <c r="C937" s="1"/>
      <c r="D937" s="1"/>
      <c r="E937" s="1"/>
      <c r="F937" s="14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4"/>
      <c r="B938" s="1"/>
      <c r="C938" s="1"/>
      <c r="D938" s="1"/>
      <c r="E938" s="1"/>
      <c r="F938" s="14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4"/>
      <c r="B939" s="1"/>
      <c r="C939" s="1"/>
      <c r="D939" s="1"/>
      <c r="E939" s="1"/>
      <c r="F939" s="14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4"/>
      <c r="B940" s="1"/>
      <c r="C940" s="1"/>
      <c r="D940" s="1"/>
      <c r="E940" s="1"/>
      <c r="F940" s="14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4"/>
      <c r="B941" s="1"/>
      <c r="C941" s="1"/>
      <c r="D941" s="1"/>
      <c r="E941" s="1"/>
      <c r="F941" s="14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4"/>
      <c r="B942" s="1"/>
      <c r="C942" s="1"/>
      <c r="D942" s="1"/>
      <c r="E942" s="1"/>
      <c r="F942" s="14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4"/>
      <c r="B943" s="1"/>
      <c r="C943" s="1"/>
      <c r="D943" s="1"/>
      <c r="E943" s="1"/>
      <c r="F943" s="14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4"/>
      <c r="B944" s="1"/>
      <c r="C944" s="1"/>
      <c r="D944" s="1"/>
      <c r="E944" s="1"/>
      <c r="F944" s="14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4"/>
      <c r="B945" s="1"/>
      <c r="C945" s="1"/>
      <c r="D945" s="1"/>
      <c r="E945" s="1"/>
      <c r="F945" s="14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4"/>
      <c r="B946" s="1"/>
      <c r="C946" s="1"/>
      <c r="D946" s="1"/>
      <c r="E946" s="1"/>
      <c r="F946" s="14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4"/>
      <c r="B947" s="1"/>
      <c r="C947" s="1"/>
      <c r="D947" s="1"/>
      <c r="E947" s="1"/>
      <c r="F947" s="14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4"/>
      <c r="B948" s="1"/>
      <c r="C948" s="1"/>
      <c r="D948" s="1"/>
      <c r="E948" s="1"/>
      <c r="F948" s="14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4"/>
      <c r="B949" s="1"/>
      <c r="C949" s="1"/>
      <c r="D949" s="1"/>
      <c r="E949" s="1"/>
      <c r="F949" s="14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4"/>
      <c r="B950" s="1"/>
      <c r="C950" s="1"/>
      <c r="D950" s="1"/>
      <c r="E950" s="1"/>
      <c r="F950" s="14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4"/>
      <c r="B951" s="1"/>
      <c r="C951" s="1"/>
      <c r="D951" s="1"/>
      <c r="E951" s="1"/>
      <c r="F951" s="14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4"/>
      <c r="B952" s="1"/>
      <c r="C952" s="1"/>
      <c r="D952" s="1"/>
      <c r="E952" s="1"/>
      <c r="F952" s="14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4"/>
      <c r="B953" s="1"/>
      <c r="C953" s="1"/>
      <c r="D953" s="1"/>
      <c r="E953" s="1"/>
      <c r="F953" s="14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4"/>
      <c r="B954" s="1"/>
      <c r="C954" s="1"/>
      <c r="D954" s="1"/>
      <c r="E954" s="1"/>
      <c r="F954" s="14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4"/>
      <c r="B955" s="1"/>
      <c r="C955" s="1"/>
      <c r="D955" s="1"/>
      <c r="E955" s="1"/>
      <c r="F955" s="14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4"/>
      <c r="B956" s="1"/>
      <c r="C956" s="1"/>
      <c r="D956" s="1"/>
      <c r="E956" s="1"/>
      <c r="F956" s="14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4"/>
      <c r="B957" s="1"/>
      <c r="C957" s="1"/>
      <c r="D957" s="1"/>
      <c r="E957" s="1"/>
      <c r="F957" s="14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4"/>
      <c r="B958" s="1"/>
      <c r="C958" s="1"/>
      <c r="D958" s="1"/>
      <c r="E958" s="1"/>
      <c r="F958" s="14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4"/>
      <c r="B959" s="1"/>
      <c r="C959" s="1"/>
      <c r="D959" s="1"/>
      <c r="E959" s="1"/>
      <c r="F959" s="14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4"/>
      <c r="B960" s="1"/>
      <c r="C960" s="1"/>
      <c r="D960" s="1"/>
      <c r="E960" s="1"/>
      <c r="F960" s="14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4"/>
      <c r="B961" s="1"/>
      <c r="C961" s="1"/>
      <c r="D961" s="1"/>
      <c r="E961" s="1"/>
      <c r="F961" s="14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4"/>
      <c r="B962" s="1"/>
      <c r="C962" s="1"/>
      <c r="D962" s="1"/>
      <c r="E962" s="1"/>
      <c r="F962" s="14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4"/>
      <c r="B963" s="1"/>
      <c r="C963" s="1"/>
      <c r="D963" s="1"/>
      <c r="E963" s="1"/>
      <c r="F963" s="14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4"/>
      <c r="B964" s="1"/>
      <c r="C964" s="1"/>
      <c r="D964" s="1"/>
      <c r="E964" s="1"/>
      <c r="F964" s="14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4"/>
      <c r="B965" s="1"/>
      <c r="C965" s="1"/>
      <c r="D965" s="1"/>
      <c r="E965" s="1"/>
      <c r="F965" s="14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4"/>
      <c r="B966" s="1"/>
      <c r="C966" s="1"/>
      <c r="D966" s="1"/>
      <c r="E966" s="1"/>
      <c r="F966" s="14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4"/>
      <c r="B967" s="1"/>
      <c r="C967" s="1"/>
      <c r="D967" s="1"/>
      <c r="E967" s="1"/>
      <c r="F967" s="14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4"/>
      <c r="B968" s="1"/>
      <c r="C968" s="1"/>
      <c r="D968" s="1"/>
      <c r="E968" s="1"/>
      <c r="F968" s="14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4"/>
      <c r="B969" s="1"/>
      <c r="C969" s="1"/>
      <c r="D969" s="1"/>
      <c r="E969" s="1"/>
      <c r="F969" s="14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4"/>
      <c r="B970" s="1"/>
      <c r="C970" s="1"/>
      <c r="D970" s="1"/>
      <c r="E970" s="1"/>
      <c r="F970" s="14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4"/>
      <c r="B971" s="1"/>
      <c r="C971" s="1"/>
      <c r="D971" s="1"/>
      <c r="E971" s="1"/>
      <c r="F971" s="14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4"/>
      <c r="B972" s="1"/>
      <c r="C972" s="1"/>
      <c r="D972" s="1"/>
      <c r="E972" s="1"/>
      <c r="F972" s="14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4"/>
      <c r="B973" s="1"/>
      <c r="C973" s="1"/>
      <c r="D973" s="1"/>
      <c r="E973" s="1"/>
      <c r="F973" s="14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4"/>
      <c r="B974" s="1"/>
      <c r="C974" s="1"/>
      <c r="D974" s="1"/>
      <c r="E974" s="1"/>
      <c r="F974" s="14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4"/>
      <c r="B975" s="1"/>
      <c r="C975" s="1"/>
      <c r="D975" s="1"/>
      <c r="E975" s="1"/>
      <c r="F975" s="14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4"/>
      <c r="B976" s="1"/>
      <c r="C976" s="1"/>
      <c r="D976" s="1"/>
      <c r="E976" s="1"/>
      <c r="F976" s="14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4"/>
      <c r="B977" s="1"/>
      <c r="C977" s="1"/>
      <c r="D977" s="1"/>
      <c r="E977" s="1"/>
      <c r="F977" s="14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4"/>
      <c r="B978" s="1"/>
      <c r="C978" s="1"/>
      <c r="D978" s="1"/>
      <c r="E978" s="1"/>
      <c r="F978" s="14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4"/>
      <c r="B979" s="1"/>
      <c r="C979" s="1"/>
      <c r="D979" s="1"/>
      <c r="E979" s="1"/>
      <c r="F979" s="14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4"/>
      <c r="B980" s="1"/>
      <c r="C980" s="1"/>
      <c r="D980" s="1"/>
      <c r="E980" s="1"/>
      <c r="F980" s="14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4"/>
      <c r="B981" s="1"/>
      <c r="C981" s="1"/>
      <c r="D981" s="1"/>
      <c r="E981" s="1"/>
      <c r="F981" s="14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4"/>
      <c r="B982" s="1"/>
      <c r="C982" s="1"/>
      <c r="D982" s="1"/>
      <c r="E982" s="1"/>
      <c r="F982" s="14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4"/>
      <c r="B983" s="1"/>
      <c r="C983" s="1"/>
      <c r="D983" s="1"/>
      <c r="E983" s="1"/>
      <c r="F983" s="14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4"/>
      <c r="B984" s="1"/>
      <c r="C984" s="1"/>
      <c r="D984" s="1"/>
      <c r="E984" s="1"/>
      <c r="F984" s="14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4"/>
      <c r="B985" s="1"/>
      <c r="C985" s="1"/>
      <c r="D985" s="1"/>
      <c r="E985" s="1"/>
      <c r="F985" s="14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4"/>
      <c r="B986" s="1"/>
      <c r="C986" s="1"/>
      <c r="D986" s="1"/>
      <c r="E986" s="1"/>
      <c r="F986" s="14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4"/>
      <c r="B987" s="1"/>
      <c r="C987" s="1"/>
      <c r="D987" s="1"/>
      <c r="E987" s="1"/>
      <c r="F987" s="14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4"/>
      <c r="B988" s="1"/>
      <c r="C988" s="1"/>
      <c r="D988" s="1"/>
      <c r="E988" s="1"/>
      <c r="F988" s="14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4"/>
      <c r="B989" s="1"/>
      <c r="C989" s="1"/>
      <c r="D989" s="1"/>
      <c r="E989" s="1"/>
      <c r="F989" s="14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4"/>
      <c r="B990" s="1"/>
      <c r="C990" s="1"/>
      <c r="D990" s="1"/>
      <c r="E990" s="1"/>
      <c r="F990" s="14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4"/>
      <c r="B991" s="1"/>
      <c r="C991" s="1"/>
      <c r="D991" s="1"/>
      <c r="E991" s="1"/>
      <c r="F991" s="14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4"/>
      <c r="B992" s="1"/>
      <c r="C992" s="1"/>
      <c r="D992" s="1"/>
      <c r="E992" s="1"/>
      <c r="F992" s="14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4"/>
      <c r="B993" s="1"/>
      <c r="C993" s="1"/>
      <c r="D993" s="1"/>
      <c r="E993" s="1"/>
      <c r="F993" s="14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4"/>
      <c r="B994" s="1"/>
      <c r="C994" s="1"/>
      <c r="D994" s="1"/>
      <c r="E994" s="1"/>
      <c r="F994" s="14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4"/>
      <c r="B995" s="1"/>
      <c r="C995" s="1"/>
      <c r="D995" s="1"/>
      <c r="E995" s="1"/>
      <c r="F995" s="14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4"/>
      <c r="B996" s="1"/>
      <c r="C996" s="1"/>
      <c r="D996" s="1"/>
      <c r="E996" s="1"/>
      <c r="F996" s="14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4"/>
      <c r="B997" s="1"/>
      <c r="C997" s="1"/>
      <c r="D997" s="1"/>
      <c r="E997" s="1"/>
      <c r="F997" s="14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4"/>
      <c r="B998" s="1"/>
      <c r="C998" s="1"/>
      <c r="D998" s="1"/>
      <c r="E998" s="1"/>
      <c r="F998" s="14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4"/>
      <c r="B999" s="1"/>
      <c r="C999" s="1"/>
      <c r="D999" s="1"/>
      <c r="E999" s="1"/>
      <c r="F999" s="14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4"/>
      <c r="B1000" s="1"/>
      <c r="C1000" s="1"/>
      <c r="D1000" s="1"/>
      <c r="E1000" s="1"/>
      <c r="F1000" s="14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G105:G1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54.71"/>
    <col customWidth="1" min="3" max="3" width="59.0"/>
    <col customWidth="1" min="4" max="4" width="37.86"/>
    <col customWidth="1" min="5" max="5" width="43.71"/>
    <col customWidth="1" min="6" max="6" width="31.71"/>
    <col customWidth="1" min="7" max="7" width="25.43"/>
    <col customWidth="1" min="8" max="26" width="8.86"/>
  </cols>
  <sheetData>
    <row r="1" ht="18.75" customHeight="1">
      <c r="A1" s="164"/>
      <c r="B1" s="165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</row>
    <row r="2" ht="18.75" customHeight="1">
      <c r="A2" s="165"/>
      <c r="B2" s="166"/>
      <c r="C2" s="167" t="s">
        <v>253</v>
      </c>
      <c r="D2" s="168"/>
      <c r="E2" s="169" t="s">
        <v>254</v>
      </c>
      <c r="F2" s="170"/>
      <c r="G2" s="171" t="s">
        <v>255</v>
      </c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</row>
    <row r="3" ht="18.75" customHeight="1">
      <c r="A3" s="165"/>
      <c r="B3" s="172"/>
      <c r="C3" s="173" t="s">
        <v>256</v>
      </c>
      <c r="D3" s="174" t="s">
        <v>257</v>
      </c>
      <c r="E3" s="175" t="s">
        <v>256</v>
      </c>
      <c r="F3" s="176" t="s">
        <v>257</v>
      </c>
      <c r="G3" s="177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</row>
    <row r="4" ht="140.25" customHeight="1">
      <c r="A4" s="164"/>
      <c r="B4" s="178" t="s">
        <v>258</v>
      </c>
      <c r="C4" s="179" t="s">
        <v>259</v>
      </c>
      <c r="D4" s="180" t="s">
        <v>260</v>
      </c>
      <c r="E4" s="181" t="s">
        <v>259</v>
      </c>
      <c r="F4" s="182" t="s">
        <v>261</v>
      </c>
      <c r="G4" s="183" t="s">
        <v>262</v>
      </c>
      <c r="H4" s="164"/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/>
      <c r="X4" s="164"/>
      <c r="Y4" s="164"/>
      <c r="Z4" s="164"/>
    </row>
    <row r="5" ht="18.75" customHeight="1">
      <c r="A5" s="164"/>
      <c r="B5" s="184" t="s">
        <v>263</v>
      </c>
      <c r="C5" s="185" t="s">
        <v>264</v>
      </c>
      <c r="D5" s="186" t="s">
        <v>265</v>
      </c>
      <c r="E5" s="187" t="s">
        <v>266</v>
      </c>
      <c r="F5" s="186" t="s">
        <v>266</v>
      </c>
      <c r="G5" s="188" t="s">
        <v>266</v>
      </c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</row>
    <row r="6" ht="18.75" customHeight="1">
      <c r="A6" s="164"/>
      <c r="B6" s="184" t="s">
        <v>267</v>
      </c>
      <c r="C6" s="185" t="s">
        <v>268</v>
      </c>
      <c r="D6" s="186" t="s">
        <v>269</v>
      </c>
      <c r="E6" s="187" t="s">
        <v>266</v>
      </c>
      <c r="F6" s="186" t="s">
        <v>266</v>
      </c>
      <c r="G6" s="188" t="s">
        <v>266</v>
      </c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</row>
    <row r="7" ht="45.0" customHeight="1">
      <c r="A7" s="164"/>
      <c r="B7" s="189" t="s">
        <v>270</v>
      </c>
      <c r="C7" s="190" t="s">
        <v>271</v>
      </c>
      <c r="D7" s="191" t="s">
        <v>272</v>
      </c>
      <c r="E7" s="192" t="s">
        <v>273</v>
      </c>
      <c r="F7" s="191" t="s">
        <v>274</v>
      </c>
      <c r="G7" s="193" t="s">
        <v>266</v>
      </c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4"/>
      <c r="S7" s="164"/>
      <c r="T7" s="164"/>
      <c r="U7" s="164"/>
      <c r="V7" s="164"/>
      <c r="W7" s="164"/>
      <c r="X7" s="164"/>
      <c r="Y7" s="164"/>
      <c r="Z7" s="164"/>
    </row>
    <row r="8" ht="18.75" customHeight="1">
      <c r="A8" s="164"/>
      <c r="B8" s="194" t="s">
        <v>275</v>
      </c>
      <c r="C8" s="195" t="s">
        <v>266</v>
      </c>
      <c r="D8" s="196" t="s">
        <v>266</v>
      </c>
      <c r="E8" s="197" t="s">
        <v>276</v>
      </c>
      <c r="F8" s="198" t="s">
        <v>277</v>
      </c>
      <c r="G8" s="199" t="s">
        <v>266</v>
      </c>
      <c r="H8" s="164"/>
      <c r="I8" s="164"/>
      <c r="J8" s="164"/>
      <c r="K8" s="164"/>
      <c r="L8" s="164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4"/>
      <c r="Y8" s="164"/>
      <c r="Z8" s="164"/>
    </row>
    <row r="9" ht="18.75" customHeight="1">
      <c r="A9" s="164"/>
      <c r="B9" s="200" t="s">
        <v>278</v>
      </c>
      <c r="C9" s="201" t="s">
        <v>266</v>
      </c>
      <c r="D9" s="202" t="s">
        <v>266</v>
      </c>
      <c r="E9" s="201" t="s">
        <v>279</v>
      </c>
      <c r="F9" s="203" t="s">
        <v>280</v>
      </c>
      <c r="G9" s="204" t="s">
        <v>281</v>
      </c>
      <c r="H9" s="164"/>
      <c r="I9" s="164"/>
      <c r="J9" s="164"/>
      <c r="K9" s="164"/>
      <c r="L9" s="164"/>
      <c r="M9" s="164"/>
      <c r="N9" s="164"/>
      <c r="O9" s="164"/>
      <c r="P9" s="164"/>
      <c r="Q9" s="164"/>
      <c r="R9" s="164"/>
      <c r="S9" s="164"/>
      <c r="T9" s="164"/>
      <c r="U9" s="164"/>
      <c r="V9" s="164"/>
      <c r="W9" s="164"/>
      <c r="X9" s="164"/>
      <c r="Y9" s="164"/>
      <c r="Z9" s="164"/>
    </row>
    <row r="10" ht="135.0" customHeight="1">
      <c r="A10" s="164"/>
      <c r="B10" s="205" t="s">
        <v>282</v>
      </c>
      <c r="C10" s="206" t="s">
        <v>266</v>
      </c>
      <c r="D10" s="207" t="s">
        <v>266</v>
      </c>
      <c r="E10" s="206" t="s">
        <v>283</v>
      </c>
      <c r="F10" s="208" t="s">
        <v>284</v>
      </c>
      <c r="G10" s="209" t="s">
        <v>285</v>
      </c>
      <c r="H10" s="164"/>
      <c r="I10" s="164"/>
      <c r="J10" s="164"/>
      <c r="K10" s="164"/>
      <c r="L10" s="164"/>
      <c r="M10" s="164"/>
      <c r="N10" s="164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Z10" s="164"/>
    </row>
    <row r="11" ht="18.75" customHeight="1">
      <c r="A11" s="164"/>
      <c r="B11" s="165"/>
      <c r="C11" s="164"/>
      <c r="D11" s="164"/>
      <c r="E11" s="164"/>
      <c r="F11" s="164"/>
      <c r="G11" s="164"/>
      <c r="H11" s="164"/>
      <c r="I11" s="164"/>
      <c r="J11" s="164"/>
      <c r="K11" s="164"/>
      <c r="L11" s="164"/>
      <c r="M11" s="164"/>
      <c r="N11" s="164"/>
      <c r="O11" s="164"/>
      <c r="P11" s="164"/>
      <c r="Q11" s="164"/>
      <c r="R11" s="164"/>
      <c r="S11" s="164"/>
      <c r="T11" s="164"/>
      <c r="U11" s="164"/>
      <c r="V11" s="164"/>
      <c r="W11" s="164"/>
      <c r="X11" s="164"/>
      <c r="Y11" s="164"/>
      <c r="Z11" s="164"/>
    </row>
    <row r="12" ht="18.75" customHeight="1">
      <c r="A12" s="164"/>
      <c r="B12" s="165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</row>
    <row r="13" ht="18.75" customHeight="1">
      <c r="A13" s="164"/>
      <c r="B13" s="165"/>
      <c r="C13" s="164"/>
      <c r="D13" s="164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Z13" s="164"/>
    </row>
    <row r="14" ht="18.75" customHeight="1">
      <c r="A14" s="164"/>
      <c r="B14" s="165"/>
      <c r="C14" s="164"/>
      <c r="D14" s="164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Z14" s="164"/>
    </row>
    <row r="15" ht="18.75" customHeight="1">
      <c r="A15" s="164"/>
      <c r="B15" s="165"/>
      <c r="C15" s="164"/>
      <c r="D15" s="164"/>
      <c r="E15" s="164"/>
      <c r="F15" s="164"/>
      <c r="G15" s="164"/>
      <c r="H15" s="164"/>
      <c r="I15" s="164"/>
      <c r="J15" s="164"/>
      <c r="K15" s="164"/>
      <c r="L15" s="164"/>
      <c r="M15" s="164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</row>
    <row r="16" ht="18.75" customHeight="1">
      <c r="A16" s="164"/>
      <c r="B16" s="165"/>
      <c r="C16" s="164"/>
      <c r="D16" s="164"/>
      <c r="E16" s="164"/>
      <c r="F16" s="164"/>
      <c r="G16" s="164"/>
      <c r="H16" s="164"/>
      <c r="I16" s="164"/>
      <c r="J16" s="164"/>
      <c r="K16" s="164"/>
      <c r="L16" s="164"/>
      <c r="M16" s="164"/>
      <c r="N16" s="164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</row>
    <row r="17" ht="18.75" customHeight="1">
      <c r="A17" s="164"/>
      <c r="B17" s="165"/>
      <c r="C17" s="164"/>
      <c r="D17" s="164"/>
      <c r="E17" s="164"/>
      <c r="F17" s="164"/>
      <c r="G17" s="164"/>
      <c r="H17" s="164"/>
      <c r="I17" s="164"/>
      <c r="J17" s="164"/>
      <c r="K17" s="164"/>
      <c r="L17" s="164"/>
      <c r="M17" s="164"/>
      <c r="N17" s="164"/>
      <c r="O17" s="164"/>
      <c r="P17" s="164"/>
      <c r="Q17" s="164"/>
      <c r="R17" s="164"/>
      <c r="S17" s="164"/>
      <c r="T17" s="164"/>
      <c r="U17" s="164"/>
      <c r="V17" s="164"/>
      <c r="W17" s="164"/>
      <c r="X17" s="164"/>
      <c r="Y17" s="164"/>
      <c r="Z17" s="164"/>
    </row>
    <row r="18" ht="18.75" customHeight="1">
      <c r="A18" s="164"/>
      <c r="B18" s="165"/>
      <c r="C18" s="164"/>
      <c r="D18" s="164"/>
      <c r="E18" s="164"/>
      <c r="F18" s="164"/>
      <c r="G18" s="164"/>
      <c r="H18" s="164"/>
      <c r="I18" s="164"/>
      <c r="J18" s="164"/>
      <c r="K18" s="164"/>
      <c r="L18" s="164"/>
      <c r="M18" s="164"/>
      <c r="N18" s="164"/>
      <c r="O18" s="164"/>
      <c r="P18" s="164"/>
      <c r="Q18" s="164"/>
      <c r="R18" s="164"/>
      <c r="S18" s="164"/>
      <c r="T18" s="164"/>
      <c r="U18" s="164"/>
      <c r="V18" s="164"/>
      <c r="W18" s="164"/>
      <c r="X18" s="164"/>
      <c r="Y18" s="164"/>
      <c r="Z18" s="164"/>
    </row>
    <row r="19" ht="18.75" customHeight="1">
      <c r="A19" s="164"/>
      <c r="B19" s="165"/>
      <c r="C19" s="164"/>
      <c r="D19" s="164"/>
      <c r="E19" s="164"/>
      <c r="F19" s="164"/>
      <c r="G19" s="164"/>
      <c r="H19" s="164"/>
      <c r="I19" s="164"/>
      <c r="J19" s="164"/>
      <c r="K19" s="164"/>
      <c r="L19" s="164"/>
      <c r="M19" s="164"/>
      <c r="N19" s="164"/>
      <c r="O19" s="164"/>
      <c r="P19" s="164"/>
      <c r="Q19" s="164"/>
      <c r="R19" s="164"/>
      <c r="S19" s="164"/>
      <c r="T19" s="164"/>
      <c r="U19" s="164"/>
      <c r="V19" s="164"/>
      <c r="W19" s="164"/>
      <c r="X19" s="164"/>
      <c r="Y19" s="164"/>
      <c r="Z19" s="164"/>
    </row>
    <row r="20" ht="18.75" customHeight="1">
      <c r="A20" s="164"/>
      <c r="B20" s="165"/>
      <c r="C20" s="164"/>
      <c r="D20" s="164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</row>
    <row r="21" ht="18.75" customHeight="1">
      <c r="A21" s="164"/>
      <c r="B21" s="165"/>
      <c r="C21" s="164"/>
      <c r="D21" s="164"/>
      <c r="E21" s="164"/>
      <c r="F21" s="164"/>
      <c r="G21" s="164"/>
      <c r="H21" s="164"/>
      <c r="I21" s="164"/>
      <c r="J21" s="164"/>
      <c r="K21" s="164"/>
      <c r="L21" s="164"/>
      <c r="M21" s="164"/>
      <c r="N21" s="164"/>
      <c r="O21" s="164"/>
      <c r="P21" s="164"/>
      <c r="Q21" s="164"/>
      <c r="R21" s="164"/>
      <c r="S21" s="164"/>
      <c r="T21" s="164"/>
      <c r="U21" s="164"/>
      <c r="V21" s="164"/>
      <c r="W21" s="164"/>
      <c r="X21" s="164"/>
      <c r="Y21" s="164"/>
      <c r="Z21" s="164"/>
    </row>
    <row r="22" ht="18.75" customHeight="1">
      <c r="A22" s="164"/>
      <c r="B22" s="165"/>
      <c r="C22" s="164"/>
      <c r="D22" s="164"/>
      <c r="E22" s="164"/>
      <c r="F22" s="164"/>
      <c r="G22" s="164"/>
      <c r="H22" s="164"/>
      <c r="I22" s="164"/>
      <c r="J22" s="164"/>
      <c r="K22" s="164"/>
      <c r="L22" s="164"/>
      <c r="M22" s="164"/>
      <c r="N22" s="164"/>
      <c r="O22" s="164"/>
      <c r="P22" s="164"/>
      <c r="Q22" s="164"/>
      <c r="R22" s="164"/>
      <c r="S22" s="164"/>
      <c r="T22" s="164"/>
      <c r="U22" s="164"/>
      <c r="V22" s="164"/>
      <c r="W22" s="164"/>
      <c r="X22" s="164"/>
      <c r="Y22" s="164"/>
      <c r="Z22" s="164"/>
    </row>
    <row r="23" ht="18.75" customHeight="1">
      <c r="A23" s="164"/>
      <c r="B23" s="165"/>
      <c r="C23" s="164"/>
      <c r="D23" s="164"/>
      <c r="E23" s="164"/>
      <c r="F23" s="164"/>
      <c r="G23" s="164"/>
      <c r="H23" s="164"/>
      <c r="I23" s="164"/>
      <c r="J23" s="164"/>
      <c r="K23" s="164"/>
      <c r="L23" s="164"/>
      <c r="M23" s="164"/>
      <c r="N23" s="164"/>
      <c r="O23" s="164"/>
      <c r="P23" s="164"/>
      <c r="Q23" s="164"/>
      <c r="R23" s="164"/>
      <c r="S23" s="164"/>
      <c r="T23" s="164"/>
      <c r="U23" s="164"/>
      <c r="V23" s="164"/>
      <c r="W23" s="164"/>
      <c r="X23" s="164"/>
      <c r="Y23" s="164"/>
      <c r="Z23" s="164"/>
    </row>
    <row r="24" ht="18.75" customHeight="1">
      <c r="A24" s="164"/>
      <c r="B24" s="165"/>
      <c r="C24" s="164"/>
      <c r="D24" s="164"/>
      <c r="E24" s="164"/>
      <c r="F24" s="164"/>
      <c r="G24" s="164"/>
      <c r="H24" s="164"/>
      <c r="I24" s="164"/>
      <c r="J24" s="164"/>
      <c r="K24" s="164"/>
      <c r="L24" s="164"/>
      <c r="M24" s="164"/>
      <c r="N24" s="164"/>
      <c r="O24" s="164"/>
      <c r="P24" s="164"/>
      <c r="Q24" s="164"/>
      <c r="R24" s="164"/>
      <c r="S24" s="164"/>
      <c r="T24" s="164"/>
      <c r="U24" s="164"/>
      <c r="V24" s="164"/>
      <c r="W24" s="164"/>
      <c r="X24" s="164"/>
      <c r="Y24" s="164"/>
      <c r="Z24" s="164"/>
    </row>
    <row r="25" ht="18.75" customHeight="1">
      <c r="A25" s="164"/>
      <c r="B25" s="165"/>
      <c r="C25" s="164"/>
      <c r="D25" s="164"/>
      <c r="E25" s="164"/>
      <c r="F25" s="164"/>
      <c r="G25" s="164"/>
      <c r="H25" s="164"/>
      <c r="I25" s="164"/>
      <c r="J25" s="164"/>
      <c r="K25" s="164"/>
      <c r="L25" s="164"/>
      <c r="M25" s="164"/>
      <c r="N25" s="164"/>
      <c r="O25" s="164"/>
      <c r="P25" s="164"/>
      <c r="Q25" s="164"/>
      <c r="R25" s="164"/>
      <c r="S25" s="164"/>
      <c r="T25" s="164"/>
      <c r="U25" s="164"/>
      <c r="V25" s="164"/>
      <c r="W25" s="164"/>
      <c r="X25" s="164"/>
      <c r="Y25" s="164"/>
      <c r="Z25" s="164"/>
    </row>
    <row r="26" ht="18.75" customHeight="1">
      <c r="A26" s="164"/>
      <c r="B26" s="165"/>
      <c r="C26" s="164"/>
      <c r="D26" s="164"/>
      <c r="E26" s="164"/>
      <c r="F26" s="164"/>
      <c r="G26" s="164"/>
      <c r="H26" s="164"/>
      <c r="I26" s="164"/>
      <c r="J26" s="164"/>
      <c r="K26" s="164"/>
      <c r="L26" s="164"/>
      <c r="M26" s="164"/>
      <c r="N26" s="164"/>
      <c r="O26" s="164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</row>
    <row r="27" ht="18.75" customHeight="1">
      <c r="A27" s="164"/>
      <c r="B27" s="165"/>
      <c r="C27" s="164"/>
      <c r="D27" s="164"/>
      <c r="E27" s="164"/>
      <c r="F27" s="164"/>
      <c r="G27" s="164"/>
      <c r="H27" s="164"/>
      <c r="I27" s="164"/>
      <c r="J27" s="164"/>
      <c r="K27" s="164"/>
      <c r="L27" s="164"/>
      <c r="M27" s="164"/>
      <c r="N27" s="164"/>
      <c r="O27" s="164"/>
      <c r="P27" s="164"/>
      <c r="Q27" s="164"/>
      <c r="R27" s="164"/>
      <c r="S27" s="164"/>
      <c r="T27" s="164"/>
      <c r="U27" s="164"/>
      <c r="V27" s="164"/>
      <c r="W27" s="164"/>
      <c r="X27" s="164"/>
      <c r="Y27" s="164"/>
      <c r="Z27" s="164"/>
    </row>
    <row r="28" ht="18.75" customHeight="1">
      <c r="A28" s="164"/>
      <c r="B28" s="165"/>
      <c r="C28" s="164"/>
      <c r="D28" s="164"/>
      <c r="E28" s="164"/>
      <c r="F28" s="164"/>
      <c r="G28" s="164"/>
      <c r="H28" s="164"/>
      <c r="I28" s="164"/>
      <c r="J28" s="164"/>
      <c r="K28" s="164"/>
      <c r="L28" s="164"/>
      <c r="M28" s="164"/>
      <c r="N28" s="164"/>
      <c r="O28" s="164"/>
      <c r="P28" s="164"/>
      <c r="Q28" s="164"/>
      <c r="R28" s="164"/>
      <c r="S28" s="164"/>
      <c r="T28" s="164"/>
      <c r="U28" s="164"/>
      <c r="V28" s="164"/>
      <c r="W28" s="164"/>
      <c r="X28" s="164"/>
      <c r="Y28" s="164"/>
      <c r="Z28" s="164"/>
    </row>
    <row r="29" ht="18.75" customHeight="1">
      <c r="A29" s="164"/>
      <c r="B29" s="165"/>
      <c r="C29" s="164"/>
      <c r="D29" s="164"/>
      <c r="E29" s="164"/>
      <c r="F29" s="164"/>
      <c r="G29" s="164"/>
      <c r="H29" s="164"/>
      <c r="I29" s="164"/>
      <c r="J29" s="164"/>
      <c r="K29" s="164"/>
      <c r="L29" s="164"/>
      <c r="M29" s="164"/>
      <c r="N29" s="164"/>
      <c r="O29" s="164"/>
      <c r="P29" s="164"/>
      <c r="Q29" s="164"/>
      <c r="R29" s="164"/>
      <c r="S29" s="164"/>
      <c r="T29" s="164"/>
      <c r="U29" s="164"/>
      <c r="V29" s="164"/>
      <c r="W29" s="164"/>
      <c r="X29" s="164"/>
      <c r="Y29" s="164"/>
      <c r="Z29" s="164"/>
    </row>
    <row r="30" ht="18.75" customHeight="1">
      <c r="A30" s="164"/>
      <c r="B30" s="165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</row>
    <row r="31" ht="18.75" customHeight="1">
      <c r="A31" s="164"/>
      <c r="B31" s="165"/>
      <c r="C31" s="164"/>
      <c r="D31" s="164"/>
      <c r="E31" s="164"/>
      <c r="F31" s="164"/>
      <c r="G31" s="164"/>
      <c r="H31" s="164"/>
      <c r="I31" s="164"/>
      <c r="J31" s="164"/>
      <c r="K31" s="164"/>
      <c r="L31" s="164"/>
      <c r="M31" s="164"/>
      <c r="N31" s="164"/>
      <c r="O31" s="164"/>
      <c r="P31" s="164"/>
      <c r="Q31" s="164"/>
      <c r="R31" s="164"/>
      <c r="S31" s="164"/>
      <c r="T31" s="164"/>
      <c r="U31" s="164"/>
      <c r="V31" s="164"/>
      <c r="W31" s="164"/>
      <c r="X31" s="164"/>
      <c r="Y31" s="164"/>
      <c r="Z31" s="164"/>
    </row>
    <row r="32" ht="18.75" customHeight="1">
      <c r="A32" s="164"/>
      <c r="B32" s="165"/>
      <c r="C32" s="164"/>
      <c r="D32" s="164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</row>
    <row r="33" ht="18.75" customHeight="1">
      <c r="A33" s="164"/>
      <c r="B33" s="165"/>
      <c r="C33" s="164"/>
      <c r="D33" s="164"/>
      <c r="E33" s="164"/>
      <c r="F33" s="164"/>
      <c r="G33" s="164"/>
      <c r="H33" s="164"/>
      <c r="I33" s="164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</row>
    <row r="34" ht="18.75" customHeight="1">
      <c r="A34" s="164"/>
      <c r="B34" s="165"/>
      <c r="C34" s="164"/>
      <c r="D34" s="164"/>
      <c r="E34" s="164"/>
      <c r="F34" s="164"/>
      <c r="G34" s="164"/>
      <c r="H34" s="164"/>
      <c r="I34" s="164"/>
      <c r="J34" s="164"/>
      <c r="K34" s="164"/>
      <c r="L34" s="164"/>
      <c r="M34" s="164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</row>
    <row r="35" ht="18.75" customHeight="1">
      <c r="A35" s="164"/>
      <c r="B35" s="165"/>
      <c r="C35" s="164"/>
      <c r="D35" s="164"/>
      <c r="E35" s="164"/>
      <c r="F35" s="164"/>
      <c r="G35" s="164"/>
      <c r="H35" s="164"/>
      <c r="I35" s="164"/>
      <c r="J35" s="164"/>
      <c r="K35" s="164"/>
      <c r="L35" s="164"/>
      <c r="M35" s="164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</row>
    <row r="36" ht="18.75" customHeight="1">
      <c r="A36" s="164"/>
      <c r="B36" s="165"/>
      <c r="C36" s="164"/>
      <c r="D36" s="164"/>
      <c r="E36" s="164"/>
      <c r="F36" s="164"/>
      <c r="G36" s="164"/>
      <c r="H36" s="164"/>
      <c r="I36" s="164"/>
      <c r="J36" s="164"/>
      <c r="K36" s="164"/>
      <c r="L36" s="164"/>
      <c r="M36" s="164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</row>
    <row r="37" ht="18.75" customHeight="1">
      <c r="A37" s="164"/>
      <c r="B37" s="165"/>
      <c r="C37" s="164"/>
      <c r="D37" s="164"/>
      <c r="E37" s="164"/>
      <c r="F37" s="164"/>
      <c r="G37" s="164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</row>
    <row r="38" ht="18.75" customHeight="1">
      <c r="A38" s="164"/>
      <c r="B38" s="165"/>
      <c r="C38" s="164"/>
      <c r="D38" s="164"/>
      <c r="E38" s="164"/>
      <c r="F38" s="164"/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</row>
    <row r="39" ht="18.75" customHeight="1">
      <c r="A39" s="164"/>
      <c r="B39" s="165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</row>
    <row r="40" ht="18.75" customHeight="1">
      <c r="A40" s="164"/>
      <c r="B40" s="165"/>
      <c r="C40" s="164"/>
      <c r="D40" s="164"/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</row>
    <row r="41" ht="18.75" customHeight="1">
      <c r="A41" s="164"/>
      <c r="B41" s="165"/>
      <c r="C41" s="164"/>
      <c r="D41" s="164"/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</row>
    <row r="42" ht="18.75" customHeight="1">
      <c r="A42" s="164"/>
      <c r="B42" s="165"/>
      <c r="C42" s="164"/>
      <c r="D42" s="164"/>
      <c r="E42" s="164"/>
      <c r="F42" s="164"/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</row>
    <row r="43" ht="18.75" customHeight="1">
      <c r="A43" s="164"/>
      <c r="B43" s="165"/>
      <c r="C43" s="164"/>
      <c r="D43" s="164"/>
      <c r="E43" s="164"/>
      <c r="F43" s="164"/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</row>
    <row r="44" ht="18.75" customHeight="1">
      <c r="A44" s="164"/>
      <c r="B44" s="165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</row>
    <row r="45" ht="18.75" customHeight="1">
      <c r="A45" s="164"/>
      <c r="B45" s="165"/>
      <c r="C45" s="164"/>
      <c r="D45" s="164"/>
      <c r="E45" s="164"/>
      <c r="F45" s="164"/>
      <c r="G45" s="164"/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</row>
    <row r="46" ht="18.75" customHeight="1">
      <c r="A46" s="164"/>
      <c r="B46" s="165"/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</row>
    <row r="47" ht="18.75" customHeight="1">
      <c r="A47" s="164"/>
      <c r="B47" s="165"/>
      <c r="C47" s="164"/>
      <c r="D47" s="164"/>
      <c r="E47" s="164"/>
      <c r="F47" s="164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</row>
    <row r="48" ht="18.75" customHeight="1">
      <c r="A48" s="164"/>
      <c r="B48" s="165"/>
      <c r="C48" s="164"/>
      <c r="D48" s="164"/>
      <c r="E48" s="164"/>
      <c r="F48" s="164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</row>
    <row r="49" ht="18.75" customHeight="1">
      <c r="A49" s="164"/>
      <c r="B49" s="165"/>
      <c r="C49" s="164"/>
      <c r="D49" s="164"/>
      <c r="E49" s="164"/>
      <c r="F49" s="164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</row>
    <row r="50" ht="18.75" customHeight="1">
      <c r="A50" s="164"/>
      <c r="B50" s="165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</row>
    <row r="51" ht="18.75" customHeight="1">
      <c r="A51" s="164"/>
      <c r="B51" s="165"/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</row>
    <row r="52" ht="18.75" customHeight="1">
      <c r="A52" s="164"/>
      <c r="B52" s="165"/>
      <c r="C52" s="164"/>
      <c r="D52" s="164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</row>
    <row r="53" ht="18.75" customHeight="1">
      <c r="A53" s="164"/>
      <c r="B53" s="165"/>
      <c r="C53" s="164"/>
      <c r="D53" s="164"/>
      <c r="E53" s="164"/>
      <c r="F53" s="164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</row>
    <row r="54" ht="18.75" customHeight="1">
      <c r="A54" s="164"/>
      <c r="B54" s="165"/>
      <c r="C54" s="164"/>
      <c r="D54" s="164"/>
      <c r="E54" s="164"/>
      <c r="F54" s="164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</row>
    <row r="55" ht="18.75" customHeight="1">
      <c r="A55" s="164"/>
      <c r="B55" s="165"/>
      <c r="C55" s="164"/>
      <c r="D55" s="164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</row>
    <row r="56" ht="18.75" customHeight="1">
      <c r="A56" s="164"/>
      <c r="B56" s="165"/>
      <c r="C56" s="164"/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</row>
    <row r="57" ht="18.75" customHeight="1">
      <c r="A57" s="164"/>
      <c r="B57" s="165"/>
      <c r="C57" s="164"/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</row>
    <row r="58" ht="18.75" customHeight="1">
      <c r="A58" s="164"/>
      <c r="B58" s="165"/>
      <c r="C58" s="164"/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</row>
    <row r="59" ht="18.75" customHeight="1">
      <c r="A59" s="164"/>
      <c r="B59" s="165"/>
      <c r="C59" s="164"/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</row>
    <row r="60" ht="18.75" customHeight="1">
      <c r="A60" s="164"/>
      <c r="B60" s="165"/>
      <c r="C60" s="164"/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</row>
    <row r="61" ht="18.75" customHeight="1">
      <c r="A61" s="164"/>
      <c r="B61" s="165"/>
      <c r="C61" s="164"/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</row>
    <row r="62" ht="18.75" customHeight="1">
      <c r="A62" s="164"/>
      <c r="B62" s="165"/>
      <c r="C62" s="164"/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</row>
    <row r="63" ht="18.75" customHeight="1">
      <c r="A63" s="164"/>
      <c r="B63" s="165"/>
      <c r="C63" s="164"/>
      <c r="D63" s="164"/>
      <c r="E63" s="164"/>
      <c r="F63" s="164"/>
      <c r="G63" s="164"/>
      <c r="H63" s="164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</row>
    <row r="64" ht="18.75" customHeight="1">
      <c r="A64" s="164"/>
      <c r="B64" s="165"/>
      <c r="C64" s="164"/>
      <c r="D64" s="164"/>
      <c r="E64" s="164"/>
      <c r="F64" s="164"/>
      <c r="G64" s="164"/>
      <c r="H64" s="164"/>
      <c r="I64" s="164"/>
      <c r="J64" s="164"/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</row>
    <row r="65" ht="18.75" customHeight="1">
      <c r="A65" s="164"/>
      <c r="B65" s="165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</row>
    <row r="66" ht="18.75" customHeight="1">
      <c r="A66" s="164"/>
      <c r="B66" s="165"/>
      <c r="C66" s="164"/>
      <c r="D66" s="164"/>
      <c r="E66" s="164"/>
      <c r="F66" s="164"/>
      <c r="G66" s="164"/>
      <c r="H66" s="164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</row>
    <row r="67" ht="18.75" customHeight="1">
      <c r="A67" s="164"/>
      <c r="B67" s="165"/>
      <c r="C67" s="164"/>
      <c r="D67" s="164"/>
      <c r="E67" s="164"/>
      <c r="F67" s="164"/>
      <c r="G67" s="164"/>
      <c r="H67" s="164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</row>
    <row r="68" ht="18.75" customHeight="1">
      <c r="A68" s="164"/>
      <c r="B68" s="165"/>
      <c r="C68" s="164"/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</row>
    <row r="69" ht="18.75" customHeight="1">
      <c r="A69" s="164"/>
      <c r="B69" s="165"/>
      <c r="C69" s="164"/>
      <c r="D69" s="164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</row>
    <row r="70" ht="18.75" customHeight="1">
      <c r="A70" s="164"/>
      <c r="B70" s="165"/>
      <c r="C70" s="164"/>
      <c r="D70" s="164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</row>
    <row r="71" ht="18.75" customHeight="1">
      <c r="A71" s="164"/>
      <c r="B71" s="165"/>
      <c r="C71" s="164"/>
      <c r="D71" s="164"/>
      <c r="E71" s="164"/>
      <c r="F71" s="164"/>
      <c r="G71" s="164"/>
      <c r="H71" s="164"/>
      <c r="I71" s="164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</row>
    <row r="72" ht="18.75" customHeight="1">
      <c r="A72" s="164"/>
      <c r="B72" s="165"/>
      <c r="C72" s="164"/>
      <c r="D72" s="164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</row>
    <row r="73" ht="18.75" customHeight="1">
      <c r="A73" s="164"/>
      <c r="B73" s="165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</row>
    <row r="74" ht="18.75" customHeight="1">
      <c r="A74" s="164"/>
      <c r="B74" s="165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</row>
    <row r="75" ht="18.75" customHeight="1">
      <c r="A75" s="164"/>
      <c r="B75" s="165"/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</row>
    <row r="76" ht="18.75" customHeight="1">
      <c r="A76" s="164"/>
      <c r="B76" s="165"/>
      <c r="C76" s="164"/>
      <c r="D76" s="164"/>
      <c r="E76" s="164"/>
      <c r="F76" s="164"/>
      <c r="G76" s="164"/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</row>
    <row r="77" ht="18.75" customHeight="1">
      <c r="A77" s="164"/>
      <c r="B77" s="165"/>
      <c r="C77" s="164"/>
      <c r="D77" s="164"/>
      <c r="E77" s="164"/>
      <c r="F77" s="164"/>
      <c r="G77" s="164"/>
      <c r="H77" s="164"/>
      <c r="I77" s="164"/>
      <c r="J77" s="164"/>
      <c r="K77" s="164"/>
      <c r="L77" s="164"/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</row>
    <row r="78" ht="18.75" customHeight="1">
      <c r="A78" s="164"/>
      <c r="B78" s="165"/>
      <c r="C78" s="164"/>
      <c r="D78" s="164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</row>
    <row r="79" ht="18.75" customHeight="1">
      <c r="A79" s="164"/>
      <c r="B79" s="165"/>
      <c r="C79" s="164"/>
      <c r="D79" s="164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</row>
    <row r="80" ht="18.75" customHeight="1">
      <c r="A80" s="164"/>
      <c r="B80" s="165"/>
      <c r="C80" s="164"/>
      <c r="D80" s="164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/>
      <c r="Z80" s="164"/>
    </row>
    <row r="81" ht="18.75" customHeight="1">
      <c r="A81" s="164"/>
      <c r="B81" s="165"/>
      <c r="C81" s="164"/>
      <c r="D81" s="164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</row>
    <row r="82" ht="18.75" customHeight="1">
      <c r="A82" s="164"/>
      <c r="B82" s="165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</row>
    <row r="83" ht="18.75" customHeight="1">
      <c r="A83" s="164"/>
      <c r="B83" s="165"/>
      <c r="C83" s="164"/>
      <c r="D83" s="164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</row>
    <row r="84" ht="18.75" customHeight="1">
      <c r="A84" s="164"/>
      <c r="B84" s="165"/>
      <c r="C84" s="164"/>
      <c r="D84" s="164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/>
      <c r="Z84" s="164"/>
    </row>
    <row r="85" ht="18.75" customHeight="1">
      <c r="A85" s="164"/>
      <c r="B85" s="165"/>
      <c r="C85" s="164"/>
      <c r="D85" s="164"/>
      <c r="E85" s="164"/>
      <c r="F85" s="164"/>
      <c r="G85" s="164"/>
      <c r="H85" s="164"/>
      <c r="I85" s="164"/>
      <c r="J85" s="164"/>
      <c r="K85" s="164"/>
      <c r="L85" s="164"/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/>
      <c r="Z85" s="164"/>
    </row>
    <row r="86" ht="18.75" customHeight="1">
      <c r="A86" s="164"/>
      <c r="B86" s="165"/>
      <c r="C86" s="164"/>
      <c r="D86" s="164"/>
      <c r="E86" s="164"/>
      <c r="F86" s="164"/>
      <c r="G86" s="164"/>
      <c r="H86" s="164"/>
      <c r="I86" s="164"/>
      <c r="J86" s="164"/>
      <c r="K86" s="164"/>
      <c r="L86" s="164"/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</row>
    <row r="87" ht="18.75" customHeight="1">
      <c r="A87" s="164"/>
      <c r="B87" s="165"/>
      <c r="C87" s="164"/>
      <c r="D87" s="164"/>
      <c r="E87" s="164"/>
      <c r="F87" s="164"/>
      <c r="G87" s="164"/>
      <c r="H87" s="164"/>
      <c r="I87" s="164"/>
      <c r="J87" s="164"/>
      <c r="K87" s="164"/>
      <c r="L87" s="164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</row>
    <row r="88" ht="18.75" customHeight="1">
      <c r="A88" s="164"/>
      <c r="B88" s="165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</row>
    <row r="89" ht="18.75" customHeight="1">
      <c r="A89" s="164"/>
      <c r="B89" s="165"/>
      <c r="C89" s="164"/>
      <c r="D89" s="164"/>
      <c r="E89" s="164"/>
      <c r="F89" s="164"/>
      <c r="G89" s="164"/>
      <c r="H89" s="164"/>
      <c r="I89" s="164"/>
      <c r="J89" s="164"/>
      <c r="K89" s="164"/>
      <c r="L89" s="164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</row>
    <row r="90" ht="18.75" customHeight="1">
      <c r="A90" s="164"/>
      <c r="B90" s="165"/>
      <c r="C90" s="164"/>
      <c r="D90" s="164"/>
      <c r="E90" s="164"/>
      <c r="F90" s="164"/>
      <c r="G90" s="164"/>
      <c r="H90" s="164"/>
      <c r="I90" s="164"/>
      <c r="J90" s="164"/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</row>
    <row r="91" ht="18.75" customHeight="1">
      <c r="A91" s="164"/>
      <c r="B91" s="165"/>
      <c r="C91" s="164"/>
      <c r="D91" s="164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</row>
    <row r="92" ht="18.75" customHeight="1">
      <c r="A92" s="164"/>
      <c r="B92" s="165"/>
      <c r="C92" s="164"/>
      <c r="D92" s="164"/>
      <c r="E92" s="164"/>
      <c r="F92" s="164"/>
      <c r="G92" s="164"/>
      <c r="H92" s="164"/>
      <c r="I92" s="164"/>
      <c r="J92" s="164"/>
      <c r="K92" s="164"/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</row>
    <row r="93" ht="18.75" customHeight="1">
      <c r="A93" s="164"/>
      <c r="B93" s="165"/>
      <c r="C93" s="164"/>
      <c r="D93" s="164"/>
      <c r="E93" s="164"/>
      <c r="F93" s="164"/>
      <c r="G93" s="164"/>
      <c r="H93" s="164"/>
      <c r="I93" s="164"/>
      <c r="J93" s="164"/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</row>
    <row r="94" ht="18.75" customHeight="1">
      <c r="A94" s="164"/>
      <c r="B94" s="165"/>
      <c r="C94" s="164"/>
      <c r="D94" s="164"/>
      <c r="E94" s="164"/>
      <c r="F94" s="164"/>
      <c r="G94" s="164"/>
      <c r="H94" s="164"/>
      <c r="I94" s="164"/>
      <c r="J94" s="164"/>
      <c r="K94" s="164"/>
      <c r="L94" s="164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</row>
    <row r="95" ht="18.75" customHeight="1">
      <c r="A95" s="164"/>
      <c r="B95" s="165"/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</row>
    <row r="96" ht="18.75" customHeight="1">
      <c r="A96" s="164"/>
      <c r="B96" s="165"/>
      <c r="C96" s="164"/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</row>
    <row r="97" ht="18.75" customHeight="1">
      <c r="A97" s="164"/>
      <c r="B97" s="165"/>
      <c r="C97" s="164"/>
      <c r="D97" s="164"/>
      <c r="E97" s="164"/>
      <c r="F97" s="164"/>
      <c r="G97" s="164"/>
      <c r="H97" s="164"/>
      <c r="I97" s="164"/>
      <c r="J97" s="164"/>
      <c r="K97" s="164"/>
      <c r="L97" s="164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</row>
    <row r="98" ht="18.75" customHeight="1">
      <c r="A98" s="164"/>
      <c r="B98" s="165"/>
      <c r="C98" s="164"/>
      <c r="D98" s="164"/>
      <c r="E98" s="164"/>
      <c r="F98" s="164"/>
      <c r="G98" s="164"/>
      <c r="H98" s="164"/>
      <c r="I98" s="164"/>
      <c r="J98" s="164"/>
      <c r="K98" s="164"/>
      <c r="L98" s="164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</row>
    <row r="99" ht="18.75" customHeight="1">
      <c r="A99" s="164"/>
      <c r="B99" s="165"/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</row>
    <row r="100" ht="18.75" customHeight="1">
      <c r="A100" s="164"/>
      <c r="B100" s="165"/>
      <c r="C100" s="164"/>
      <c r="D100" s="164"/>
      <c r="E100" s="164"/>
      <c r="F100" s="164"/>
      <c r="G100" s="164"/>
      <c r="H100" s="164"/>
      <c r="I100" s="164"/>
      <c r="J100" s="164"/>
      <c r="K100" s="164"/>
      <c r="L100" s="164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</row>
    <row r="101" ht="18.75" customHeight="1">
      <c r="A101" s="164"/>
      <c r="B101" s="165"/>
      <c r="C101" s="164"/>
      <c r="D101" s="164"/>
      <c r="E101" s="164"/>
      <c r="F101" s="164"/>
      <c r="G101" s="164"/>
      <c r="H101" s="164"/>
      <c r="I101" s="164"/>
      <c r="J101" s="164"/>
      <c r="K101" s="164"/>
      <c r="L101" s="164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</row>
    <row r="102" ht="18.75" customHeight="1">
      <c r="A102" s="164"/>
      <c r="B102" s="165"/>
      <c r="C102" s="164"/>
      <c r="D102" s="164"/>
      <c r="E102" s="164"/>
      <c r="F102" s="164"/>
      <c r="G102" s="164"/>
      <c r="H102" s="164"/>
      <c r="I102" s="164"/>
      <c r="J102" s="164"/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</row>
    <row r="103" ht="18.75" customHeight="1">
      <c r="A103" s="164"/>
      <c r="B103" s="165"/>
      <c r="C103" s="164"/>
      <c r="D103" s="164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</row>
    <row r="104" ht="18.75" customHeight="1">
      <c r="A104" s="164"/>
      <c r="B104" s="165"/>
      <c r="C104" s="164"/>
      <c r="D104" s="164"/>
      <c r="E104" s="164"/>
      <c r="F104" s="164"/>
      <c r="G104" s="164"/>
      <c r="H104" s="164"/>
      <c r="I104" s="164"/>
      <c r="J104" s="164"/>
      <c r="K104" s="164"/>
      <c r="L104" s="164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</row>
    <row r="105" ht="18.75" customHeight="1">
      <c r="A105" s="164"/>
      <c r="B105" s="165"/>
      <c r="C105" s="164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</row>
    <row r="106" ht="18.75" customHeight="1">
      <c r="A106" s="164"/>
      <c r="B106" s="165"/>
      <c r="C106" s="164"/>
      <c r="D106" s="164"/>
      <c r="E106" s="164"/>
      <c r="F106" s="164"/>
      <c r="G106" s="164"/>
      <c r="H106" s="164"/>
      <c r="I106" s="164"/>
      <c r="J106" s="164"/>
      <c r="K106" s="164"/>
      <c r="L106" s="164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</row>
    <row r="107" ht="18.75" customHeight="1">
      <c r="A107" s="164"/>
      <c r="B107" s="165"/>
      <c r="C107" s="164"/>
      <c r="D107" s="164"/>
      <c r="E107" s="164"/>
      <c r="F107" s="164"/>
      <c r="G107" s="164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</row>
    <row r="108" ht="18.75" customHeight="1">
      <c r="A108" s="164"/>
      <c r="B108" s="165"/>
      <c r="C108" s="164"/>
      <c r="D108" s="164"/>
      <c r="E108" s="164"/>
      <c r="F108" s="164"/>
      <c r="G108" s="164"/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</row>
    <row r="109" ht="18.75" customHeight="1">
      <c r="A109" s="164"/>
      <c r="B109" s="165"/>
      <c r="C109" s="164"/>
      <c r="D109" s="164"/>
      <c r="E109" s="164"/>
      <c r="F109" s="164"/>
      <c r="G109" s="164"/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</row>
    <row r="110" ht="18.75" customHeight="1">
      <c r="A110" s="164"/>
      <c r="B110" s="165"/>
      <c r="C110" s="164"/>
      <c r="D110" s="164"/>
      <c r="E110" s="164"/>
      <c r="F110" s="164"/>
      <c r="G110" s="164"/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</row>
    <row r="111" ht="18.75" customHeight="1">
      <c r="A111" s="164"/>
      <c r="B111" s="165"/>
      <c r="C111" s="164"/>
      <c r="D111" s="164"/>
      <c r="E111" s="164"/>
      <c r="F111" s="164"/>
      <c r="G111" s="164"/>
      <c r="H111" s="164"/>
      <c r="I111" s="164"/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</row>
    <row r="112" ht="18.75" customHeight="1">
      <c r="A112" s="164"/>
      <c r="B112" s="165"/>
      <c r="C112" s="164"/>
      <c r="D112" s="164"/>
      <c r="E112" s="164"/>
      <c r="F112" s="164"/>
      <c r="G112" s="164"/>
      <c r="H112" s="164"/>
      <c r="I112" s="164"/>
      <c r="J112" s="164"/>
      <c r="K112" s="164"/>
      <c r="L112" s="164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</row>
    <row r="113" ht="18.75" customHeight="1">
      <c r="A113" s="164"/>
      <c r="B113" s="165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</row>
    <row r="114" ht="18.75" customHeight="1">
      <c r="A114" s="164"/>
      <c r="B114" s="165"/>
      <c r="C114" s="164"/>
      <c r="D114" s="164"/>
      <c r="E114" s="164"/>
      <c r="F114" s="164"/>
      <c r="G114" s="164"/>
      <c r="H114" s="164"/>
      <c r="I114" s="164"/>
      <c r="J114" s="164"/>
      <c r="K114" s="164"/>
      <c r="L114" s="164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</row>
    <row r="115" ht="18.75" customHeight="1">
      <c r="A115" s="164"/>
      <c r="B115" s="165"/>
      <c r="C115" s="164"/>
      <c r="D115" s="164"/>
      <c r="E115" s="164"/>
      <c r="F115" s="164"/>
      <c r="G115" s="164"/>
      <c r="H115" s="164"/>
      <c r="I115" s="164"/>
      <c r="J115" s="164"/>
      <c r="K115" s="164"/>
      <c r="L115" s="164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</row>
    <row r="116" ht="18.75" customHeight="1">
      <c r="A116" s="164"/>
      <c r="B116" s="165"/>
      <c r="C116" s="164"/>
      <c r="D116" s="164"/>
      <c r="E116" s="164"/>
      <c r="F116" s="164"/>
      <c r="G116" s="164"/>
      <c r="H116" s="164"/>
      <c r="I116" s="164"/>
      <c r="J116" s="164"/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</row>
    <row r="117" ht="18.75" customHeight="1">
      <c r="A117" s="164"/>
      <c r="B117" s="165"/>
      <c r="C117" s="164"/>
      <c r="D117" s="164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</row>
    <row r="118" ht="18.75" customHeight="1">
      <c r="A118" s="164"/>
      <c r="B118" s="165"/>
      <c r="C118" s="164"/>
      <c r="D118" s="164"/>
      <c r="E118" s="164"/>
      <c r="F118" s="164"/>
      <c r="G118" s="164"/>
      <c r="H118" s="164"/>
      <c r="I118" s="164"/>
      <c r="J118" s="164"/>
      <c r="K118" s="164"/>
      <c r="L118" s="164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</row>
    <row r="119" ht="18.75" customHeight="1">
      <c r="A119" s="164"/>
      <c r="B119" s="165"/>
      <c r="C119" s="164"/>
      <c r="D119" s="164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</row>
    <row r="120" ht="18.75" customHeight="1">
      <c r="A120" s="164"/>
      <c r="B120" s="165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</row>
    <row r="121" ht="18.75" customHeight="1">
      <c r="A121" s="164"/>
      <c r="B121" s="165"/>
      <c r="C121" s="164"/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</row>
    <row r="122" ht="18.75" customHeight="1">
      <c r="A122" s="164"/>
      <c r="B122" s="165"/>
      <c r="C122" s="164"/>
      <c r="D122" s="164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</row>
    <row r="123" ht="18.75" customHeight="1">
      <c r="A123" s="164"/>
      <c r="B123" s="165"/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</row>
    <row r="124" ht="18.75" customHeight="1">
      <c r="A124" s="164"/>
      <c r="B124" s="165"/>
      <c r="C124" s="164"/>
      <c r="D124" s="164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</row>
    <row r="125" ht="18.75" customHeight="1">
      <c r="A125" s="164"/>
      <c r="B125" s="165"/>
      <c r="C125" s="164"/>
      <c r="D125" s="164"/>
      <c r="E125" s="164"/>
      <c r="F125" s="164"/>
      <c r="G125" s="164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</row>
    <row r="126" ht="18.75" customHeight="1">
      <c r="A126" s="164"/>
      <c r="B126" s="165"/>
      <c r="C126" s="164"/>
      <c r="D126" s="164"/>
      <c r="E126" s="164"/>
      <c r="F126" s="164"/>
      <c r="G126" s="164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</row>
    <row r="127" ht="18.75" customHeight="1">
      <c r="A127" s="164"/>
      <c r="B127" s="165"/>
      <c r="C127" s="164"/>
      <c r="D127" s="164"/>
      <c r="E127" s="164"/>
      <c r="F127" s="164"/>
      <c r="G127" s="164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</row>
    <row r="128" ht="18.75" customHeight="1">
      <c r="A128" s="164"/>
      <c r="B128" s="165"/>
      <c r="C128" s="164"/>
      <c r="D128" s="164"/>
      <c r="E128" s="164"/>
      <c r="F128" s="164"/>
      <c r="G128" s="164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</row>
    <row r="129" ht="18.75" customHeight="1">
      <c r="A129" s="164"/>
      <c r="B129" s="165"/>
      <c r="C129" s="164"/>
      <c r="D129" s="164"/>
      <c r="E129" s="164"/>
      <c r="F129" s="164"/>
      <c r="G129" s="164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</row>
    <row r="130" ht="18.75" customHeight="1">
      <c r="A130" s="164"/>
      <c r="B130" s="165"/>
      <c r="C130" s="164"/>
      <c r="D130" s="164"/>
      <c r="E130" s="164"/>
      <c r="F130" s="164"/>
      <c r="G130" s="164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</row>
    <row r="131" ht="18.75" customHeight="1">
      <c r="A131" s="164"/>
      <c r="B131" s="165"/>
      <c r="C131" s="164"/>
      <c r="D131" s="164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</row>
    <row r="132" ht="18.75" customHeight="1">
      <c r="A132" s="164"/>
      <c r="B132" s="165"/>
      <c r="C132" s="164"/>
      <c r="D132" s="164"/>
      <c r="E132" s="164"/>
      <c r="F132" s="164"/>
      <c r="G132" s="164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</row>
    <row r="133" ht="18.75" customHeight="1">
      <c r="A133" s="164"/>
      <c r="B133" s="165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</row>
    <row r="134" ht="18.75" customHeight="1">
      <c r="A134" s="164"/>
      <c r="B134" s="165"/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</row>
    <row r="135" ht="18.75" customHeight="1">
      <c r="A135" s="164"/>
      <c r="B135" s="165"/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</row>
    <row r="136" ht="18.75" customHeight="1">
      <c r="A136" s="164"/>
      <c r="B136" s="165"/>
      <c r="C136" s="164"/>
      <c r="D136" s="164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</row>
    <row r="137" ht="18.75" customHeight="1">
      <c r="A137" s="164"/>
      <c r="B137" s="165"/>
      <c r="C137" s="164"/>
      <c r="D137" s="164"/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</row>
    <row r="138" ht="18.75" customHeight="1">
      <c r="A138" s="164"/>
      <c r="B138" s="165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</row>
    <row r="139" ht="18.75" customHeight="1">
      <c r="A139" s="164"/>
      <c r="B139" s="165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</row>
    <row r="140" ht="18.75" customHeight="1">
      <c r="A140" s="164"/>
      <c r="B140" s="165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</row>
    <row r="141" ht="18.75" customHeight="1">
      <c r="A141" s="164"/>
      <c r="B141" s="165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</row>
    <row r="142" ht="18.75" customHeight="1">
      <c r="A142" s="164"/>
      <c r="B142" s="165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</row>
    <row r="143" ht="18.75" customHeight="1">
      <c r="A143" s="164"/>
      <c r="B143" s="165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</row>
    <row r="144" ht="18.75" customHeight="1">
      <c r="A144" s="164"/>
      <c r="B144" s="165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</row>
    <row r="145" ht="18.75" customHeight="1">
      <c r="A145" s="164"/>
      <c r="B145" s="165"/>
      <c r="C145" s="164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</row>
    <row r="146" ht="18.75" customHeight="1">
      <c r="A146" s="164"/>
      <c r="B146" s="165"/>
      <c r="C146" s="164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</row>
    <row r="147" ht="18.75" customHeight="1">
      <c r="A147" s="164"/>
      <c r="B147" s="165"/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</row>
    <row r="148" ht="18.75" customHeight="1">
      <c r="A148" s="164"/>
      <c r="B148" s="165"/>
      <c r="C148" s="164"/>
      <c r="D148" s="164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</row>
    <row r="149" ht="18.75" customHeight="1">
      <c r="A149" s="164"/>
      <c r="B149" s="165"/>
      <c r="C149" s="164"/>
      <c r="D149" s="164"/>
      <c r="E149" s="164"/>
      <c r="F149" s="164"/>
      <c r="G149" s="164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</row>
    <row r="150" ht="18.75" customHeight="1">
      <c r="A150" s="164"/>
      <c r="B150" s="165"/>
      <c r="C150" s="164"/>
      <c r="D150" s="164"/>
      <c r="E150" s="164"/>
      <c r="F150" s="164"/>
      <c r="G150" s="164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</row>
    <row r="151" ht="18.75" customHeight="1">
      <c r="A151" s="164"/>
      <c r="B151" s="165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</row>
    <row r="152" ht="18.75" customHeight="1">
      <c r="A152" s="164"/>
      <c r="B152" s="165"/>
      <c r="C152" s="164"/>
      <c r="D152" s="164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</row>
    <row r="153" ht="18.75" customHeight="1">
      <c r="A153" s="164"/>
      <c r="B153" s="165"/>
      <c r="C153" s="164"/>
      <c r="D153" s="164"/>
      <c r="E153" s="164"/>
      <c r="F153" s="164"/>
      <c r="G153" s="164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</row>
    <row r="154" ht="18.75" customHeight="1">
      <c r="A154" s="164"/>
      <c r="B154" s="165"/>
      <c r="C154" s="164"/>
      <c r="D154" s="164"/>
      <c r="E154" s="164"/>
      <c r="F154" s="164"/>
      <c r="G154" s="164"/>
      <c r="H154" s="164"/>
      <c r="I154" s="164"/>
      <c r="J154" s="164"/>
      <c r="K154" s="164"/>
      <c r="L154" s="164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</row>
    <row r="155" ht="18.75" customHeight="1">
      <c r="A155" s="164"/>
      <c r="B155" s="165"/>
      <c r="C155" s="164"/>
      <c r="D155" s="164"/>
      <c r="E155" s="164"/>
      <c r="F155" s="164"/>
      <c r="G155" s="164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</row>
    <row r="156" ht="18.75" customHeight="1">
      <c r="A156" s="164"/>
      <c r="B156" s="165"/>
      <c r="C156" s="164"/>
      <c r="D156" s="164"/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</row>
    <row r="157" ht="18.75" customHeight="1">
      <c r="A157" s="164"/>
      <c r="B157" s="165"/>
      <c r="C157" s="164"/>
      <c r="D157" s="164"/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</row>
    <row r="158" ht="18.75" customHeight="1">
      <c r="A158" s="164"/>
      <c r="B158" s="165"/>
      <c r="C158" s="164"/>
      <c r="D158" s="164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</row>
    <row r="159" ht="18.75" customHeight="1">
      <c r="A159" s="164"/>
      <c r="B159" s="165"/>
      <c r="C159" s="164"/>
      <c r="D159" s="164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</row>
    <row r="160" ht="18.75" customHeight="1">
      <c r="A160" s="164"/>
      <c r="B160" s="165"/>
      <c r="C160" s="164"/>
      <c r="D160" s="164"/>
      <c r="E160" s="164"/>
      <c r="F160" s="164"/>
      <c r="G160" s="164"/>
      <c r="H160" s="164"/>
      <c r="I160" s="164"/>
      <c r="J160" s="164"/>
      <c r="K160" s="164"/>
      <c r="L160" s="164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</row>
    <row r="161" ht="18.75" customHeight="1">
      <c r="A161" s="164"/>
      <c r="B161" s="165"/>
      <c r="C161" s="164"/>
      <c r="D161" s="164"/>
      <c r="E161" s="164"/>
      <c r="F161" s="164"/>
      <c r="G161" s="164"/>
      <c r="H161" s="164"/>
      <c r="I161" s="164"/>
      <c r="J161" s="164"/>
      <c r="K161" s="164"/>
      <c r="L161" s="164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</row>
    <row r="162" ht="18.75" customHeight="1">
      <c r="A162" s="164"/>
      <c r="B162" s="165"/>
      <c r="C162" s="164"/>
      <c r="D162" s="164"/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</row>
    <row r="163" ht="18.75" customHeight="1">
      <c r="A163" s="164"/>
      <c r="B163" s="165"/>
      <c r="C163" s="164"/>
      <c r="D163" s="164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</row>
    <row r="164" ht="18.75" customHeight="1">
      <c r="A164" s="164"/>
      <c r="B164" s="165"/>
      <c r="C164" s="164"/>
      <c r="D164" s="164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</row>
    <row r="165" ht="18.75" customHeight="1">
      <c r="A165" s="164"/>
      <c r="B165" s="165"/>
      <c r="C165" s="164"/>
      <c r="D165" s="164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</row>
    <row r="166" ht="18.75" customHeight="1">
      <c r="A166" s="164"/>
      <c r="B166" s="165"/>
      <c r="C166" s="164"/>
      <c r="D166" s="164"/>
      <c r="E166" s="164"/>
      <c r="F166" s="164"/>
      <c r="G166" s="164"/>
      <c r="H166" s="164"/>
      <c r="I166" s="164"/>
      <c r="J166" s="164"/>
      <c r="K166" s="164"/>
      <c r="L166" s="164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</row>
    <row r="167" ht="18.75" customHeight="1">
      <c r="A167" s="164"/>
      <c r="B167" s="165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</row>
    <row r="168" ht="18.75" customHeight="1">
      <c r="A168" s="164"/>
      <c r="B168" s="165"/>
      <c r="C168" s="164"/>
      <c r="D168" s="164"/>
      <c r="E168" s="164"/>
      <c r="F168" s="164"/>
      <c r="G168" s="164"/>
      <c r="H168" s="164"/>
      <c r="I168" s="164"/>
      <c r="J168" s="164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</row>
    <row r="169" ht="18.75" customHeight="1">
      <c r="A169" s="164"/>
      <c r="B169" s="165"/>
      <c r="C169" s="164"/>
      <c r="D169" s="164"/>
      <c r="E169" s="164"/>
      <c r="F169" s="164"/>
      <c r="G169" s="164"/>
      <c r="H169" s="164"/>
      <c r="I169" s="164"/>
      <c r="J169" s="164"/>
      <c r="K169" s="164"/>
      <c r="L169" s="164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</row>
    <row r="170" ht="18.75" customHeight="1">
      <c r="A170" s="164"/>
      <c r="B170" s="165"/>
      <c r="C170" s="164"/>
      <c r="D170" s="164"/>
      <c r="E170" s="164"/>
      <c r="F170" s="164"/>
      <c r="G170" s="164"/>
      <c r="H170" s="164"/>
      <c r="I170" s="164"/>
      <c r="J170" s="164"/>
      <c r="K170" s="164"/>
      <c r="L170" s="164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</row>
    <row r="171" ht="18.75" customHeight="1">
      <c r="A171" s="164"/>
      <c r="B171" s="165"/>
      <c r="C171" s="164"/>
      <c r="D171" s="164"/>
      <c r="E171" s="164"/>
      <c r="F171" s="164"/>
      <c r="G171" s="164"/>
      <c r="H171" s="164"/>
      <c r="I171" s="164"/>
      <c r="J171" s="164"/>
      <c r="K171" s="164"/>
      <c r="L171" s="164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</row>
    <row r="172" ht="18.75" customHeight="1">
      <c r="A172" s="164"/>
      <c r="B172" s="165"/>
      <c r="C172" s="164"/>
      <c r="D172" s="164"/>
      <c r="E172" s="164"/>
      <c r="F172" s="164"/>
      <c r="G172" s="164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</row>
    <row r="173" ht="18.75" customHeight="1">
      <c r="A173" s="164"/>
      <c r="B173" s="165"/>
      <c r="C173" s="164"/>
      <c r="D173" s="164"/>
      <c r="E173" s="164"/>
      <c r="F173" s="164"/>
      <c r="G173" s="164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</row>
    <row r="174" ht="18.75" customHeight="1">
      <c r="A174" s="164"/>
      <c r="B174" s="165"/>
      <c r="C174" s="164"/>
      <c r="D174" s="164"/>
      <c r="E174" s="164"/>
      <c r="F174" s="164"/>
      <c r="G174" s="164"/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</row>
    <row r="175" ht="18.75" customHeight="1">
      <c r="A175" s="164"/>
      <c r="B175" s="165"/>
      <c r="C175" s="164"/>
      <c r="D175" s="164"/>
      <c r="E175" s="164"/>
      <c r="F175" s="164"/>
      <c r="G175" s="164"/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</row>
    <row r="176" ht="18.75" customHeight="1">
      <c r="A176" s="164"/>
      <c r="B176" s="165"/>
      <c r="C176" s="164"/>
      <c r="D176" s="164"/>
      <c r="E176" s="164"/>
      <c r="F176" s="164"/>
      <c r="G176" s="164"/>
      <c r="H176" s="164"/>
      <c r="I176" s="164"/>
      <c r="J176" s="164"/>
      <c r="K176" s="164"/>
      <c r="L176" s="164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</row>
    <row r="177" ht="18.75" customHeight="1">
      <c r="A177" s="164"/>
      <c r="B177" s="165"/>
      <c r="C177" s="164"/>
      <c r="D177" s="164"/>
      <c r="E177" s="164"/>
      <c r="F177" s="164"/>
      <c r="G177" s="164"/>
      <c r="H177" s="164"/>
      <c r="I177" s="164"/>
      <c r="J177" s="164"/>
      <c r="K177" s="164"/>
      <c r="L177" s="164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</row>
    <row r="178" ht="18.75" customHeight="1">
      <c r="A178" s="164"/>
      <c r="B178" s="165"/>
      <c r="C178" s="164"/>
      <c r="D178" s="164"/>
      <c r="E178" s="164"/>
      <c r="F178" s="164"/>
      <c r="G178" s="164"/>
      <c r="H178" s="164"/>
      <c r="I178" s="164"/>
      <c r="J178" s="164"/>
      <c r="K178" s="164"/>
      <c r="L178" s="164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</row>
    <row r="179" ht="18.75" customHeight="1">
      <c r="A179" s="164"/>
      <c r="B179" s="165"/>
      <c r="C179" s="164"/>
      <c r="D179" s="164"/>
      <c r="E179" s="164"/>
      <c r="F179" s="164"/>
      <c r="G179" s="164"/>
      <c r="H179" s="164"/>
      <c r="I179" s="164"/>
      <c r="J179" s="164"/>
      <c r="K179" s="164"/>
      <c r="L179" s="164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</row>
    <row r="180" ht="18.75" customHeight="1">
      <c r="A180" s="164"/>
      <c r="B180" s="165"/>
      <c r="C180" s="164"/>
      <c r="D180" s="164"/>
      <c r="E180" s="164"/>
      <c r="F180" s="164"/>
      <c r="G180" s="164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</row>
    <row r="181" ht="18.75" customHeight="1">
      <c r="A181" s="164"/>
      <c r="B181" s="165"/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</row>
    <row r="182" ht="18.75" customHeight="1">
      <c r="A182" s="164"/>
      <c r="B182" s="165"/>
      <c r="C182" s="164"/>
      <c r="D182" s="164"/>
      <c r="E182" s="164"/>
      <c r="F182" s="164"/>
      <c r="G182" s="164"/>
      <c r="H182" s="164"/>
      <c r="I182" s="164"/>
      <c r="J182" s="164"/>
      <c r="K182" s="164"/>
      <c r="L182" s="164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</row>
    <row r="183" ht="18.75" customHeight="1">
      <c r="A183" s="164"/>
      <c r="B183" s="165"/>
      <c r="C183" s="164"/>
      <c r="D183" s="164"/>
      <c r="E183" s="164"/>
      <c r="F183" s="164"/>
      <c r="G183" s="164"/>
      <c r="H183" s="164"/>
      <c r="I183" s="164"/>
      <c r="J183" s="164"/>
      <c r="K183" s="164"/>
      <c r="L183" s="164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</row>
    <row r="184" ht="18.75" customHeight="1">
      <c r="A184" s="164"/>
      <c r="B184" s="165"/>
      <c r="C184" s="164"/>
      <c r="D184" s="164"/>
      <c r="E184" s="164"/>
      <c r="F184" s="164"/>
      <c r="G184" s="164"/>
      <c r="H184" s="164"/>
      <c r="I184" s="164"/>
      <c r="J184" s="164"/>
      <c r="K184" s="164"/>
      <c r="L184" s="164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</row>
    <row r="185" ht="18.75" customHeight="1">
      <c r="A185" s="164"/>
      <c r="B185" s="165"/>
      <c r="C185" s="164"/>
      <c r="D185" s="164"/>
      <c r="E185" s="164"/>
      <c r="F185" s="164"/>
      <c r="G185" s="164"/>
      <c r="H185" s="164"/>
      <c r="I185" s="164"/>
      <c r="J185" s="164"/>
      <c r="K185" s="164"/>
      <c r="L185" s="164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</row>
    <row r="186" ht="18.75" customHeight="1">
      <c r="A186" s="164"/>
      <c r="B186" s="165"/>
      <c r="C186" s="164"/>
      <c r="D186" s="164"/>
      <c r="E186" s="164"/>
      <c r="F186" s="164"/>
      <c r="G186" s="164"/>
      <c r="H186" s="164"/>
      <c r="I186" s="164"/>
      <c r="J186" s="164"/>
      <c r="K186" s="164"/>
      <c r="L186" s="164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</row>
    <row r="187" ht="18.75" customHeight="1">
      <c r="A187" s="164"/>
      <c r="B187" s="165"/>
      <c r="C187" s="164"/>
      <c r="D187" s="164"/>
      <c r="E187" s="164"/>
      <c r="F187" s="164"/>
      <c r="G187" s="164"/>
      <c r="H187" s="164"/>
      <c r="I187" s="164"/>
      <c r="J187" s="164"/>
      <c r="K187" s="164"/>
      <c r="L187" s="164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</row>
    <row r="188" ht="18.75" customHeight="1">
      <c r="A188" s="164"/>
      <c r="B188" s="165"/>
      <c r="C188" s="164"/>
      <c r="D188" s="164"/>
      <c r="E188" s="164"/>
      <c r="F188" s="164"/>
      <c r="G188" s="164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</row>
    <row r="189" ht="18.75" customHeight="1">
      <c r="A189" s="164"/>
      <c r="B189" s="165"/>
      <c r="C189" s="164"/>
      <c r="D189" s="164"/>
      <c r="E189" s="164"/>
      <c r="F189" s="164"/>
      <c r="G189" s="164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</row>
    <row r="190" ht="18.75" customHeight="1">
      <c r="A190" s="164"/>
      <c r="B190" s="165"/>
      <c r="C190" s="164"/>
      <c r="D190" s="164"/>
      <c r="E190" s="164"/>
      <c r="F190" s="164"/>
      <c r="G190" s="164"/>
      <c r="H190" s="164"/>
      <c r="I190" s="164"/>
      <c r="J190" s="164"/>
      <c r="K190" s="164"/>
      <c r="L190" s="164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</row>
    <row r="191" ht="18.75" customHeight="1">
      <c r="A191" s="164"/>
      <c r="B191" s="165"/>
      <c r="C191" s="164"/>
      <c r="D191" s="164"/>
      <c r="E191" s="164"/>
      <c r="F191" s="164"/>
      <c r="G191" s="164"/>
      <c r="H191" s="164"/>
      <c r="I191" s="164"/>
      <c r="J191" s="164"/>
      <c r="K191" s="164"/>
      <c r="L191" s="164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</row>
    <row r="192" ht="18.75" customHeight="1">
      <c r="A192" s="164"/>
      <c r="B192" s="165"/>
      <c r="C192" s="164"/>
      <c r="D192" s="164"/>
      <c r="E192" s="164"/>
      <c r="F192" s="164"/>
      <c r="G192" s="164"/>
      <c r="H192" s="164"/>
      <c r="I192" s="164"/>
      <c r="J192" s="164"/>
      <c r="K192" s="164"/>
      <c r="L192" s="164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</row>
    <row r="193" ht="18.75" customHeight="1">
      <c r="A193" s="164"/>
      <c r="B193" s="165"/>
      <c r="C193" s="164"/>
      <c r="D193" s="164"/>
      <c r="E193" s="164"/>
      <c r="F193" s="164"/>
      <c r="G193" s="164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</row>
    <row r="194" ht="18.75" customHeight="1">
      <c r="A194" s="164"/>
      <c r="B194" s="165"/>
      <c r="C194" s="164"/>
      <c r="D194" s="164"/>
      <c r="E194" s="164"/>
      <c r="F194" s="164"/>
      <c r="G194" s="164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</row>
    <row r="195" ht="18.75" customHeight="1">
      <c r="A195" s="164"/>
      <c r="B195" s="165"/>
      <c r="C195" s="164"/>
      <c r="D195" s="164"/>
      <c r="E195" s="164"/>
      <c r="F195" s="164"/>
      <c r="G195" s="164"/>
      <c r="H195" s="164"/>
      <c r="I195" s="164"/>
      <c r="J195" s="164"/>
      <c r="K195" s="164"/>
      <c r="L195" s="164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</row>
    <row r="196" ht="18.75" customHeight="1">
      <c r="A196" s="164"/>
      <c r="B196" s="165"/>
      <c r="C196" s="164"/>
      <c r="D196" s="164"/>
      <c r="E196" s="164"/>
      <c r="F196" s="164"/>
      <c r="G196" s="164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</row>
    <row r="197" ht="18.75" customHeight="1">
      <c r="A197" s="164"/>
      <c r="B197" s="165"/>
      <c r="C197" s="164"/>
      <c r="D197" s="164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</row>
    <row r="198" ht="18.75" customHeight="1">
      <c r="A198" s="164"/>
      <c r="B198" s="165"/>
      <c r="C198" s="164"/>
      <c r="D198" s="164"/>
      <c r="E198" s="164"/>
      <c r="F198" s="164"/>
      <c r="G198" s="164"/>
      <c r="H198" s="164"/>
      <c r="I198" s="164"/>
      <c r="J198" s="164"/>
      <c r="K198" s="164"/>
      <c r="L198" s="164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</row>
    <row r="199" ht="18.75" customHeight="1">
      <c r="A199" s="164"/>
      <c r="B199" s="165"/>
      <c r="C199" s="164"/>
      <c r="D199" s="164"/>
      <c r="E199" s="164"/>
      <c r="F199" s="164"/>
      <c r="G199" s="164"/>
      <c r="H199" s="164"/>
      <c r="I199" s="164"/>
      <c r="J199" s="164"/>
      <c r="K199" s="164"/>
      <c r="L199" s="164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</row>
    <row r="200" ht="18.75" customHeight="1">
      <c r="A200" s="164"/>
      <c r="B200" s="165"/>
      <c r="C200" s="164"/>
      <c r="D200" s="164"/>
      <c r="E200" s="164"/>
      <c r="F200" s="164"/>
      <c r="G200" s="164"/>
      <c r="H200" s="164"/>
      <c r="I200" s="164"/>
      <c r="J200" s="164"/>
      <c r="K200" s="164"/>
      <c r="L200" s="164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</row>
    <row r="201" ht="18.75" customHeight="1">
      <c r="A201" s="164"/>
      <c r="B201" s="165"/>
      <c r="C201" s="164"/>
      <c r="D201" s="164"/>
      <c r="E201" s="164"/>
      <c r="F201" s="164"/>
      <c r="G201" s="164"/>
      <c r="H201" s="164"/>
      <c r="I201" s="164"/>
      <c r="J201" s="164"/>
      <c r="K201" s="164"/>
      <c r="L201" s="164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</row>
    <row r="202" ht="18.75" customHeight="1">
      <c r="A202" s="164"/>
      <c r="B202" s="165"/>
      <c r="C202" s="164"/>
      <c r="D202" s="164"/>
      <c r="E202" s="164"/>
      <c r="F202" s="164"/>
      <c r="G202" s="164"/>
      <c r="H202" s="164"/>
      <c r="I202" s="164"/>
      <c r="J202" s="164"/>
      <c r="K202" s="164"/>
      <c r="L202" s="164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</row>
    <row r="203" ht="18.75" customHeight="1">
      <c r="A203" s="164"/>
      <c r="B203" s="165"/>
      <c r="C203" s="164"/>
      <c r="D203" s="164"/>
      <c r="E203" s="164"/>
      <c r="F203" s="164"/>
      <c r="G203" s="164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</row>
    <row r="204" ht="18.75" customHeight="1">
      <c r="A204" s="164"/>
      <c r="B204" s="165"/>
      <c r="C204" s="164"/>
      <c r="D204" s="164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</row>
    <row r="205" ht="18.75" customHeight="1">
      <c r="A205" s="164"/>
      <c r="B205" s="165"/>
      <c r="C205" s="164"/>
      <c r="D205" s="164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</row>
    <row r="206" ht="18.75" customHeight="1">
      <c r="A206" s="164"/>
      <c r="B206" s="165"/>
      <c r="C206" s="164"/>
      <c r="D206" s="164"/>
      <c r="E206" s="164"/>
      <c r="F206" s="164"/>
      <c r="G206" s="164"/>
      <c r="H206" s="164"/>
      <c r="I206" s="164"/>
      <c r="J206" s="164"/>
      <c r="K206" s="164"/>
      <c r="L206" s="164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</row>
    <row r="207" ht="18.75" customHeight="1">
      <c r="A207" s="164"/>
      <c r="B207" s="165"/>
      <c r="C207" s="164"/>
      <c r="D207" s="164"/>
      <c r="E207" s="164"/>
      <c r="F207" s="164"/>
      <c r="G207" s="164"/>
      <c r="H207" s="164"/>
      <c r="I207" s="164"/>
      <c r="J207" s="164"/>
      <c r="K207" s="164"/>
      <c r="L207" s="164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</row>
    <row r="208" ht="18.75" customHeight="1">
      <c r="A208" s="164"/>
      <c r="B208" s="165"/>
      <c r="C208" s="164"/>
      <c r="D208" s="164"/>
      <c r="E208" s="164"/>
      <c r="F208" s="164"/>
      <c r="G208" s="164"/>
      <c r="H208" s="164"/>
      <c r="I208" s="164"/>
      <c r="J208" s="164"/>
      <c r="K208" s="164"/>
      <c r="L208" s="164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</row>
    <row r="209" ht="18.75" customHeight="1">
      <c r="A209" s="164"/>
      <c r="B209" s="165"/>
      <c r="C209" s="164"/>
      <c r="D209" s="164"/>
      <c r="E209" s="164"/>
      <c r="F209" s="164"/>
      <c r="G209" s="164"/>
      <c r="H209" s="164"/>
      <c r="I209" s="164"/>
      <c r="J209" s="164"/>
      <c r="K209" s="164"/>
      <c r="L209" s="164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</row>
    <row r="210" ht="18.75" customHeight="1">
      <c r="A210" s="164"/>
      <c r="B210" s="165"/>
      <c r="C210" s="164"/>
      <c r="D210" s="164"/>
      <c r="E210" s="164"/>
      <c r="F210" s="164"/>
      <c r="G210" s="164"/>
      <c r="H210" s="164"/>
      <c r="I210" s="164"/>
      <c r="J210" s="164"/>
      <c r="K210" s="164"/>
      <c r="L210" s="164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</row>
    <row r="211" ht="18.75" customHeight="1">
      <c r="A211" s="164"/>
      <c r="B211" s="165"/>
      <c r="C211" s="164"/>
      <c r="D211" s="164"/>
      <c r="E211" s="164"/>
      <c r="F211" s="164"/>
      <c r="G211" s="164"/>
      <c r="H211" s="164"/>
      <c r="I211" s="164"/>
      <c r="J211" s="164"/>
      <c r="K211" s="164"/>
      <c r="L211" s="164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</row>
    <row r="212" ht="18.75" customHeight="1">
      <c r="A212" s="164"/>
      <c r="B212" s="165"/>
      <c r="C212" s="164"/>
      <c r="D212" s="164"/>
      <c r="E212" s="164"/>
      <c r="F212" s="164"/>
      <c r="G212" s="164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</row>
    <row r="213" ht="18.75" customHeight="1">
      <c r="A213" s="164"/>
      <c r="B213" s="165"/>
      <c r="C213" s="164"/>
      <c r="D213" s="164"/>
      <c r="E213" s="164"/>
      <c r="F213" s="164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</row>
    <row r="214" ht="18.75" customHeight="1">
      <c r="A214" s="164"/>
      <c r="B214" s="165"/>
      <c r="C214" s="164"/>
      <c r="D214" s="164"/>
      <c r="E214" s="164"/>
      <c r="F214" s="164"/>
      <c r="G214" s="164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</row>
    <row r="215" ht="18.75" customHeight="1">
      <c r="A215" s="164"/>
      <c r="B215" s="165"/>
      <c r="C215" s="164"/>
      <c r="D215" s="164"/>
      <c r="E215" s="164"/>
      <c r="F215" s="164"/>
      <c r="G215" s="164"/>
      <c r="H215" s="164"/>
      <c r="I215" s="164"/>
      <c r="J215" s="164"/>
      <c r="K215" s="164"/>
      <c r="L215" s="164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</row>
    <row r="216" ht="18.75" customHeight="1">
      <c r="A216" s="164"/>
      <c r="B216" s="165"/>
      <c r="C216" s="164"/>
      <c r="D216" s="164"/>
      <c r="E216" s="164"/>
      <c r="F216" s="164"/>
      <c r="G216" s="164"/>
      <c r="H216" s="164"/>
      <c r="I216" s="164"/>
      <c r="J216" s="164"/>
      <c r="K216" s="164"/>
      <c r="L216" s="164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</row>
    <row r="217" ht="18.75" customHeight="1">
      <c r="A217" s="164"/>
      <c r="B217" s="165"/>
      <c r="C217" s="164"/>
      <c r="D217" s="164"/>
      <c r="E217" s="164"/>
      <c r="F217" s="164"/>
      <c r="G217" s="164"/>
      <c r="H217" s="164"/>
      <c r="I217" s="164"/>
      <c r="J217" s="164"/>
      <c r="K217" s="164"/>
      <c r="L217" s="164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</row>
    <row r="218" ht="18.75" customHeight="1">
      <c r="A218" s="164"/>
      <c r="B218" s="165"/>
      <c r="C218" s="164"/>
      <c r="D218" s="164"/>
      <c r="E218" s="164"/>
      <c r="F218" s="164"/>
      <c r="G218" s="164"/>
      <c r="H218" s="164"/>
      <c r="I218" s="164"/>
      <c r="J218" s="164"/>
      <c r="K218" s="164"/>
      <c r="L218" s="164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</row>
    <row r="219" ht="18.75" customHeight="1">
      <c r="A219" s="164"/>
      <c r="B219" s="165"/>
      <c r="C219" s="164"/>
      <c r="D219" s="164"/>
      <c r="E219" s="164"/>
      <c r="F219" s="164"/>
      <c r="G219" s="164"/>
      <c r="H219" s="16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</row>
    <row r="220" ht="18.75" customHeight="1">
      <c r="A220" s="164"/>
      <c r="B220" s="165"/>
      <c r="C220" s="164"/>
      <c r="D220" s="164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</row>
    <row r="221" ht="18.75" customHeight="1">
      <c r="A221" s="164"/>
      <c r="B221" s="165"/>
      <c r="C221" s="164"/>
      <c r="D221" s="164"/>
      <c r="E221" s="164"/>
      <c r="F221" s="164"/>
      <c r="G221" s="164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</row>
    <row r="222" ht="18.75" customHeight="1">
      <c r="A222" s="164"/>
      <c r="B222" s="165"/>
      <c r="C222" s="164"/>
      <c r="D222" s="164"/>
      <c r="E222" s="164"/>
      <c r="F222" s="164"/>
      <c r="G222" s="164"/>
      <c r="H222" s="164"/>
      <c r="I222" s="164"/>
      <c r="J222" s="164"/>
      <c r="K222" s="164"/>
      <c r="L222" s="164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</row>
    <row r="223" ht="18.75" customHeight="1">
      <c r="A223" s="164"/>
      <c r="B223" s="165"/>
      <c r="C223" s="164"/>
      <c r="D223" s="164"/>
      <c r="E223" s="164"/>
      <c r="F223" s="164"/>
      <c r="G223" s="164"/>
      <c r="H223" s="164"/>
      <c r="I223" s="164"/>
      <c r="J223" s="164"/>
      <c r="K223" s="164"/>
      <c r="L223" s="164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</row>
    <row r="224" ht="18.75" customHeight="1">
      <c r="A224" s="164"/>
      <c r="B224" s="165"/>
      <c r="C224" s="164"/>
      <c r="D224" s="164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</row>
    <row r="225" ht="18.75" customHeight="1">
      <c r="A225" s="164"/>
      <c r="B225" s="165"/>
      <c r="C225" s="164"/>
      <c r="D225" s="164"/>
      <c r="E225" s="164"/>
      <c r="F225" s="164"/>
      <c r="G225" s="164"/>
      <c r="H225" s="164"/>
      <c r="I225" s="164"/>
      <c r="J225" s="164"/>
      <c r="K225" s="164"/>
      <c r="L225" s="164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</row>
    <row r="226" ht="18.75" customHeight="1">
      <c r="A226" s="164"/>
      <c r="B226" s="165"/>
      <c r="C226" s="164"/>
      <c r="D226" s="164"/>
      <c r="E226" s="164"/>
      <c r="F226" s="164"/>
      <c r="G226" s="164"/>
      <c r="H226" s="164"/>
      <c r="I226" s="164"/>
      <c r="J226" s="164"/>
      <c r="K226" s="164"/>
      <c r="L226" s="164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</row>
    <row r="227" ht="18.75" customHeight="1">
      <c r="A227" s="164"/>
      <c r="B227" s="165"/>
      <c r="C227" s="164"/>
      <c r="D227" s="164"/>
      <c r="E227" s="164"/>
      <c r="F227" s="164"/>
      <c r="G227" s="164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</row>
    <row r="228" ht="18.75" customHeight="1">
      <c r="A228" s="164"/>
      <c r="B228" s="165"/>
      <c r="C228" s="164"/>
      <c r="D228" s="164"/>
      <c r="E228" s="164"/>
      <c r="F228" s="164"/>
      <c r="G228" s="164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</row>
    <row r="229" ht="18.75" customHeight="1">
      <c r="A229" s="164"/>
      <c r="B229" s="165"/>
      <c r="C229" s="164"/>
      <c r="D229" s="164"/>
      <c r="E229" s="164"/>
      <c r="F229" s="164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</row>
    <row r="230" ht="18.75" customHeight="1">
      <c r="A230" s="164"/>
      <c r="B230" s="165"/>
      <c r="C230" s="164"/>
      <c r="D230" s="164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</row>
    <row r="231" ht="18.75" customHeight="1">
      <c r="A231" s="164"/>
      <c r="B231" s="165"/>
      <c r="C231" s="164"/>
      <c r="D231" s="164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</row>
    <row r="232" ht="18.75" customHeight="1">
      <c r="A232" s="164"/>
      <c r="B232" s="165"/>
      <c r="C232" s="164"/>
      <c r="D232" s="164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</row>
    <row r="233" ht="18.75" customHeight="1">
      <c r="A233" s="164"/>
      <c r="B233" s="165"/>
      <c r="C233" s="164"/>
      <c r="D233" s="164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</row>
    <row r="234" ht="18.75" customHeight="1">
      <c r="A234" s="164"/>
      <c r="B234" s="165"/>
      <c r="C234" s="164"/>
      <c r="D234" s="164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</row>
    <row r="235" ht="18.75" customHeight="1">
      <c r="A235" s="164"/>
      <c r="B235" s="165"/>
      <c r="C235" s="164"/>
      <c r="D235" s="164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</row>
    <row r="236" ht="18.75" customHeight="1">
      <c r="A236" s="164"/>
      <c r="B236" s="165"/>
      <c r="C236" s="164"/>
      <c r="D236" s="164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</row>
    <row r="237" ht="18.75" customHeight="1">
      <c r="A237" s="164"/>
      <c r="B237" s="165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</row>
    <row r="238" ht="18.75" customHeight="1">
      <c r="A238" s="164"/>
      <c r="B238" s="165"/>
      <c r="C238" s="164"/>
      <c r="D238" s="164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</row>
    <row r="239" ht="18.75" customHeight="1">
      <c r="A239" s="164"/>
      <c r="B239" s="165"/>
      <c r="C239" s="164"/>
      <c r="D239" s="164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</row>
    <row r="240" ht="18.75" customHeight="1">
      <c r="A240" s="164"/>
      <c r="B240" s="165"/>
      <c r="C240" s="164"/>
      <c r="D240" s="164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</row>
    <row r="241" ht="18.75" customHeight="1">
      <c r="A241" s="164"/>
      <c r="B241" s="165"/>
      <c r="C241" s="164"/>
      <c r="D241" s="164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</row>
    <row r="242" ht="18.75" customHeight="1">
      <c r="A242" s="164"/>
      <c r="B242" s="165"/>
      <c r="C242" s="164"/>
      <c r="D242" s="164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</row>
    <row r="243" ht="18.75" customHeight="1">
      <c r="A243" s="164"/>
      <c r="B243" s="165"/>
      <c r="C243" s="164"/>
      <c r="D243" s="164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</row>
    <row r="244" ht="18.75" customHeight="1">
      <c r="A244" s="164"/>
      <c r="B244" s="165"/>
      <c r="C244" s="164"/>
      <c r="D244" s="164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</row>
    <row r="245" ht="18.75" customHeight="1">
      <c r="A245" s="164"/>
      <c r="B245" s="165"/>
      <c r="C245" s="164"/>
      <c r="D245" s="164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</row>
    <row r="246" ht="18.75" customHeight="1">
      <c r="A246" s="164"/>
      <c r="B246" s="165"/>
      <c r="C246" s="164"/>
      <c r="D246" s="164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</row>
    <row r="247" ht="18.75" customHeight="1">
      <c r="A247" s="164"/>
      <c r="B247" s="165"/>
      <c r="C247" s="164"/>
      <c r="D247" s="164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</row>
    <row r="248" ht="18.75" customHeight="1">
      <c r="A248" s="164"/>
      <c r="B248" s="165"/>
      <c r="C248" s="164"/>
      <c r="D248" s="164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</row>
    <row r="249" ht="18.75" customHeight="1">
      <c r="A249" s="164"/>
      <c r="B249" s="165"/>
      <c r="C249" s="164"/>
      <c r="D249" s="164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</row>
    <row r="250" ht="18.75" customHeight="1">
      <c r="A250" s="164"/>
      <c r="B250" s="165"/>
      <c r="C250" s="164"/>
      <c r="D250" s="164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</row>
    <row r="251" ht="18.75" customHeight="1">
      <c r="A251" s="164"/>
      <c r="B251" s="165"/>
      <c r="C251" s="164"/>
      <c r="D251" s="164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</row>
    <row r="252" ht="18.75" customHeight="1">
      <c r="A252" s="164"/>
      <c r="B252" s="165"/>
      <c r="C252" s="164"/>
      <c r="D252" s="164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</row>
    <row r="253" ht="18.75" customHeight="1">
      <c r="A253" s="164"/>
      <c r="B253" s="165"/>
      <c r="C253" s="164"/>
      <c r="D253" s="164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</row>
    <row r="254" ht="18.75" customHeight="1">
      <c r="A254" s="164"/>
      <c r="B254" s="165"/>
      <c r="C254" s="164"/>
      <c r="D254" s="164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</row>
    <row r="255" ht="18.75" customHeight="1">
      <c r="A255" s="164"/>
      <c r="B255" s="165"/>
      <c r="C255" s="164"/>
      <c r="D255" s="164"/>
      <c r="E255" s="164"/>
      <c r="F255" s="164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</row>
    <row r="256" ht="18.75" customHeight="1">
      <c r="A256" s="164"/>
      <c r="B256" s="165"/>
      <c r="C256" s="164"/>
      <c r="D256" s="164"/>
      <c r="E256" s="164"/>
      <c r="F256" s="164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</row>
    <row r="257" ht="18.75" customHeight="1">
      <c r="A257" s="164"/>
      <c r="B257" s="165"/>
      <c r="C257" s="164"/>
      <c r="D257" s="164"/>
      <c r="E257" s="164"/>
      <c r="F257" s="164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</row>
    <row r="258" ht="18.75" customHeight="1">
      <c r="A258" s="164"/>
      <c r="B258" s="165"/>
      <c r="C258" s="164"/>
      <c r="D258" s="164"/>
      <c r="E258" s="164"/>
      <c r="F258" s="164"/>
      <c r="G258" s="164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</row>
    <row r="259" ht="18.75" customHeight="1">
      <c r="A259" s="164"/>
      <c r="B259" s="165"/>
      <c r="C259" s="164"/>
      <c r="D259" s="164"/>
      <c r="E259" s="164"/>
      <c r="F259" s="164"/>
      <c r="G259" s="164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</row>
    <row r="260" ht="18.75" customHeight="1">
      <c r="A260" s="164"/>
      <c r="B260" s="165"/>
      <c r="C260" s="164"/>
      <c r="D260" s="164"/>
      <c r="E260" s="164"/>
      <c r="F260" s="164"/>
      <c r="G260" s="164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</row>
    <row r="261" ht="18.75" customHeight="1">
      <c r="A261" s="164"/>
      <c r="B261" s="165"/>
      <c r="C261" s="164"/>
      <c r="D261" s="164"/>
      <c r="E261" s="164"/>
      <c r="F261" s="164"/>
      <c r="G261" s="164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</row>
    <row r="262" ht="18.75" customHeight="1">
      <c r="A262" s="164"/>
      <c r="B262" s="165"/>
      <c r="C262" s="164"/>
      <c r="D262" s="164"/>
      <c r="E262" s="164"/>
      <c r="F262" s="164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</row>
    <row r="263" ht="18.75" customHeight="1">
      <c r="A263" s="164"/>
      <c r="B263" s="165"/>
      <c r="C263" s="164"/>
      <c r="D263" s="164"/>
      <c r="E263" s="164"/>
      <c r="F263" s="164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</row>
    <row r="264" ht="18.75" customHeight="1">
      <c r="A264" s="164"/>
      <c r="B264" s="165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</row>
    <row r="265" ht="18.75" customHeight="1">
      <c r="A265" s="164"/>
      <c r="B265" s="165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</row>
    <row r="266" ht="18.75" customHeight="1">
      <c r="A266" s="164"/>
      <c r="B266" s="165"/>
      <c r="C266" s="164"/>
      <c r="D266" s="164"/>
      <c r="E266" s="164"/>
      <c r="F266" s="164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</row>
    <row r="267" ht="18.75" customHeight="1">
      <c r="A267" s="164"/>
      <c r="B267" s="165"/>
      <c r="C267" s="164"/>
      <c r="D267" s="164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</row>
    <row r="268" ht="18.75" customHeight="1">
      <c r="A268" s="164"/>
      <c r="B268" s="165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</row>
    <row r="269" ht="18.75" customHeight="1">
      <c r="A269" s="164"/>
      <c r="B269" s="165"/>
      <c r="C269" s="164"/>
      <c r="D269" s="164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</row>
    <row r="270" ht="18.75" customHeight="1">
      <c r="A270" s="164"/>
      <c r="B270" s="165"/>
      <c r="C270" s="164"/>
      <c r="D270" s="164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</row>
    <row r="271" ht="18.75" customHeight="1">
      <c r="A271" s="164"/>
      <c r="B271" s="165"/>
      <c r="C271" s="164"/>
      <c r="D271" s="164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</row>
    <row r="272" ht="18.75" customHeight="1">
      <c r="A272" s="164"/>
      <c r="B272" s="165"/>
      <c r="C272" s="164"/>
      <c r="D272" s="164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</row>
    <row r="273" ht="18.75" customHeight="1">
      <c r="A273" s="164"/>
      <c r="B273" s="165"/>
      <c r="C273" s="164"/>
      <c r="D273" s="164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</row>
    <row r="274" ht="18.75" customHeight="1">
      <c r="A274" s="164"/>
      <c r="B274" s="165"/>
      <c r="C274" s="164"/>
      <c r="D274" s="164"/>
      <c r="E274" s="164"/>
      <c r="F274" s="164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</row>
    <row r="275" ht="18.75" customHeight="1">
      <c r="A275" s="164"/>
      <c r="B275" s="165"/>
      <c r="C275" s="164"/>
      <c r="D275" s="164"/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</row>
    <row r="276" ht="18.75" customHeight="1">
      <c r="A276" s="164"/>
      <c r="B276" s="165"/>
      <c r="C276" s="164"/>
      <c r="D276" s="164"/>
      <c r="E276" s="164"/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</row>
    <row r="277" ht="18.75" customHeight="1">
      <c r="A277" s="164"/>
      <c r="B277" s="165"/>
      <c r="C277" s="164"/>
      <c r="D277" s="164"/>
      <c r="E277" s="164"/>
      <c r="F277" s="164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</row>
    <row r="278" ht="18.75" customHeight="1">
      <c r="A278" s="164"/>
      <c r="B278" s="165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</row>
    <row r="279" ht="18.75" customHeight="1">
      <c r="A279" s="164"/>
      <c r="B279" s="165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</row>
    <row r="280" ht="18.75" customHeight="1">
      <c r="A280" s="164"/>
      <c r="B280" s="165"/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</row>
    <row r="281" ht="18.75" customHeight="1">
      <c r="A281" s="164"/>
      <c r="B281" s="165"/>
      <c r="C281" s="164"/>
      <c r="D281" s="164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</row>
    <row r="282" ht="18.75" customHeight="1">
      <c r="A282" s="164"/>
      <c r="B282" s="165"/>
      <c r="C282" s="164"/>
      <c r="D282" s="164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</row>
    <row r="283" ht="18.75" customHeight="1">
      <c r="A283" s="164"/>
      <c r="B283" s="165"/>
      <c r="C283" s="164"/>
      <c r="D283" s="164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</row>
    <row r="284" ht="18.75" customHeight="1">
      <c r="A284" s="164"/>
      <c r="B284" s="165"/>
      <c r="C284" s="164"/>
      <c r="D284" s="164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</row>
    <row r="285" ht="18.75" customHeight="1">
      <c r="A285" s="164"/>
      <c r="B285" s="165"/>
      <c r="C285" s="164"/>
      <c r="D285" s="164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</row>
    <row r="286" ht="18.75" customHeight="1">
      <c r="A286" s="164"/>
      <c r="B286" s="165"/>
      <c r="C286" s="164"/>
      <c r="D286" s="164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</row>
    <row r="287" ht="18.75" customHeight="1">
      <c r="A287" s="164"/>
      <c r="B287" s="165"/>
      <c r="C287" s="164"/>
      <c r="D287" s="164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</row>
    <row r="288" ht="18.75" customHeight="1">
      <c r="A288" s="164"/>
      <c r="B288" s="165"/>
      <c r="C288" s="164"/>
      <c r="D288" s="164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</row>
    <row r="289" ht="18.75" customHeight="1">
      <c r="A289" s="164"/>
      <c r="B289" s="165"/>
      <c r="C289" s="164"/>
      <c r="D289" s="164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</row>
    <row r="290" ht="18.75" customHeight="1">
      <c r="A290" s="164"/>
      <c r="B290" s="165"/>
      <c r="C290" s="164"/>
      <c r="D290" s="164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</row>
    <row r="291" ht="18.75" customHeight="1">
      <c r="A291" s="164"/>
      <c r="B291" s="165"/>
      <c r="C291" s="164"/>
      <c r="D291" s="164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</row>
    <row r="292" ht="18.75" customHeight="1">
      <c r="A292" s="164"/>
      <c r="B292" s="165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</row>
    <row r="293" ht="18.75" customHeight="1">
      <c r="A293" s="164"/>
      <c r="B293" s="165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</row>
    <row r="294" ht="18.75" customHeight="1">
      <c r="A294" s="164"/>
      <c r="B294" s="165"/>
      <c r="C294" s="164"/>
      <c r="D294" s="164"/>
      <c r="E294" s="164"/>
      <c r="F294" s="164"/>
      <c r="G294" s="164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</row>
    <row r="295" ht="18.75" customHeight="1">
      <c r="A295" s="164"/>
      <c r="B295" s="165"/>
      <c r="C295" s="164"/>
      <c r="D295" s="164"/>
      <c r="E295" s="164"/>
      <c r="F295" s="164"/>
      <c r="G295" s="164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</row>
    <row r="296" ht="18.75" customHeight="1">
      <c r="A296" s="164"/>
      <c r="B296" s="165"/>
      <c r="C296" s="164"/>
      <c r="D296" s="164"/>
      <c r="E296" s="164"/>
      <c r="F296" s="164"/>
      <c r="G296" s="164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</row>
    <row r="297" ht="18.75" customHeight="1">
      <c r="A297" s="164"/>
      <c r="B297" s="165"/>
      <c r="C297" s="164"/>
      <c r="D297" s="164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</row>
    <row r="298" ht="18.75" customHeight="1">
      <c r="A298" s="164"/>
      <c r="B298" s="165"/>
      <c r="C298" s="164"/>
      <c r="D298" s="164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</row>
    <row r="299" ht="18.75" customHeight="1">
      <c r="A299" s="164"/>
      <c r="B299" s="165"/>
      <c r="C299" s="164"/>
      <c r="D299" s="164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</row>
    <row r="300" ht="18.75" customHeight="1">
      <c r="A300" s="164"/>
      <c r="B300" s="165"/>
      <c r="C300" s="164"/>
      <c r="D300" s="164"/>
      <c r="E300" s="164"/>
      <c r="F300" s="164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</row>
    <row r="301" ht="18.75" customHeight="1">
      <c r="A301" s="164"/>
      <c r="B301" s="165"/>
      <c r="C301" s="164"/>
      <c r="D301" s="164"/>
      <c r="E301" s="164"/>
      <c r="F301" s="164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</row>
    <row r="302" ht="18.75" customHeight="1">
      <c r="A302" s="164"/>
      <c r="B302" s="165"/>
      <c r="C302" s="164"/>
      <c r="D302" s="164"/>
      <c r="E302" s="164"/>
      <c r="F302" s="164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</row>
    <row r="303" ht="18.75" customHeight="1">
      <c r="A303" s="164"/>
      <c r="B303" s="165"/>
      <c r="C303" s="164"/>
      <c r="D303" s="164"/>
      <c r="E303" s="164"/>
      <c r="F303" s="164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</row>
    <row r="304" ht="18.75" customHeight="1">
      <c r="A304" s="164"/>
      <c r="B304" s="165"/>
      <c r="C304" s="164"/>
      <c r="D304" s="164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</row>
    <row r="305" ht="18.75" customHeight="1">
      <c r="A305" s="164"/>
      <c r="B305" s="165"/>
      <c r="C305" s="164"/>
      <c r="D305" s="164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</row>
    <row r="306" ht="18.75" customHeight="1">
      <c r="A306" s="164"/>
      <c r="B306" s="165"/>
      <c r="C306" s="164"/>
      <c r="D306" s="164"/>
      <c r="E306" s="164"/>
      <c r="F306" s="164"/>
      <c r="G306" s="164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</row>
    <row r="307" ht="18.75" customHeight="1">
      <c r="A307" s="164"/>
      <c r="B307" s="165"/>
      <c r="C307" s="164"/>
      <c r="D307" s="164"/>
      <c r="E307" s="164"/>
      <c r="F307" s="164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</row>
    <row r="308" ht="18.75" customHeight="1">
      <c r="A308" s="164"/>
      <c r="B308" s="165"/>
      <c r="C308" s="164"/>
      <c r="D308" s="164"/>
      <c r="E308" s="164"/>
      <c r="F308" s="164"/>
      <c r="G308" s="164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</row>
    <row r="309" ht="18.75" customHeight="1">
      <c r="A309" s="164"/>
      <c r="B309" s="165"/>
      <c r="C309" s="164"/>
      <c r="D309" s="164"/>
      <c r="E309" s="164"/>
      <c r="F309" s="164"/>
      <c r="G309" s="164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</row>
    <row r="310" ht="18.75" customHeight="1">
      <c r="A310" s="164"/>
      <c r="B310" s="165"/>
      <c r="C310" s="164"/>
      <c r="D310" s="164"/>
      <c r="E310" s="164"/>
      <c r="F310" s="164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</row>
    <row r="311" ht="18.75" customHeight="1">
      <c r="A311" s="164"/>
      <c r="B311" s="165"/>
      <c r="C311" s="164"/>
      <c r="D311" s="164"/>
      <c r="E311" s="164"/>
      <c r="F311" s="164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</row>
    <row r="312" ht="18.75" customHeight="1">
      <c r="A312" s="164"/>
      <c r="B312" s="165"/>
      <c r="C312" s="164"/>
      <c r="D312" s="164"/>
      <c r="E312" s="164"/>
      <c r="F312" s="164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</row>
    <row r="313" ht="18.75" customHeight="1">
      <c r="A313" s="164"/>
      <c r="B313" s="165"/>
      <c r="C313" s="164"/>
      <c r="D313" s="164"/>
      <c r="E313" s="164"/>
      <c r="F313" s="164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</row>
    <row r="314" ht="18.75" customHeight="1">
      <c r="A314" s="164"/>
      <c r="B314" s="165"/>
      <c r="C314" s="164"/>
      <c r="D314" s="164"/>
      <c r="E314" s="164"/>
      <c r="F314" s="164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</row>
    <row r="315" ht="18.75" customHeight="1">
      <c r="A315" s="164"/>
      <c r="B315" s="165"/>
      <c r="C315" s="164"/>
      <c r="D315" s="164"/>
      <c r="E315" s="164"/>
      <c r="F315" s="164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</row>
    <row r="316" ht="18.75" customHeight="1">
      <c r="A316" s="164"/>
      <c r="B316" s="165"/>
      <c r="C316" s="164"/>
      <c r="D316" s="164"/>
      <c r="E316" s="164"/>
      <c r="F316" s="164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</row>
    <row r="317" ht="18.75" customHeight="1">
      <c r="A317" s="164"/>
      <c r="B317" s="165"/>
      <c r="C317" s="164"/>
      <c r="D317" s="164"/>
      <c r="E317" s="164"/>
      <c r="F317" s="164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</row>
    <row r="318" ht="18.75" customHeight="1">
      <c r="A318" s="164"/>
      <c r="B318" s="165"/>
      <c r="C318" s="164"/>
      <c r="D318" s="164"/>
      <c r="E318" s="164"/>
      <c r="F318" s="164"/>
      <c r="G318" s="164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</row>
    <row r="319" ht="18.75" customHeight="1">
      <c r="A319" s="164"/>
      <c r="B319" s="165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</row>
    <row r="320" ht="18.75" customHeight="1">
      <c r="A320" s="164"/>
      <c r="B320" s="165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</row>
    <row r="321" ht="18.75" customHeight="1">
      <c r="A321" s="164"/>
      <c r="B321" s="165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</row>
    <row r="322" ht="18.75" customHeight="1">
      <c r="A322" s="164"/>
      <c r="B322" s="165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</row>
    <row r="323" ht="18.75" customHeight="1">
      <c r="A323" s="164"/>
      <c r="B323" s="165"/>
      <c r="C323" s="164"/>
      <c r="D323" s="164"/>
      <c r="E323" s="164"/>
      <c r="F323" s="164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</row>
    <row r="324" ht="18.75" customHeight="1">
      <c r="A324" s="164"/>
      <c r="B324" s="165"/>
      <c r="C324" s="164"/>
      <c r="D324" s="164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</row>
    <row r="325" ht="18.75" customHeight="1">
      <c r="A325" s="164"/>
      <c r="B325" s="165"/>
      <c r="C325" s="164"/>
      <c r="D325" s="164"/>
      <c r="E325" s="164"/>
      <c r="F325" s="164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</row>
    <row r="326" ht="18.75" customHeight="1">
      <c r="A326" s="164"/>
      <c r="B326" s="165"/>
      <c r="C326" s="164"/>
      <c r="D326" s="164"/>
      <c r="E326" s="164"/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</row>
    <row r="327" ht="18.75" customHeight="1">
      <c r="A327" s="164"/>
      <c r="B327" s="165"/>
      <c r="C327" s="164"/>
      <c r="D327" s="164"/>
      <c r="E327" s="164"/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</row>
    <row r="328" ht="18.75" customHeight="1">
      <c r="A328" s="164"/>
      <c r="B328" s="165"/>
      <c r="C328" s="164"/>
      <c r="D328" s="164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</row>
    <row r="329" ht="18.75" customHeight="1">
      <c r="A329" s="164"/>
      <c r="B329" s="165"/>
      <c r="C329" s="164"/>
      <c r="D329" s="164"/>
      <c r="E329" s="164"/>
      <c r="F329" s="164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</row>
    <row r="330" ht="18.75" customHeight="1">
      <c r="A330" s="164"/>
      <c r="B330" s="165"/>
      <c r="C330" s="164"/>
      <c r="D330" s="164"/>
      <c r="E330" s="164"/>
      <c r="F330" s="164"/>
      <c r="G330" s="164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</row>
    <row r="331" ht="18.75" customHeight="1">
      <c r="A331" s="164"/>
      <c r="B331" s="165"/>
      <c r="C331" s="164"/>
      <c r="D331" s="164"/>
      <c r="E331" s="164"/>
      <c r="F331" s="164"/>
      <c r="G331" s="164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</row>
    <row r="332" ht="18.75" customHeight="1">
      <c r="A332" s="164"/>
      <c r="B332" s="165"/>
      <c r="C332" s="164"/>
      <c r="D332" s="164"/>
      <c r="E332" s="164"/>
      <c r="F332" s="164"/>
      <c r="G332" s="164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</row>
    <row r="333" ht="18.75" customHeight="1">
      <c r="A333" s="164"/>
      <c r="B333" s="165"/>
      <c r="C333" s="164"/>
      <c r="D333" s="164"/>
      <c r="E333" s="164"/>
      <c r="F333" s="164"/>
      <c r="G333" s="164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</row>
    <row r="334" ht="18.75" customHeight="1">
      <c r="A334" s="164"/>
      <c r="B334" s="165"/>
      <c r="C334" s="164"/>
      <c r="D334" s="164"/>
      <c r="E334" s="164"/>
      <c r="F334" s="164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</row>
    <row r="335" ht="18.75" customHeight="1">
      <c r="A335" s="164"/>
      <c r="B335" s="165"/>
      <c r="C335" s="164"/>
      <c r="D335" s="164"/>
      <c r="E335" s="164"/>
      <c r="F335" s="164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</row>
    <row r="336" ht="18.75" customHeight="1">
      <c r="A336" s="164"/>
      <c r="B336" s="165"/>
      <c r="C336" s="164"/>
      <c r="D336" s="164"/>
      <c r="E336" s="164"/>
      <c r="F336" s="164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</row>
    <row r="337" ht="18.75" customHeight="1">
      <c r="A337" s="164"/>
      <c r="B337" s="165"/>
      <c r="C337" s="164"/>
      <c r="D337" s="164"/>
      <c r="E337" s="164"/>
      <c r="F337" s="164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</row>
    <row r="338" ht="18.75" customHeight="1">
      <c r="A338" s="164"/>
      <c r="B338" s="165"/>
      <c r="C338" s="164"/>
      <c r="D338" s="164"/>
      <c r="E338" s="164"/>
      <c r="F338" s="164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</row>
    <row r="339" ht="18.75" customHeight="1">
      <c r="A339" s="164"/>
      <c r="B339" s="165"/>
      <c r="C339" s="164"/>
      <c r="D339" s="164"/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</row>
    <row r="340" ht="18.75" customHeight="1">
      <c r="A340" s="164"/>
      <c r="B340" s="165"/>
      <c r="C340" s="164"/>
      <c r="D340" s="164"/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</row>
    <row r="341" ht="18.75" customHeight="1">
      <c r="A341" s="164"/>
      <c r="B341" s="165"/>
      <c r="C341" s="164"/>
      <c r="D341" s="164"/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</row>
    <row r="342" ht="18.75" customHeight="1">
      <c r="A342" s="164"/>
      <c r="B342" s="165"/>
      <c r="C342" s="164"/>
      <c r="D342" s="164"/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</row>
    <row r="343" ht="18.75" customHeight="1">
      <c r="A343" s="164"/>
      <c r="B343" s="165"/>
      <c r="C343" s="164"/>
      <c r="D343" s="164"/>
      <c r="E343" s="164"/>
      <c r="F343" s="164"/>
      <c r="G343" s="164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</row>
    <row r="344" ht="18.75" customHeight="1">
      <c r="A344" s="164"/>
      <c r="B344" s="165"/>
      <c r="C344" s="164"/>
      <c r="D344" s="164"/>
      <c r="E344" s="164"/>
      <c r="F344" s="164"/>
      <c r="G344" s="164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</row>
    <row r="345" ht="18.75" customHeight="1">
      <c r="A345" s="164"/>
      <c r="B345" s="165"/>
      <c r="C345" s="164"/>
      <c r="D345" s="164"/>
      <c r="E345" s="164"/>
      <c r="F345" s="164"/>
      <c r="G345" s="164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</row>
    <row r="346" ht="18.75" customHeight="1">
      <c r="A346" s="164"/>
      <c r="B346" s="165"/>
      <c r="C346" s="164"/>
      <c r="D346" s="164"/>
      <c r="E346" s="164"/>
      <c r="F346" s="164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</row>
    <row r="347" ht="18.75" customHeight="1">
      <c r="A347" s="164"/>
      <c r="B347" s="165"/>
      <c r="C347" s="164"/>
      <c r="D347" s="164"/>
      <c r="E347" s="164"/>
      <c r="F347" s="164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</row>
    <row r="348" ht="18.75" customHeight="1">
      <c r="A348" s="164"/>
      <c r="B348" s="165"/>
      <c r="C348" s="164"/>
      <c r="D348" s="164"/>
      <c r="E348" s="164"/>
      <c r="F348" s="164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</row>
    <row r="349" ht="18.75" customHeight="1">
      <c r="A349" s="164"/>
      <c r="B349" s="165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</row>
    <row r="350" ht="18.75" customHeight="1">
      <c r="A350" s="164"/>
      <c r="B350" s="165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</row>
    <row r="351" ht="18.75" customHeight="1">
      <c r="A351" s="164"/>
      <c r="B351" s="165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</row>
    <row r="352" ht="18.75" customHeight="1">
      <c r="A352" s="164"/>
      <c r="B352" s="165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</row>
    <row r="353" ht="18.75" customHeight="1">
      <c r="A353" s="164"/>
      <c r="B353" s="165"/>
      <c r="C353" s="164"/>
      <c r="D353" s="164"/>
      <c r="E353" s="164"/>
      <c r="F353" s="164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</row>
    <row r="354" ht="18.75" customHeight="1">
      <c r="A354" s="164"/>
      <c r="B354" s="165"/>
      <c r="C354" s="164"/>
      <c r="D354" s="164"/>
      <c r="E354" s="164"/>
      <c r="F354" s="164"/>
      <c r="G354" s="164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</row>
    <row r="355" ht="18.75" customHeight="1">
      <c r="A355" s="164"/>
      <c r="B355" s="165"/>
      <c r="C355" s="164"/>
      <c r="D355" s="164"/>
      <c r="E355" s="164"/>
      <c r="F355" s="164"/>
      <c r="G355" s="164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</row>
    <row r="356" ht="18.75" customHeight="1">
      <c r="A356" s="164"/>
      <c r="B356" s="165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</row>
    <row r="357" ht="18.75" customHeight="1">
      <c r="A357" s="164"/>
      <c r="B357" s="165"/>
      <c r="C357" s="164"/>
      <c r="D357" s="164"/>
      <c r="E357" s="164"/>
      <c r="F357" s="164"/>
      <c r="G357" s="164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</row>
    <row r="358" ht="18.75" customHeight="1">
      <c r="A358" s="164"/>
      <c r="B358" s="165"/>
      <c r="C358" s="164"/>
      <c r="D358" s="164"/>
      <c r="E358" s="164"/>
      <c r="F358" s="164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</row>
    <row r="359" ht="18.75" customHeight="1">
      <c r="A359" s="164"/>
      <c r="B359" s="165"/>
      <c r="C359" s="164"/>
      <c r="D359" s="164"/>
      <c r="E359" s="164"/>
      <c r="F359" s="164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</row>
    <row r="360" ht="18.75" customHeight="1">
      <c r="A360" s="164"/>
      <c r="B360" s="165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</row>
    <row r="361" ht="18.75" customHeight="1">
      <c r="A361" s="164"/>
      <c r="B361" s="165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</row>
    <row r="362" ht="18.75" customHeight="1">
      <c r="A362" s="164"/>
      <c r="B362" s="165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</row>
    <row r="363" ht="18.75" customHeight="1">
      <c r="A363" s="164"/>
      <c r="B363" s="165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</row>
    <row r="364" ht="18.75" customHeight="1">
      <c r="A364" s="164"/>
      <c r="B364" s="165"/>
      <c r="C364" s="164"/>
      <c r="D364" s="164"/>
      <c r="E364" s="164"/>
      <c r="F364" s="164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</row>
    <row r="365" ht="18.75" customHeight="1">
      <c r="A365" s="164"/>
      <c r="B365" s="165"/>
      <c r="C365" s="164"/>
      <c r="D365" s="164"/>
      <c r="E365" s="164"/>
      <c r="F365" s="164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</row>
    <row r="366" ht="18.75" customHeight="1">
      <c r="A366" s="164"/>
      <c r="B366" s="165"/>
      <c r="C366" s="164"/>
      <c r="D366" s="164"/>
      <c r="E366" s="164"/>
      <c r="F366" s="164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</row>
    <row r="367" ht="18.75" customHeight="1">
      <c r="A367" s="164"/>
      <c r="B367" s="165"/>
      <c r="C367" s="164"/>
      <c r="D367" s="164"/>
      <c r="E367" s="164"/>
      <c r="F367" s="164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</row>
    <row r="368" ht="18.75" customHeight="1">
      <c r="A368" s="164"/>
      <c r="B368" s="165"/>
      <c r="C368" s="164"/>
      <c r="D368" s="164"/>
      <c r="E368" s="164"/>
      <c r="F368" s="164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</row>
    <row r="369" ht="18.75" customHeight="1">
      <c r="A369" s="164"/>
      <c r="B369" s="165"/>
      <c r="C369" s="164"/>
      <c r="D369" s="164"/>
      <c r="E369" s="164"/>
      <c r="F369" s="164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</row>
    <row r="370" ht="18.75" customHeight="1">
      <c r="A370" s="164"/>
      <c r="B370" s="165"/>
      <c r="C370" s="164"/>
      <c r="D370" s="164"/>
      <c r="E370" s="164"/>
      <c r="F370" s="164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</row>
    <row r="371" ht="18.75" customHeight="1">
      <c r="A371" s="164"/>
      <c r="B371" s="165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</row>
    <row r="372" ht="18.75" customHeight="1">
      <c r="A372" s="164"/>
      <c r="B372" s="165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</row>
    <row r="373" ht="18.75" customHeight="1">
      <c r="A373" s="164"/>
      <c r="B373" s="165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</row>
    <row r="374" ht="18.75" customHeight="1">
      <c r="A374" s="164"/>
      <c r="B374" s="165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</row>
    <row r="375" ht="18.75" customHeight="1">
      <c r="A375" s="164"/>
      <c r="B375" s="165"/>
      <c r="C375" s="164"/>
      <c r="D375" s="164"/>
      <c r="E375" s="164"/>
      <c r="F375" s="164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</row>
    <row r="376" ht="18.75" customHeight="1">
      <c r="A376" s="164"/>
      <c r="B376" s="165"/>
      <c r="C376" s="164"/>
      <c r="D376" s="164"/>
      <c r="E376" s="164"/>
      <c r="F376" s="164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</row>
    <row r="377" ht="18.75" customHeight="1">
      <c r="A377" s="164"/>
      <c r="B377" s="165"/>
      <c r="C377" s="164"/>
      <c r="D377" s="164"/>
      <c r="E377" s="164"/>
      <c r="F377" s="164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</row>
    <row r="378" ht="18.75" customHeight="1">
      <c r="A378" s="164"/>
      <c r="B378" s="165"/>
      <c r="C378" s="164"/>
      <c r="D378" s="164"/>
      <c r="E378" s="164"/>
      <c r="F378" s="164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</row>
    <row r="379" ht="18.75" customHeight="1">
      <c r="A379" s="164"/>
      <c r="B379" s="165"/>
      <c r="C379" s="164"/>
      <c r="D379" s="164"/>
      <c r="E379" s="164"/>
      <c r="F379" s="164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</row>
    <row r="380" ht="18.75" customHeight="1">
      <c r="A380" s="164"/>
      <c r="B380" s="165"/>
      <c r="C380" s="164"/>
      <c r="D380" s="164"/>
      <c r="E380" s="164"/>
      <c r="F380" s="164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</row>
    <row r="381" ht="18.75" customHeight="1">
      <c r="A381" s="164"/>
      <c r="B381" s="165"/>
      <c r="C381" s="164"/>
      <c r="D381" s="164"/>
      <c r="E381" s="164"/>
      <c r="F381" s="164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</row>
    <row r="382" ht="18.75" customHeight="1">
      <c r="A382" s="164"/>
      <c r="B382" s="165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</row>
    <row r="383" ht="18.75" customHeight="1">
      <c r="A383" s="164"/>
      <c r="B383" s="165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</row>
    <row r="384" ht="18.75" customHeight="1">
      <c r="A384" s="164"/>
      <c r="B384" s="165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</row>
    <row r="385" ht="18.75" customHeight="1">
      <c r="A385" s="164"/>
      <c r="B385" s="165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</row>
    <row r="386" ht="18.75" customHeight="1">
      <c r="A386" s="164"/>
      <c r="B386" s="165"/>
      <c r="C386" s="164"/>
      <c r="D386" s="164"/>
      <c r="E386" s="164"/>
      <c r="F386" s="164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</row>
    <row r="387" ht="18.75" customHeight="1">
      <c r="A387" s="164"/>
      <c r="B387" s="165"/>
      <c r="C387" s="164"/>
      <c r="D387" s="164"/>
      <c r="E387" s="164"/>
      <c r="F387" s="164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</row>
    <row r="388" ht="18.75" customHeight="1">
      <c r="A388" s="164"/>
      <c r="B388" s="165"/>
      <c r="C388" s="164"/>
      <c r="D388" s="164"/>
      <c r="E388" s="164"/>
      <c r="F388" s="164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</row>
    <row r="389" ht="18.75" customHeight="1">
      <c r="A389" s="164"/>
      <c r="B389" s="165"/>
      <c r="C389" s="164"/>
      <c r="D389" s="164"/>
      <c r="E389" s="164"/>
      <c r="F389" s="164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</row>
    <row r="390" ht="18.75" customHeight="1">
      <c r="A390" s="164"/>
      <c r="B390" s="165"/>
      <c r="C390" s="164"/>
      <c r="D390" s="164"/>
      <c r="E390" s="164"/>
      <c r="F390" s="164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</row>
    <row r="391" ht="18.75" customHeight="1">
      <c r="A391" s="164"/>
      <c r="B391" s="165"/>
      <c r="C391" s="164"/>
      <c r="D391" s="164"/>
      <c r="E391" s="164"/>
      <c r="F391" s="164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</row>
    <row r="392" ht="18.75" customHeight="1">
      <c r="A392" s="164"/>
      <c r="B392" s="165"/>
      <c r="C392" s="164"/>
      <c r="D392" s="164"/>
      <c r="E392" s="164"/>
      <c r="F392" s="164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</row>
    <row r="393" ht="18.75" customHeight="1">
      <c r="A393" s="164"/>
      <c r="B393" s="165"/>
      <c r="C393" s="164"/>
      <c r="D393" s="164"/>
      <c r="E393" s="164"/>
      <c r="F393" s="164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</row>
    <row r="394" ht="18.75" customHeight="1">
      <c r="A394" s="164"/>
      <c r="B394" s="165"/>
      <c r="C394" s="164"/>
      <c r="D394" s="164"/>
      <c r="E394" s="164"/>
      <c r="F394" s="164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</row>
    <row r="395" ht="18.75" customHeight="1">
      <c r="A395" s="164"/>
      <c r="B395" s="165"/>
      <c r="C395" s="164"/>
      <c r="D395" s="164"/>
      <c r="E395" s="164"/>
      <c r="F395" s="164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</row>
    <row r="396" ht="18.75" customHeight="1">
      <c r="A396" s="164"/>
      <c r="B396" s="165"/>
      <c r="C396" s="164"/>
      <c r="D396" s="164"/>
      <c r="E396" s="164"/>
      <c r="F396" s="164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</row>
    <row r="397" ht="18.75" customHeight="1">
      <c r="A397" s="164"/>
      <c r="B397" s="165"/>
      <c r="C397" s="164"/>
      <c r="D397" s="164"/>
      <c r="E397" s="164"/>
      <c r="F397" s="164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</row>
    <row r="398" ht="18.75" customHeight="1">
      <c r="A398" s="164"/>
      <c r="B398" s="165"/>
      <c r="C398" s="164"/>
      <c r="D398" s="164"/>
      <c r="E398" s="164"/>
      <c r="F398" s="164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</row>
    <row r="399" ht="18.75" customHeight="1">
      <c r="A399" s="164"/>
      <c r="B399" s="165"/>
      <c r="C399" s="164"/>
      <c r="D399" s="164"/>
      <c r="E399" s="164"/>
      <c r="F399" s="164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</row>
    <row r="400" ht="18.75" customHeight="1">
      <c r="A400" s="164"/>
      <c r="B400" s="165"/>
      <c r="C400" s="164"/>
      <c r="D400" s="164"/>
      <c r="E400" s="164"/>
      <c r="F400" s="164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</row>
    <row r="401" ht="18.75" customHeight="1">
      <c r="A401" s="164"/>
      <c r="B401" s="165"/>
      <c r="C401" s="164"/>
      <c r="D401" s="164"/>
      <c r="E401" s="164"/>
      <c r="F401" s="164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</row>
    <row r="402" ht="18.75" customHeight="1">
      <c r="A402" s="164"/>
      <c r="B402" s="165"/>
      <c r="C402" s="164"/>
      <c r="D402" s="164"/>
      <c r="E402" s="164"/>
      <c r="F402" s="164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</row>
    <row r="403" ht="18.75" customHeight="1">
      <c r="A403" s="164"/>
      <c r="B403" s="165"/>
      <c r="C403" s="164"/>
      <c r="D403" s="164"/>
      <c r="E403" s="164"/>
      <c r="F403" s="164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</row>
    <row r="404" ht="18.75" customHeight="1">
      <c r="A404" s="164"/>
      <c r="B404" s="165"/>
      <c r="C404" s="164"/>
      <c r="D404" s="164"/>
      <c r="E404" s="164"/>
      <c r="F404" s="164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</row>
    <row r="405" ht="18.75" customHeight="1">
      <c r="A405" s="164"/>
      <c r="B405" s="165"/>
      <c r="C405" s="164"/>
      <c r="D405" s="164"/>
      <c r="E405" s="164"/>
      <c r="F405" s="164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</row>
    <row r="406" ht="18.75" customHeight="1">
      <c r="A406" s="164"/>
      <c r="B406" s="165"/>
      <c r="C406" s="164"/>
      <c r="D406" s="164"/>
      <c r="E406" s="164"/>
      <c r="F406" s="164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</row>
    <row r="407" ht="18.75" customHeight="1">
      <c r="A407" s="164"/>
      <c r="B407" s="165"/>
      <c r="C407" s="164"/>
      <c r="D407" s="164"/>
      <c r="E407" s="164"/>
      <c r="F407" s="164"/>
      <c r="G407" s="164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</row>
    <row r="408" ht="18.75" customHeight="1">
      <c r="A408" s="164"/>
      <c r="B408" s="165"/>
      <c r="C408" s="164"/>
      <c r="D408" s="164"/>
      <c r="E408" s="164"/>
      <c r="F408" s="164"/>
      <c r="G408" s="164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</row>
    <row r="409" ht="18.75" customHeight="1">
      <c r="A409" s="164"/>
      <c r="B409" s="165"/>
      <c r="C409" s="164"/>
      <c r="D409" s="164"/>
      <c r="E409" s="164"/>
      <c r="F409" s="164"/>
      <c r="G409" s="164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</row>
    <row r="410" ht="18.75" customHeight="1">
      <c r="A410" s="164"/>
      <c r="B410" s="165"/>
      <c r="C410" s="164"/>
      <c r="D410" s="164"/>
      <c r="E410" s="164"/>
      <c r="F410" s="164"/>
      <c r="G410" s="164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</row>
    <row r="411" ht="18.75" customHeight="1">
      <c r="A411" s="164"/>
      <c r="B411" s="165"/>
      <c r="C411" s="164"/>
      <c r="D411" s="164"/>
      <c r="E411" s="164"/>
      <c r="F411" s="164"/>
      <c r="G411" s="164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</row>
    <row r="412" ht="18.75" customHeight="1">
      <c r="A412" s="164"/>
      <c r="B412" s="165"/>
      <c r="C412" s="164"/>
      <c r="D412" s="164"/>
      <c r="E412" s="164"/>
      <c r="F412" s="164"/>
      <c r="G412" s="164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</row>
    <row r="413" ht="18.75" customHeight="1">
      <c r="A413" s="164"/>
      <c r="B413" s="165"/>
      <c r="C413" s="164"/>
      <c r="D413" s="164"/>
      <c r="E413" s="164"/>
      <c r="F413" s="164"/>
      <c r="G413" s="164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</row>
    <row r="414" ht="18.75" customHeight="1">
      <c r="A414" s="164"/>
      <c r="B414" s="165"/>
      <c r="C414" s="164"/>
      <c r="D414" s="164"/>
      <c r="E414" s="164"/>
      <c r="F414" s="164"/>
      <c r="G414" s="164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</row>
    <row r="415" ht="18.75" customHeight="1">
      <c r="A415" s="164"/>
      <c r="B415" s="165"/>
      <c r="C415" s="164"/>
      <c r="D415" s="164"/>
      <c r="E415" s="164"/>
      <c r="F415" s="164"/>
      <c r="G415" s="164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</row>
    <row r="416" ht="18.75" customHeight="1">
      <c r="A416" s="164"/>
      <c r="B416" s="165"/>
      <c r="C416" s="164"/>
      <c r="D416" s="164"/>
      <c r="E416" s="164"/>
      <c r="F416" s="164"/>
      <c r="G416" s="164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</row>
    <row r="417" ht="18.75" customHeight="1">
      <c r="A417" s="164"/>
      <c r="B417" s="165"/>
      <c r="C417" s="164"/>
      <c r="D417" s="164"/>
      <c r="E417" s="164"/>
      <c r="F417" s="164"/>
      <c r="G417" s="164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</row>
    <row r="418" ht="18.75" customHeight="1">
      <c r="A418" s="164"/>
      <c r="B418" s="165"/>
      <c r="C418" s="164"/>
      <c r="D418" s="164"/>
      <c r="E418" s="164"/>
      <c r="F418" s="164"/>
      <c r="G418" s="164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</row>
    <row r="419" ht="18.75" customHeight="1">
      <c r="A419" s="164"/>
      <c r="B419" s="165"/>
      <c r="C419" s="164"/>
      <c r="D419" s="164"/>
      <c r="E419" s="164"/>
      <c r="F419" s="164"/>
      <c r="G419" s="164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</row>
    <row r="420" ht="18.75" customHeight="1">
      <c r="A420" s="164"/>
      <c r="B420" s="165"/>
      <c r="C420" s="164"/>
      <c r="D420" s="164"/>
      <c r="E420" s="164"/>
      <c r="F420" s="164"/>
      <c r="G420" s="164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</row>
    <row r="421" ht="18.75" customHeight="1">
      <c r="A421" s="164"/>
      <c r="B421" s="165"/>
      <c r="C421" s="164"/>
      <c r="D421" s="164"/>
      <c r="E421" s="164"/>
      <c r="F421" s="164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</row>
    <row r="422" ht="18.75" customHeight="1">
      <c r="A422" s="164"/>
      <c r="B422" s="165"/>
      <c r="C422" s="164"/>
      <c r="D422" s="164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</row>
    <row r="423" ht="18.75" customHeight="1">
      <c r="A423" s="164"/>
      <c r="B423" s="165"/>
      <c r="C423" s="164"/>
      <c r="D423" s="164"/>
      <c r="E423" s="164"/>
      <c r="F423" s="164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</row>
    <row r="424" ht="18.75" customHeight="1">
      <c r="A424" s="164"/>
      <c r="B424" s="165"/>
      <c r="C424" s="164"/>
      <c r="D424" s="164"/>
      <c r="E424" s="164"/>
      <c r="F424" s="164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</row>
    <row r="425" ht="18.75" customHeight="1">
      <c r="A425" s="164"/>
      <c r="B425" s="165"/>
      <c r="C425" s="164"/>
      <c r="D425" s="164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</row>
    <row r="426" ht="18.75" customHeight="1">
      <c r="A426" s="164"/>
      <c r="B426" s="165"/>
      <c r="C426" s="164"/>
      <c r="D426" s="164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</row>
    <row r="427" ht="18.75" customHeight="1">
      <c r="A427" s="164"/>
      <c r="B427" s="165"/>
      <c r="C427" s="164"/>
      <c r="D427" s="164"/>
      <c r="E427" s="164"/>
      <c r="F427" s="164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</row>
    <row r="428" ht="18.75" customHeight="1">
      <c r="A428" s="164"/>
      <c r="B428" s="165"/>
      <c r="C428" s="164"/>
      <c r="D428" s="164"/>
      <c r="E428" s="164"/>
      <c r="F428" s="164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</row>
    <row r="429" ht="18.75" customHeight="1">
      <c r="A429" s="164"/>
      <c r="B429" s="165"/>
      <c r="C429" s="164"/>
      <c r="D429" s="164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</row>
    <row r="430" ht="18.75" customHeight="1">
      <c r="A430" s="164"/>
      <c r="B430" s="165"/>
      <c r="C430" s="164"/>
      <c r="D430" s="164"/>
      <c r="E430" s="164"/>
      <c r="F430" s="164"/>
      <c r="G430" s="164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</row>
    <row r="431" ht="18.75" customHeight="1">
      <c r="A431" s="164"/>
      <c r="B431" s="165"/>
      <c r="C431" s="164"/>
      <c r="D431" s="164"/>
      <c r="E431" s="164"/>
      <c r="F431" s="164"/>
      <c r="G431" s="164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</row>
    <row r="432" ht="18.75" customHeight="1">
      <c r="A432" s="164"/>
      <c r="B432" s="165"/>
      <c r="C432" s="164"/>
      <c r="D432" s="164"/>
      <c r="E432" s="164"/>
      <c r="F432" s="164"/>
      <c r="G432" s="164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</row>
    <row r="433" ht="18.75" customHeight="1">
      <c r="A433" s="164"/>
      <c r="B433" s="165"/>
      <c r="C433" s="164"/>
      <c r="D433" s="164"/>
      <c r="E433" s="164"/>
      <c r="F433" s="164"/>
      <c r="G433" s="164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</row>
    <row r="434" ht="18.75" customHeight="1">
      <c r="A434" s="164"/>
      <c r="B434" s="165"/>
      <c r="C434" s="164"/>
      <c r="D434" s="164"/>
      <c r="E434" s="164"/>
      <c r="F434" s="164"/>
      <c r="G434" s="164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</row>
    <row r="435" ht="18.75" customHeight="1">
      <c r="A435" s="164"/>
      <c r="B435" s="165"/>
      <c r="C435" s="164"/>
      <c r="D435" s="164"/>
      <c r="E435" s="164"/>
      <c r="F435" s="164"/>
      <c r="G435" s="164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</row>
    <row r="436" ht="18.75" customHeight="1">
      <c r="A436" s="164"/>
      <c r="B436" s="165"/>
      <c r="C436" s="164"/>
      <c r="D436" s="164"/>
      <c r="E436" s="164"/>
      <c r="F436" s="164"/>
      <c r="G436" s="164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</row>
    <row r="437" ht="18.75" customHeight="1">
      <c r="A437" s="164"/>
      <c r="B437" s="165"/>
      <c r="C437" s="164"/>
      <c r="D437" s="164"/>
      <c r="E437" s="164"/>
      <c r="F437" s="164"/>
      <c r="G437" s="164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</row>
    <row r="438" ht="18.75" customHeight="1">
      <c r="A438" s="164"/>
      <c r="B438" s="165"/>
      <c r="C438" s="164"/>
      <c r="D438" s="164"/>
      <c r="E438" s="164"/>
      <c r="F438" s="164"/>
      <c r="G438" s="164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</row>
    <row r="439" ht="18.75" customHeight="1">
      <c r="A439" s="164"/>
      <c r="B439" s="165"/>
      <c r="C439" s="164"/>
      <c r="D439" s="164"/>
      <c r="E439" s="164"/>
      <c r="F439" s="164"/>
      <c r="G439" s="164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</row>
    <row r="440" ht="18.75" customHeight="1">
      <c r="A440" s="164"/>
      <c r="B440" s="165"/>
      <c r="C440" s="164"/>
      <c r="D440" s="164"/>
      <c r="E440" s="164"/>
      <c r="F440" s="164"/>
      <c r="G440" s="164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</row>
    <row r="441" ht="18.75" customHeight="1">
      <c r="A441" s="164"/>
      <c r="B441" s="165"/>
      <c r="C441" s="164"/>
      <c r="D441" s="164"/>
      <c r="E441" s="164"/>
      <c r="F441" s="164"/>
      <c r="G441" s="164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</row>
    <row r="442" ht="18.75" customHeight="1">
      <c r="A442" s="164"/>
      <c r="B442" s="165"/>
      <c r="C442" s="164"/>
      <c r="D442" s="164"/>
      <c r="E442" s="164"/>
      <c r="F442" s="164"/>
      <c r="G442" s="164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</row>
    <row r="443" ht="18.75" customHeight="1">
      <c r="A443" s="164"/>
      <c r="B443" s="165"/>
      <c r="C443" s="164"/>
      <c r="D443" s="164"/>
      <c r="E443" s="164"/>
      <c r="F443" s="164"/>
      <c r="G443" s="164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</row>
    <row r="444" ht="18.75" customHeight="1">
      <c r="A444" s="164"/>
      <c r="B444" s="165"/>
      <c r="C444" s="164"/>
      <c r="D444" s="164"/>
      <c r="E444" s="164"/>
      <c r="F444" s="164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</row>
    <row r="445" ht="18.75" customHeight="1">
      <c r="A445" s="164"/>
      <c r="B445" s="165"/>
      <c r="C445" s="164"/>
      <c r="D445" s="164"/>
      <c r="E445" s="164"/>
      <c r="F445" s="164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</row>
    <row r="446" ht="18.75" customHeight="1">
      <c r="A446" s="164"/>
      <c r="B446" s="165"/>
      <c r="C446" s="164"/>
      <c r="D446" s="164"/>
      <c r="E446" s="164"/>
      <c r="F446" s="164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</row>
    <row r="447" ht="18.75" customHeight="1">
      <c r="A447" s="164"/>
      <c r="B447" s="165"/>
      <c r="C447" s="164"/>
      <c r="D447" s="164"/>
      <c r="E447" s="164"/>
      <c r="F447" s="164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</row>
    <row r="448" ht="18.75" customHeight="1">
      <c r="A448" s="164"/>
      <c r="B448" s="165"/>
      <c r="C448" s="164"/>
      <c r="D448" s="164"/>
      <c r="E448" s="164"/>
      <c r="F448" s="164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</row>
    <row r="449" ht="18.75" customHeight="1">
      <c r="A449" s="164"/>
      <c r="B449" s="165"/>
      <c r="C449" s="164"/>
      <c r="D449" s="164"/>
      <c r="E449" s="164"/>
      <c r="F449" s="164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</row>
    <row r="450" ht="18.75" customHeight="1">
      <c r="A450" s="164"/>
      <c r="B450" s="165"/>
      <c r="C450" s="164"/>
      <c r="D450" s="164"/>
      <c r="E450" s="164"/>
      <c r="F450" s="164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</row>
    <row r="451" ht="18.75" customHeight="1">
      <c r="A451" s="164"/>
      <c r="B451" s="165"/>
      <c r="C451" s="164"/>
      <c r="D451" s="164"/>
      <c r="E451" s="164"/>
      <c r="F451" s="164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</row>
    <row r="452" ht="18.75" customHeight="1">
      <c r="A452" s="164"/>
      <c r="B452" s="165"/>
      <c r="C452" s="164"/>
      <c r="D452" s="164"/>
      <c r="E452" s="164"/>
      <c r="F452" s="164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</row>
    <row r="453" ht="18.75" customHeight="1">
      <c r="A453" s="164"/>
      <c r="B453" s="165"/>
      <c r="C453" s="164"/>
      <c r="D453" s="164"/>
      <c r="E453" s="164"/>
      <c r="F453" s="164"/>
      <c r="G453" s="164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</row>
    <row r="454" ht="18.75" customHeight="1">
      <c r="A454" s="164"/>
      <c r="B454" s="165"/>
      <c r="C454" s="164"/>
      <c r="D454" s="164"/>
      <c r="E454" s="164"/>
      <c r="F454" s="164"/>
      <c r="G454" s="164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</row>
    <row r="455" ht="18.75" customHeight="1">
      <c r="A455" s="164"/>
      <c r="B455" s="165"/>
      <c r="C455" s="164"/>
      <c r="D455" s="164"/>
      <c r="E455" s="164"/>
      <c r="F455" s="164"/>
      <c r="G455" s="164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</row>
    <row r="456" ht="18.75" customHeight="1">
      <c r="A456" s="164"/>
      <c r="B456" s="165"/>
      <c r="C456" s="164"/>
      <c r="D456" s="164"/>
      <c r="E456" s="164"/>
      <c r="F456" s="164"/>
      <c r="G456" s="164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</row>
    <row r="457" ht="18.75" customHeight="1">
      <c r="A457" s="164"/>
      <c r="B457" s="165"/>
      <c r="C457" s="164"/>
      <c r="D457" s="164"/>
      <c r="E457" s="164"/>
      <c r="F457" s="164"/>
      <c r="G457" s="164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</row>
    <row r="458" ht="18.75" customHeight="1">
      <c r="A458" s="164"/>
      <c r="B458" s="165"/>
      <c r="C458" s="164"/>
      <c r="D458" s="164"/>
      <c r="E458" s="164"/>
      <c r="F458" s="164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</row>
    <row r="459" ht="18.75" customHeight="1">
      <c r="A459" s="164"/>
      <c r="B459" s="165"/>
      <c r="C459" s="164"/>
      <c r="D459" s="164"/>
      <c r="E459" s="164"/>
      <c r="F459" s="164"/>
      <c r="G459" s="164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</row>
    <row r="460" ht="18.75" customHeight="1">
      <c r="A460" s="164"/>
      <c r="B460" s="165"/>
      <c r="C460" s="164"/>
      <c r="D460" s="164"/>
      <c r="E460" s="164"/>
      <c r="F460" s="164"/>
      <c r="G460" s="164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</row>
    <row r="461" ht="18.75" customHeight="1">
      <c r="A461" s="164"/>
      <c r="B461" s="165"/>
      <c r="C461" s="164"/>
      <c r="D461" s="164"/>
      <c r="E461" s="164"/>
      <c r="F461" s="164"/>
      <c r="G461" s="164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</row>
    <row r="462" ht="18.75" customHeight="1">
      <c r="A462" s="164"/>
      <c r="B462" s="165"/>
      <c r="C462" s="164"/>
      <c r="D462" s="164"/>
      <c r="E462" s="164"/>
      <c r="F462" s="164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</row>
    <row r="463" ht="18.75" customHeight="1">
      <c r="A463" s="164"/>
      <c r="B463" s="165"/>
      <c r="C463" s="164"/>
      <c r="D463" s="164"/>
      <c r="E463" s="164"/>
      <c r="F463" s="164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</row>
    <row r="464" ht="18.75" customHeight="1">
      <c r="A464" s="164"/>
      <c r="B464" s="165"/>
      <c r="C464" s="164"/>
      <c r="D464" s="164"/>
      <c r="E464" s="164"/>
      <c r="F464" s="164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</row>
    <row r="465" ht="18.75" customHeight="1">
      <c r="A465" s="164"/>
      <c r="B465" s="165"/>
      <c r="C465" s="164"/>
      <c r="D465" s="164"/>
      <c r="E465" s="164"/>
      <c r="F465" s="164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</row>
    <row r="466" ht="18.75" customHeight="1">
      <c r="A466" s="164"/>
      <c r="B466" s="165"/>
      <c r="C466" s="164"/>
      <c r="D466" s="164"/>
      <c r="E466" s="164"/>
      <c r="F466" s="164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</row>
    <row r="467" ht="18.75" customHeight="1">
      <c r="A467" s="164"/>
      <c r="B467" s="165"/>
      <c r="C467" s="164"/>
      <c r="D467" s="164"/>
      <c r="E467" s="164"/>
      <c r="F467" s="164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</row>
    <row r="468" ht="18.75" customHeight="1">
      <c r="A468" s="164"/>
      <c r="B468" s="165"/>
      <c r="C468" s="164"/>
      <c r="D468" s="164"/>
      <c r="E468" s="164"/>
      <c r="F468" s="164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</row>
    <row r="469" ht="18.75" customHeight="1">
      <c r="A469" s="164"/>
      <c r="B469" s="165"/>
      <c r="C469" s="164"/>
      <c r="D469" s="164"/>
      <c r="E469" s="164"/>
      <c r="F469" s="164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</row>
    <row r="470" ht="18.75" customHeight="1">
      <c r="A470" s="164"/>
      <c r="B470" s="165"/>
      <c r="C470" s="164"/>
      <c r="D470" s="164"/>
      <c r="E470" s="164"/>
      <c r="F470" s="164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</row>
    <row r="471" ht="18.75" customHeight="1">
      <c r="A471" s="164"/>
      <c r="B471" s="165"/>
      <c r="C471" s="164"/>
      <c r="D471" s="164"/>
      <c r="E471" s="164"/>
      <c r="F471" s="164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</row>
    <row r="472" ht="18.75" customHeight="1">
      <c r="A472" s="164"/>
      <c r="B472" s="165"/>
      <c r="C472" s="164"/>
      <c r="D472" s="164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</row>
    <row r="473" ht="18.75" customHeight="1">
      <c r="A473" s="164"/>
      <c r="B473" s="165"/>
      <c r="C473" s="164"/>
      <c r="D473" s="164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</row>
    <row r="474" ht="18.75" customHeight="1">
      <c r="A474" s="164"/>
      <c r="B474" s="165"/>
      <c r="C474" s="164"/>
      <c r="D474" s="164"/>
      <c r="E474" s="164"/>
      <c r="F474" s="164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</row>
    <row r="475" ht="18.75" customHeight="1">
      <c r="A475" s="164"/>
      <c r="B475" s="165"/>
      <c r="C475" s="164"/>
      <c r="D475" s="164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</row>
    <row r="476" ht="18.75" customHeight="1">
      <c r="A476" s="164"/>
      <c r="B476" s="165"/>
      <c r="C476" s="164"/>
      <c r="D476" s="164"/>
      <c r="E476" s="164"/>
      <c r="F476" s="164"/>
      <c r="G476" s="164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</row>
    <row r="477" ht="18.75" customHeight="1">
      <c r="A477" s="164"/>
      <c r="B477" s="165"/>
      <c r="C477" s="164"/>
      <c r="D477" s="164"/>
      <c r="E477" s="164"/>
      <c r="F477" s="164"/>
      <c r="G477" s="164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</row>
    <row r="478" ht="18.75" customHeight="1">
      <c r="A478" s="164"/>
      <c r="B478" s="165"/>
      <c r="C478" s="164"/>
      <c r="D478" s="164"/>
      <c r="E478" s="164"/>
      <c r="F478" s="164"/>
      <c r="G478" s="164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</row>
    <row r="479" ht="18.75" customHeight="1">
      <c r="A479" s="164"/>
      <c r="B479" s="165"/>
      <c r="C479" s="164"/>
      <c r="D479" s="164"/>
      <c r="E479" s="164"/>
      <c r="F479" s="164"/>
      <c r="G479" s="164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</row>
    <row r="480" ht="18.75" customHeight="1">
      <c r="A480" s="164"/>
      <c r="B480" s="165"/>
      <c r="C480" s="164"/>
      <c r="D480" s="164"/>
      <c r="E480" s="164"/>
      <c r="F480" s="164"/>
      <c r="G480" s="164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</row>
    <row r="481" ht="18.75" customHeight="1">
      <c r="A481" s="164"/>
      <c r="B481" s="165"/>
      <c r="C481" s="164"/>
      <c r="D481" s="164"/>
      <c r="E481" s="164"/>
      <c r="F481" s="164"/>
      <c r="G481" s="164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</row>
    <row r="482" ht="18.75" customHeight="1">
      <c r="A482" s="164"/>
      <c r="B482" s="165"/>
      <c r="C482" s="164"/>
      <c r="D482" s="164"/>
      <c r="E482" s="164"/>
      <c r="F482" s="164"/>
      <c r="G482" s="164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</row>
    <row r="483" ht="18.75" customHeight="1">
      <c r="A483" s="164"/>
      <c r="B483" s="165"/>
      <c r="C483" s="164"/>
      <c r="D483" s="164"/>
      <c r="E483" s="164"/>
      <c r="F483" s="164"/>
      <c r="G483" s="164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</row>
    <row r="484" ht="18.75" customHeight="1">
      <c r="A484" s="164"/>
      <c r="B484" s="165"/>
      <c r="C484" s="164"/>
      <c r="D484" s="164"/>
      <c r="E484" s="164"/>
      <c r="F484" s="164"/>
      <c r="G484" s="164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</row>
    <row r="485" ht="18.75" customHeight="1">
      <c r="A485" s="164"/>
      <c r="B485" s="165"/>
      <c r="C485" s="164"/>
      <c r="D485" s="164"/>
      <c r="E485" s="164"/>
      <c r="F485" s="164"/>
      <c r="G485" s="164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</row>
    <row r="486" ht="18.75" customHeight="1">
      <c r="A486" s="164"/>
      <c r="B486" s="165"/>
      <c r="C486" s="164"/>
      <c r="D486" s="164"/>
      <c r="E486" s="164"/>
      <c r="F486" s="164"/>
      <c r="G486" s="164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</row>
    <row r="487" ht="18.75" customHeight="1">
      <c r="A487" s="164"/>
      <c r="B487" s="165"/>
      <c r="C487" s="164"/>
      <c r="D487" s="164"/>
      <c r="E487" s="164"/>
      <c r="F487" s="164"/>
      <c r="G487" s="164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</row>
    <row r="488" ht="18.75" customHeight="1">
      <c r="A488" s="164"/>
      <c r="B488" s="165"/>
      <c r="C488" s="164"/>
      <c r="D488" s="164"/>
      <c r="E488" s="164"/>
      <c r="F488" s="164"/>
      <c r="G488" s="164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</row>
    <row r="489" ht="18.75" customHeight="1">
      <c r="A489" s="164"/>
      <c r="B489" s="165"/>
      <c r="C489" s="164"/>
      <c r="D489" s="164"/>
      <c r="E489" s="164"/>
      <c r="F489" s="164"/>
      <c r="G489" s="164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</row>
    <row r="490" ht="18.75" customHeight="1">
      <c r="A490" s="164"/>
      <c r="B490" s="165"/>
      <c r="C490" s="164"/>
      <c r="D490" s="164"/>
      <c r="E490" s="164"/>
      <c r="F490" s="164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</row>
    <row r="491" ht="18.75" customHeight="1">
      <c r="A491" s="164"/>
      <c r="B491" s="165"/>
      <c r="C491" s="164"/>
      <c r="D491" s="164"/>
      <c r="E491" s="164"/>
      <c r="F491" s="164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</row>
    <row r="492" ht="18.75" customHeight="1">
      <c r="A492" s="164"/>
      <c r="B492" s="165"/>
      <c r="C492" s="164"/>
      <c r="D492" s="164"/>
      <c r="E492" s="164"/>
      <c r="F492" s="164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</row>
    <row r="493" ht="18.75" customHeight="1">
      <c r="A493" s="164"/>
      <c r="B493" s="165"/>
      <c r="C493" s="164"/>
      <c r="D493" s="164"/>
      <c r="E493" s="164"/>
      <c r="F493" s="164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</row>
    <row r="494" ht="18.75" customHeight="1">
      <c r="A494" s="164"/>
      <c r="B494" s="165"/>
      <c r="C494" s="164"/>
      <c r="D494" s="164"/>
      <c r="E494" s="164"/>
      <c r="F494" s="164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</row>
    <row r="495" ht="18.75" customHeight="1">
      <c r="A495" s="164"/>
      <c r="B495" s="165"/>
      <c r="C495" s="164"/>
      <c r="D495" s="164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</row>
    <row r="496" ht="18.75" customHeight="1">
      <c r="A496" s="164"/>
      <c r="B496" s="165"/>
      <c r="C496" s="164"/>
      <c r="D496" s="164"/>
      <c r="E496" s="164"/>
      <c r="F496" s="164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</row>
    <row r="497" ht="18.75" customHeight="1">
      <c r="A497" s="164"/>
      <c r="B497" s="165"/>
      <c r="C497" s="164"/>
      <c r="D497" s="164"/>
      <c r="E497" s="164"/>
      <c r="F497" s="164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</row>
    <row r="498" ht="18.75" customHeight="1">
      <c r="A498" s="164"/>
      <c r="B498" s="165"/>
      <c r="C498" s="164"/>
      <c r="D498" s="164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</row>
    <row r="499" ht="18.75" customHeight="1">
      <c r="A499" s="164"/>
      <c r="B499" s="165"/>
      <c r="C499" s="164"/>
      <c r="D499" s="164"/>
      <c r="E499" s="164"/>
      <c r="F499" s="164"/>
      <c r="G499" s="164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</row>
    <row r="500" ht="18.75" customHeight="1">
      <c r="A500" s="164"/>
      <c r="B500" s="165"/>
      <c r="C500" s="164"/>
      <c r="D500" s="164"/>
      <c r="E500" s="164"/>
      <c r="F500" s="164"/>
      <c r="G500" s="164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</row>
    <row r="501" ht="18.75" customHeight="1">
      <c r="A501" s="164"/>
      <c r="B501" s="165"/>
      <c r="C501" s="164"/>
      <c r="D501" s="164"/>
      <c r="E501" s="164"/>
      <c r="F501" s="164"/>
      <c r="G501" s="164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</row>
    <row r="502" ht="18.75" customHeight="1">
      <c r="A502" s="164"/>
      <c r="B502" s="165"/>
      <c r="C502" s="164"/>
      <c r="D502" s="164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</row>
    <row r="503" ht="18.75" customHeight="1">
      <c r="A503" s="164"/>
      <c r="B503" s="165"/>
      <c r="C503" s="164"/>
      <c r="D503" s="164"/>
      <c r="E503" s="164"/>
      <c r="F503" s="164"/>
      <c r="G503" s="164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</row>
    <row r="504" ht="18.75" customHeight="1">
      <c r="A504" s="164"/>
      <c r="B504" s="165"/>
      <c r="C504" s="164"/>
      <c r="D504" s="164"/>
      <c r="E504" s="164"/>
      <c r="F504" s="164"/>
      <c r="G504" s="164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</row>
    <row r="505" ht="18.75" customHeight="1">
      <c r="A505" s="164"/>
      <c r="B505" s="165"/>
      <c r="C505" s="164"/>
      <c r="D505" s="164"/>
      <c r="E505" s="164"/>
      <c r="F505" s="164"/>
      <c r="G505" s="164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</row>
    <row r="506" ht="18.75" customHeight="1">
      <c r="A506" s="164"/>
      <c r="B506" s="165"/>
      <c r="C506" s="164"/>
      <c r="D506" s="164"/>
      <c r="E506" s="164"/>
      <c r="F506" s="164"/>
      <c r="G506" s="164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</row>
    <row r="507" ht="18.75" customHeight="1">
      <c r="A507" s="164"/>
      <c r="B507" s="165"/>
      <c r="C507" s="164"/>
      <c r="D507" s="164"/>
      <c r="E507" s="164"/>
      <c r="F507" s="164"/>
      <c r="G507" s="164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</row>
    <row r="508" ht="18.75" customHeight="1">
      <c r="A508" s="164"/>
      <c r="B508" s="165"/>
      <c r="C508" s="164"/>
      <c r="D508" s="164"/>
      <c r="E508" s="164"/>
      <c r="F508" s="164"/>
      <c r="G508" s="164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</row>
    <row r="509" ht="18.75" customHeight="1">
      <c r="A509" s="164"/>
      <c r="B509" s="165"/>
      <c r="C509" s="164"/>
      <c r="D509" s="164"/>
      <c r="E509" s="164"/>
      <c r="F509" s="164"/>
      <c r="G509" s="164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</row>
    <row r="510" ht="18.75" customHeight="1">
      <c r="A510" s="164"/>
      <c r="B510" s="165"/>
      <c r="C510" s="164"/>
      <c r="D510" s="164"/>
      <c r="E510" s="164"/>
      <c r="F510" s="164"/>
      <c r="G510" s="164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</row>
    <row r="511" ht="18.75" customHeight="1">
      <c r="A511" s="164"/>
      <c r="B511" s="165"/>
      <c r="C511" s="164"/>
      <c r="D511" s="164"/>
      <c r="E511" s="164"/>
      <c r="F511" s="164"/>
      <c r="G511" s="164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</row>
    <row r="512" ht="18.75" customHeight="1">
      <c r="A512" s="164"/>
      <c r="B512" s="165"/>
      <c r="C512" s="164"/>
      <c r="D512" s="164"/>
      <c r="E512" s="164"/>
      <c r="F512" s="164"/>
      <c r="G512" s="164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</row>
    <row r="513" ht="18.75" customHeight="1">
      <c r="A513" s="164"/>
      <c r="B513" s="165"/>
      <c r="C513" s="164"/>
      <c r="D513" s="164"/>
      <c r="E513" s="164"/>
      <c r="F513" s="164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</row>
    <row r="514" ht="18.75" customHeight="1">
      <c r="A514" s="164"/>
      <c r="B514" s="165"/>
      <c r="C514" s="164"/>
      <c r="D514" s="164"/>
      <c r="E514" s="164"/>
      <c r="F514" s="164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</row>
    <row r="515" ht="18.75" customHeight="1">
      <c r="A515" s="164"/>
      <c r="B515" s="165"/>
      <c r="C515" s="164"/>
      <c r="D515" s="164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</row>
    <row r="516" ht="18.75" customHeight="1">
      <c r="A516" s="164"/>
      <c r="B516" s="165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</row>
    <row r="517" ht="18.75" customHeight="1">
      <c r="A517" s="164"/>
      <c r="B517" s="165"/>
      <c r="C517" s="164"/>
      <c r="D517" s="164"/>
      <c r="E517" s="164"/>
      <c r="F517" s="164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</row>
    <row r="518" ht="18.75" customHeight="1">
      <c r="A518" s="164"/>
      <c r="B518" s="165"/>
      <c r="C518" s="164"/>
      <c r="D518" s="164"/>
      <c r="E518" s="164"/>
      <c r="F518" s="164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</row>
    <row r="519" ht="18.75" customHeight="1">
      <c r="A519" s="164"/>
      <c r="B519" s="165"/>
      <c r="C519" s="164"/>
      <c r="D519" s="164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</row>
    <row r="520" ht="18.75" customHeight="1">
      <c r="A520" s="164"/>
      <c r="B520" s="165"/>
      <c r="C520" s="164"/>
      <c r="D520" s="164"/>
      <c r="E520" s="164"/>
      <c r="F520" s="164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</row>
    <row r="521" ht="18.75" customHeight="1">
      <c r="A521" s="164"/>
      <c r="B521" s="165"/>
      <c r="C521" s="164"/>
      <c r="D521" s="164"/>
      <c r="E521" s="164"/>
      <c r="F521" s="164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</row>
    <row r="522" ht="18.75" customHeight="1">
      <c r="A522" s="164"/>
      <c r="B522" s="165"/>
      <c r="C522" s="164"/>
      <c r="D522" s="164"/>
      <c r="E522" s="164"/>
      <c r="F522" s="164"/>
      <c r="G522" s="164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</row>
    <row r="523" ht="18.75" customHeight="1">
      <c r="A523" s="164"/>
      <c r="B523" s="165"/>
      <c r="C523" s="164"/>
      <c r="D523" s="164"/>
      <c r="E523" s="164"/>
      <c r="F523" s="164"/>
      <c r="G523" s="164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</row>
    <row r="524" ht="18.75" customHeight="1">
      <c r="A524" s="164"/>
      <c r="B524" s="165"/>
      <c r="C524" s="164"/>
      <c r="D524" s="164"/>
      <c r="E524" s="164"/>
      <c r="F524" s="164"/>
      <c r="G524" s="164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</row>
    <row r="525" ht="18.75" customHeight="1">
      <c r="A525" s="164"/>
      <c r="B525" s="165"/>
      <c r="C525" s="164"/>
      <c r="D525" s="164"/>
      <c r="E525" s="164"/>
      <c r="F525" s="164"/>
      <c r="G525" s="164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</row>
    <row r="526" ht="18.75" customHeight="1">
      <c r="A526" s="164"/>
      <c r="B526" s="165"/>
      <c r="C526" s="164"/>
      <c r="D526" s="164"/>
      <c r="E526" s="164"/>
      <c r="F526" s="164"/>
      <c r="G526" s="164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</row>
    <row r="527" ht="18.75" customHeight="1">
      <c r="A527" s="164"/>
      <c r="B527" s="165"/>
      <c r="C527" s="164"/>
      <c r="D527" s="164"/>
      <c r="E527" s="164"/>
      <c r="F527" s="164"/>
      <c r="G527" s="164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</row>
    <row r="528" ht="18.75" customHeight="1">
      <c r="A528" s="164"/>
      <c r="B528" s="165"/>
      <c r="C528" s="164"/>
      <c r="D528" s="164"/>
      <c r="E528" s="164"/>
      <c r="F528" s="164"/>
      <c r="G528" s="164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</row>
    <row r="529" ht="18.75" customHeight="1">
      <c r="A529" s="164"/>
      <c r="B529" s="165"/>
      <c r="C529" s="164"/>
      <c r="D529" s="164"/>
      <c r="E529" s="164"/>
      <c r="F529" s="164"/>
      <c r="G529" s="164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</row>
    <row r="530" ht="18.75" customHeight="1">
      <c r="A530" s="164"/>
      <c r="B530" s="165"/>
      <c r="C530" s="164"/>
      <c r="D530" s="164"/>
      <c r="E530" s="164"/>
      <c r="F530" s="164"/>
      <c r="G530" s="164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</row>
    <row r="531" ht="18.75" customHeight="1">
      <c r="A531" s="164"/>
      <c r="B531" s="165"/>
      <c r="C531" s="164"/>
      <c r="D531" s="164"/>
      <c r="E531" s="164"/>
      <c r="F531" s="164"/>
      <c r="G531" s="164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</row>
    <row r="532" ht="18.75" customHeight="1">
      <c r="A532" s="164"/>
      <c r="B532" s="165"/>
      <c r="C532" s="164"/>
      <c r="D532" s="164"/>
      <c r="E532" s="164"/>
      <c r="F532" s="164"/>
      <c r="G532" s="164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</row>
    <row r="533" ht="18.75" customHeight="1">
      <c r="A533" s="164"/>
      <c r="B533" s="165"/>
      <c r="C533" s="164"/>
      <c r="D533" s="164"/>
      <c r="E533" s="164"/>
      <c r="F533" s="164"/>
      <c r="G533" s="164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</row>
    <row r="534" ht="18.75" customHeight="1">
      <c r="A534" s="164"/>
      <c r="B534" s="165"/>
      <c r="C534" s="164"/>
      <c r="D534" s="164"/>
      <c r="E534" s="164"/>
      <c r="F534" s="164"/>
      <c r="G534" s="164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</row>
    <row r="535" ht="18.75" customHeight="1">
      <c r="A535" s="164"/>
      <c r="B535" s="165"/>
      <c r="C535" s="164"/>
      <c r="D535" s="164"/>
      <c r="E535" s="164"/>
      <c r="F535" s="164"/>
      <c r="G535" s="164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</row>
    <row r="536" ht="18.75" customHeight="1">
      <c r="A536" s="164"/>
      <c r="B536" s="165"/>
      <c r="C536" s="164"/>
      <c r="D536" s="164"/>
      <c r="E536" s="164"/>
      <c r="F536" s="164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</row>
    <row r="537" ht="18.75" customHeight="1">
      <c r="A537" s="164"/>
      <c r="B537" s="165"/>
      <c r="C537" s="164"/>
      <c r="D537" s="164"/>
      <c r="E537" s="164"/>
      <c r="F537" s="164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</row>
    <row r="538" ht="18.75" customHeight="1">
      <c r="A538" s="164"/>
      <c r="B538" s="165"/>
      <c r="C538" s="164"/>
      <c r="D538" s="164"/>
      <c r="E538" s="164"/>
      <c r="F538" s="164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</row>
    <row r="539" ht="18.75" customHeight="1">
      <c r="A539" s="164"/>
      <c r="B539" s="165"/>
      <c r="C539" s="164"/>
      <c r="D539" s="164"/>
      <c r="E539" s="164"/>
      <c r="F539" s="164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</row>
    <row r="540" ht="18.75" customHeight="1">
      <c r="A540" s="164"/>
      <c r="B540" s="165"/>
      <c r="C540" s="164"/>
      <c r="D540" s="164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</row>
    <row r="541" ht="18.75" customHeight="1">
      <c r="A541" s="164"/>
      <c r="B541" s="165"/>
      <c r="C541" s="164"/>
      <c r="D541" s="164"/>
      <c r="E541" s="164"/>
      <c r="F541" s="164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</row>
    <row r="542" ht="18.75" customHeight="1">
      <c r="A542" s="164"/>
      <c r="B542" s="165"/>
      <c r="C542" s="164"/>
      <c r="D542" s="164"/>
      <c r="E542" s="164"/>
      <c r="F542" s="164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</row>
    <row r="543" ht="18.75" customHeight="1">
      <c r="A543" s="164"/>
      <c r="B543" s="165"/>
      <c r="C543" s="164"/>
      <c r="D543" s="164"/>
      <c r="E543" s="164"/>
      <c r="F543" s="164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</row>
    <row r="544" ht="18.75" customHeight="1">
      <c r="A544" s="164"/>
      <c r="B544" s="165"/>
      <c r="C544" s="164"/>
      <c r="D544" s="164"/>
      <c r="E544" s="164"/>
      <c r="F544" s="164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</row>
    <row r="545" ht="18.75" customHeight="1">
      <c r="A545" s="164"/>
      <c r="B545" s="165"/>
      <c r="C545" s="164"/>
      <c r="D545" s="164"/>
      <c r="E545" s="164"/>
      <c r="F545" s="164"/>
      <c r="G545" s="164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</row>
    <row r="546" ht="18.75" customHeight="1">
      <c r="A546" s="164"/>
      <c r="B546" s="165"/>
      <c r="C546" s="164"/>
      <c r="D546" s="164"/>
      <c r="E546" s="164"/>
      <c r="F546" s="164"/>
      <c r="G546" s="164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</row>
    <row r="547" ht="18.75" customHeight="1">
      <c r="A547" s="164"/>
      <c r="B547" s="165"/>
      <c r="C547" s="164"/>
      <c r="D547" s="164"/>
      <c r="E547" s="164"/>
      <c r="F547" s="164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</row>
    <row r="548" ht="18.75" customHeight="1">
      <c r="A548" s="164"/>
      <c r="B548" s="165"/>
      <c r="C548" s="164"/>
      <c r="D548" s="164"/>
      <c r="E548" s="164"/>
      <c r="F548" s="164"/>
      <c r="G548" s="164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</row>
    <row r="549" ht="18.75" customHeight="1">
      <c r="A549" s="164"/>
      <c r="B549" s="165"/>
      <c r="C549" s="164"/>
      <c r="D549" s="164"/>
      <c r="E549" s="164"/>
      <c r="F549" s="164"/>
      <c r="G549" s="164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</row>
    <row r="550" ht="18.75" customHeight="1">
      <c r="A550" s="164"/>
      <c r="B550" s="165"/>
      <c r="C550" s="164"/>
      <c r="D550" s="164"/>
      <c r="E550" s="164"/>
      <c r="F550" s="164"/>
      <c r="G550" s="164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</row>
    <row r="551" ht="18.75" customHeight="1">
      <c r="A551" s="164"/>
      <c r="B551" s="165"/>
      <c r="C551" s="164"/>
      <c r="D551" s="164"/>
      <c r="E551" s="164"/>
      <c r="F551" s="164"/>
      <c r="G551" s="164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</row>
    <row r="552" ht="18.75" customHeight="1">
      <c r="A552" s="164"/>
      <c r="B552" s="165"/>
      <c r="C552" s="164"/>
      <c r="D552" s="164"/>
      <c r="E552" s="164"/>
      <c r="F552" s="164"/>
      <c r="G552" s="164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</row>
    <row r="553" ht="18.75" customHeight="1">
      <c r="A553" s="164"/>
      <c r="B553" s="165"/>
      <c r="C553" s="164"/>
      <c r="D553" s="164"/>
      <c r="E553" s="164"/>
      <c r="F553" s="164"/>
      <c r="G553" s="164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</row>
    <row r="554" ht="18.75" customHeight="1">
      <c r="A554" s="164"/>
      <c r="B554" s="165"/>
      <c r="C554" s="164"/>
      <c r="D554" s="164"/>
      <c r="E554" s="164"/>
      <c r="F554" s="164"/>
      <c r="G554" s="164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</row>
    <row r="555" ht="18.75" customHeight="1">
      <c r="A555" s="164"/>
      <c r="B555" s="165"/>
      <c r="C555" s="164"/>
      <c r="D555" s="164"/>
      <c r="E555" s="164"/>
      <c r="F555" s="164"/>
      <c r="G555" s="164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</row>
    <row r="556" ht="18.75" customHeight="1">
      <c r="A556" s="164"/>
      <c r="B556" s="165"/>
      <c r="C556" s="164"/>
      <c r="D556" s="164"/>
      <c r="E556" s="164"/>
      <c r="F556" s="164"/>
      <c r="G556" s="164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</row>
    <row r="557" ht="18.75" customHeight="1">
      <c r="A557" s="164"/>
      <c r="B557" s="165"/>
      <c r="C557" s="164"/>
      <c r="D557" s="164"/>
      <c r="E557" s="164"/>
      <c r="F557" s="164"/>
      <c r="G557" s="164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</row>
    <row r="558" ht="18.75" customHeight="1">
      <c r="A558" s="164"/>
      <c r="B558" s="165"/>
      <c r="C558" s="164"/>
      <c r="D558" s="164"/>
      <c r="E558" s="164"/>
      <c r="F558" s="164"/>
      <c r="G558" s="164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</row>
    <row r="559" ht="18.75" customHeight="1">
      <c r="A559" s="164"/>
      <c r="B559" s="165"/>
      <c r="C559" s="164"/>
      <c r="D559" s="164"/>
      <c r="E559" s="164"/>
      <c r="F559" s="164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</row>
    <row r="560" ht="18.75" customHeight="1">
      <c r="A560" s="164"/>
      <c r="B560" s="165"/>
      <c r="C560" s="164"/>
      <c r="D560" s="164"/>
      <c r="E560" s="164"/>
      <c r="F560" s="164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</row>
    <row r="561" ht="18.75" customHeight="1">
      <c r="A561" s="164"/>
      <c r="B561" s="165"/>
      <c r="C561" s="164"/>
      <c r="D561" s="164"/>
      <c r="E561" s="164"/>
      <c r="F561" s="164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</row>
    <row r="562" ht="18.75" customHeight="1">
      <c r="A562" s="164"/>
      <c r="B562" s="165"/>
      <c r="C562" s="164"/>
      <c r="D562" s="164"/>
      <c r="E562" s="164"/>
      <c r="F562" s="164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</row>
    <row r="563" ht="18.75" customHeight="1">
      <c r="A563" s="164"/>
      <c r="B563" s="165"/>
      <c r="C563" s="164"/>
      <c r="D563" s="164"/>
      <c r="E563" s="164"/>
      <c r="F563" s="164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</row>
    <row r="564" ht="18.75" customHeight="1">
      <c r="A564" s="164"/>
      <c r="B564" s="165"/>
      <c r="C564" s="164"/>
      <c r="D564" s="164"/>
      <c r="E564" s="164"/>
      <c r="F564" s="164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</row>
    <row r="565" ht="18.75" customHeight="1">
      <c r="A565" s="164"/>
      <c r="B565" s="165"/>
      <c r="C565" s="164"/>
      <c r="D565" s="164"/>
      <c r="E565" s="164"/>
      <c r="F565" s="164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</row>
    <row r="566" ht="18.75" customHeight="1">
      <c r="A566" s="164"/>
      <c r="B566" s="165"/>
      <c r="C566" s="164"/>
      <c r="D566" s="164"/>
      <c r="E566" s="164"/>
      <c r="F566" s="164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</row>
    <row r="567" ht="18.75" customHeight="1">
      <c r="A567" s="164"/>
      <c r="B567" s="165"/>
      <c r="C567" s="164"/>
      <c r="D567" s="164"/>
      <c r="E567" s="164"/>
      <c r="F567" s="164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</row>
    <row r="568" ht="18.75" customHeight="1">
      <c r="A568" s="164"/>
      <c r="B568" s="165"/>
      <c r="C568" s="164"/>
      <c r="D568" s="164"/>
      <c r="E568" s="164"/>
      <c r="F568" s="164"/>
      <c r="G568" s="164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</row>
    <row r="569" ht="18.75" customHeight="1">
      <c r="A569" s="164"/>
      <c r="B569" s="165"/>
      <c r="C569" s="164"/>
      <c r="D569" s="164"/>
      <c r="E569" s="164"/>
      <c r="F569" s="164"/>
      <c r="G569" s="164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</row>
    <row r="570" ht="18.75" customHeight="1">
      <c r="A570" s="164"/>
      <c r="B570" s="165"/>
      <c r="C570" s="164"/>
      <c r="D570" s="164"/>
      <c r="E570" s="164"/>
      <c r="F570" s="164"/>
      <c r="G570" s="164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</row>
    <row r="571" ht="18.75" customHeight="1">
      <c r="A571" s="164"/>
      <c r="B571" s="165"/>
      <c r="C571" s="164"/>
      <c r="D571" s="164"/>
      <c r="E571" s="164"/>
      <c r="F571" s="164"/>
      <c r="G571" s="164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</row>
    <row r="572" ht="18.75" customHeight="1">
      <c r="A572" s="164"/>
      <c r="B572" s="165"/>
      <c r="C572" s="164"/>
      <c r="D572" s="164"/>
      <c r="E572" s="164"/>
      <c r="F572" s="164"/>
      <c r="G572" s="164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</row>
    <row r="573" ht="18.75" customHeight="1">
      <c r="A573" s="164"/>
      <c r="B573" s="165"/>
      <c r="C573" s="164"/>
      <c r="D573" s="164"/>
      <c r="E573" s="164"/>
      <c r="F573" s="164"/>
      <c r="G573" s="164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</row>
    <row r="574" ht="18.75" customHeight="1">
      <c r="A574" s="164"/>
      <c r="B574" s="165"/>
      <c r="C574" s="164"/>
      <c r="D574" s="164"/>
      <c r="E574" s="164"/>
      <c r="F574" s="164"/>
      <c r="G574" s="164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</row>
    <row r="575" ht="18.75" customHeight="1">
      <c r="A575" s="164"/>
      <c r="B575" s="165"/>
      <c r="C575" s="164"/>
      <c r="D575" s="164"/>
      <c r="E575" s="164"/>
      <c r="F575" s="164"/>
      <c r="G575" s="164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</row>
    <row r="576" ht="18.75" customHeight="1">
      <c r="A576" s="164"/>
      <c r="B576" s="165"/>
      <c r="C576" s="164"/>
      <c r="D576" s="164"/>
      <c r="E576" s="164"/>
      <c r="F576" s="164"/>
      <c r="G576" s="164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</row>
    <row r="577" ht="18.75" customHeight="1">
      <c r="A577" s="164"/>
      <c r="B577" s="165"/>
      <c r="C577" s="164"/>
      <c r="D577" s="164"/>
      <c r="E577" s="164"/>
      <c r="F577" s="164"/>
      <c r="G577" s="164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</row>
    <row r="578" ht="18.75" customHeight="1">
      <c r="A578" s="164"/>
      <c r="B578" s="165"/>
      <c r="C578" s="164"/>
      <c r="D578" s="164"/>
      <c r="E578" s="164"/>
      <c r="F578" s="164"/>
      <c r="G578" s="164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</row>
    <row r="579" ht="18.75" customHeight="1">
      <c r="A579" s="164"/>
      <c r="B579" s="165"/>
      <c r="C579" s="164"/>
      <c r="D579" s="164"/>
      <c r="E579" s="164"/>
      <c r="F579" s="164"/>
      <c r="G579" s="164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</row>
    <row r="580" ht="18.75" customHeight="1">
      <c r="A580" s="164"/>
      <c r="B580" s="165"/>
      <c r="C580" s="164"/>
      <c r="D580" s="164"/>
      <c r="E580" s="164"/>
      <c r="F580" s="164"/>
      <c r="G580" s="164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</row>
    <row r="581" ht="18.75" customHeight="1">
      <c r="A581" s="164"/>
      <c r="B581" s="165"/>
      <c r="C581" s="164"/>
      <c r="D581" s="164"/>
      <c r="E581" s="164"/>
      <c r="F581" s="164"/>
      <c r="G581" s="164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</row>
    <row r="582" ht="18.75" customHeight="1">
      <c r="A582" s="164"/>
      <c r="B582" s="165"/>
      <c r="C582" s="164"/>
      <c r="D582" s="164"/>
      <c r="E582" s="164"/>
      <c r="F582" s="164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</row>
    <row r="583" ht="18.75" customHeight="1">
      <c r="A583" s="164"/>
      <c r="B583" s="165"/>
      <c r="C583" s="164"/>
      <c r="D583" s="164"/>
      <c r="E583" s="164"/>
      <c r="F583" s="164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</row>
    <row r="584" ht="18.75" customHeight="1">
      <c r="A584" s="164"/>
      <c r="B584" s="165"/>
      <c r="C584" s="164"/>
      <c r="D584" s="164"/>
      <c r="E584" s="164"/>
      <c r="F584" s="164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</row>
    <row r="585" ht="18.75" customHeight="1">
      <c r="A585" s="164"/>
      <c r="B585" s="165"/>
      <c r="C585" s="164"/>
      <c r="D585" s="164"/>
      <c r="E585" s="164"/>
      <c r="F585" s="164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</row>
    <row r="586" ht="18.75" customHeight="1">
      <c r="A586" s="164"/>
      <c r="B586" s="165"/>
      <c r="C586" s="164"/>
      <c r="D586" s="164"/>
      <c r="E586" s="164"/>
      <c r="F586" s="164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</row>
    <row r="587" ht="18.75" customHeight="1">
      <c r="A587" s="164"/>
      <c r="B587" s="165"/>
      <c r="C587" s="164"/>
      <c r="D587" s="164"/>
      <c r="E587" s="164"/>
      <c r="F587" s="164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</row>
    <row r="588" ht="18.75" customHeight="1">
      <c r="A588" s="164"/>
      <c r="B588" s="165"/>
      <c r="C588" s="164"/>
      <c r="D588" s="164"/>
      <c r="E588" s="164"/>
      <c r="F588" s="164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</row>
    <row r="589" ht="18.75" customHeight="1">
      <c r="A589" s="164"/>
      <c r="B589" s="165"/>
      <c r="C589" s="164"/>
      <c r="D589" s="164"/>
      <c r="E589" s="164"/>
      <c r="F589" s="164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</row>
    <row r="590" ht="18.75" customHeight="1">
      <c r="A590" s="164"/>
      <c r="B590" s="165"/>
      <c r="C590" s="164"/>
      <c r="D590" s="164"/>
      <c r="E590" s="164"/>
      <c r="F590" s="164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</row>
    <row r="591" ht="18.75" customHeight="1">
      <c r="A591" s="164"/>
      <c r="B591" s="165"/>
      <c r="C591" s="164"/>
      <c r="D591" s="164"/>
      <c r="E591" s="164"/>
      <c r="F591" s="164"/>
      <c r="G591" s="164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</row>
    <row r="592" ht="18.75" customHeight="1">
      <c r="A592" s="164"/>
      <c r="B592" s="165"/>
      <c r="C592" s="164"/>
      <c r="D592" s="164"/>
      <c r="E592" s="164"/>
      <c r="F592" s="164"/>
      <c r="G592" s="164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</row>
    <row r="593" ht="18.75" customHeight="1">
      <c r="A593" s="164"/>
      <c r="B593" s="165"/>
      <c r="C593" s="164"/>
      <c r="D593" s="164"/>
      <c r="E593" s="164"/>
      <c r="F593" s="164"/>
      <c r="G593" s="164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</row>
    <row r="594" ht="18.75" customHeight="1">
      <c r="A594" s="164"/>
      <c r="B594" s="165"/>
      <c r="C594" s="164"/>
      <c r="D594" s="164"/>
      <c r="E594" s="164"/>
      <c r="F594" s="164"/>
      <c r="G594" s="164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</row>
    <row r="595" ht="18.75" customHeight="1">
      <c r="A595" s="164"/>
      <c r="B595" s="165"/>
      <c r="C595" s="164"/>
      <c r="D595" s="164"/>
      <c r="E595" s="164"/>
      <c r="F595" s="164"/>
      <c r="G595" s="164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</row>
    <row r="596" ht="18.75" customHeight="1">
      <c r="A596" s="164"/>
      <c r="B596" s="165"/>
      <c r="C596" s="164"/>
      <c r="D596" s="164"/>
      <c r="E596" s="164"/>
      <c r="F596" s="164"/>
      <c r="G596" s="164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</row>
    <row r="597" ht="18.75" customHeight="1">
      <c r="A597" s="164"/>
      <c r="B597" s="165"/>
      <c r="C597" s="164"/>
      <c r="D597" s="164"/>
      <c r="E597" s="164"/>
      <c r="F597" s="164"/>
      <c r="G597" s="164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</row>
    <row r="598" ht="18.75" customHeight="1">
      <c r="A598" s="164"/>
      <c r="B598" s="165"/>
      <c r="C598" s="164"/>
      <c r="D598" s="164"/>
      <c r="E598" s="164"/>
      <c r="F598" s="164"/>
      <c r="G598" s="164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</row>
    <row r="599" ht="18.75" customHeight="1">
      <c r="A599" s="164"/>
      <c r="B599" s="165"/>
      <c r="C599" s="164"/>
      <c r="D599" s="164"/>
      <c r="E599" s="164"/>
      <c r="F599" s="164"/>
      <c r="G599" s="164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</row>
    <row r="600" ht="18.75" customHeight="1">
      <c r="A600" s="164"/>
      <c r="B600" s="165"/>
      <c r="C600" s="164"/>
      <c r="D600" s="164"/>
      <c r="E600" s="164"/>
      <c r="F600" s="164"/>
      <c r="G600" s="164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</row>
    <row r="601" ht="18.75" customHeight="1">
      <c r="A601" s="164"/>
      <c r="B601" s="165"/>
      <c r="C601" s="164"/>
      <c r="D601" s="164"/>
      <c r="E601" s="164"/>
      <c r="F601" s="164"/>
      <c r="G601" s="164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</row>
    <row r="602" ht="18.75" customHeight="1">
      <c r="A602" s="164"/>
      <c r="B602" s="165"/>
      <c r="C602" s="164"/>
      <c r="D602" s="164"/>
      <c r="E602" s="164"/>
      <c r="F602" s="164"/>
      <c r="G602" s="164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</row>
    <row r="603" ht="18.75" customHeight="1">
      <c r="A603" s="164"/>
      <c r="B603" s="165"/>
      <c r="C603" s="164"/>
      <c r="D603" s="164"/>
      <c r="E603" s="164"/>
      <c r="F603" s="164"/>
      <c r="G603" s="164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</row>
    <row r="604" ht="18.75" customHeight="1">
      <c r="A604" s="164"/>
      <c r="B604" s="165"/>
      <c r="C604" s="164"/>
      <c r="D604" s="164"/>
      <c r="E604" s="164"/>
      <c r="F604" s="164"/>
      <c r="G604" s="164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</row>
    <row r="605" ht="18.75" customHeight="1">
      <c r="A605" s="164"/>
      <c r="B605" s="165"/>
      <c r="C605" s="164"/>
      <c r="D605" s="164"/>
      <c r="E605" s="164"/>
      <c r="F605" s="164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</row>
    <row r="606" ht="18.75" customHeight="1">
      <c r="A606" s="164"/>
      <c r="B606" s="165"/>
      <c r="C606" s="164"/>
      <c r="D606" s="164"/>
      <c r="E606" s="164"/>
      <c r="F606" s="164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</row>
    <row r="607" ht="18.75" customHeight="1">
      <c r="A607" s="164"/>
      <c r="B607" s="165"/>
      <c r="C607" s="164"/>
      <c r="D607" s="164"/>
      <c r="E607" s="164"/>
      <c r="F607" s="164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</row>
    <row r="608" ht="18.75" customHeight="1">
      <c r="A608" s="164"/>
      <c r="B608" s="165"/>
      <c r="C608" s="164"/>
      <c r="D608" s="164"/>
      <c r="E608" s="164"/>
      <c r="F608" s="164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</row>
    <row r="609" ht="18.75" customHeight="1">
      <c r="A609" s="164"/>
      <c r="B609" s="165"/>
      <c r="C609" s="164"/>
      <c r="D609" s="164"/>
      <c r="E609" s="164"/>
      <c r="F609" s="164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</row>
    <row r="610" ht="18.75" customHeight="1">
      <c r="A610" s="164"/>
      <c r="B610" s="165"/>
      <c r="C610" s="164"/>
      <c r="D610" s="164"/>
      <c r="E610" s="164"/>
      <c r="F610" s="164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</row>
    <row r="611" ht="18.75" customHeight="1">
      <c r="A611" s="164"/>
      <c r="B611" s="165"/>
      <c r="C611" s="164"/>
      <c r="D611" s="164"/>
      <c r="E611" s="164"/>
      <c r="F611" s="164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</row>
    <row r="612" ht="18.75" customHeight="1">
      <c r="A612" s="164"/>
      <c r="B612" s="165"/>
      <c r="C612" s="164"/>
      <c r="D612" s="164"/>
      <c r="E612" s="164"/>
      <c r="F612" s="164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</row>
    <row r="613" ht="18.75" customHeight="1">
      <c r="A613" s="164"/>
      <c r="B613" s="165"/>
      <c r="C613" s="164"/>
      <c r="D613" s="164"/>
      <c r="E613" s="164"/>
      <c r="F613" s="164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</row>
    <row r="614" ht="18.75" customHeight="1">
      <c r="A614" s="164"/>
      <c r="B614" s="165"/>
      <c r="C614" s="164"/>
      <c r="D614" s="164"/>
      <c r="E614" s="164"/>
      <c r="F614" s="164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</row>
    <row r="615" ht="18.75" customHeight="1">
      <c r="A615" s="164"/>
      <c r="B615" s="165"/>
      <c r="C615" s="164"/>
      <c r="D615" s="164"/>
      <c r="E615" s="164"/>
      <c r="F615" s="164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</row>
    <row r="616" ht="18.75" customHeight="1">
      <c r="A616" s="164"/>
      <c r="B616" s="165"/>
      <c r="C616" s="164"/>
      <c r="D616" s="164"/>
      <c r="E616" s="164"/>
      <c r="F616" s="164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</row>
    <row r="617" ht="18.75" customHeight="1">
      <c r="A617" s="164"/>
      <c r="B617" s="165"/>
      <c r="C617" s="164"/>
      <c r="D617" s="164"/>
      <c r="E617" s="164"/>
      <c r="F617" s="164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</row>
    <row r="618" ht="18.75" customHeight="1">
      <c r="A618" s="164"/>
      <c r="B618" s="165"/>
      <c r="C618" s="164"/>
      <c r="D618" s="164"/>
      <c r="E618" s="164"/>
      <c r="F618" s="164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</row>
    <row r="619" ht="18.75" customHeight="1">
      <c r="A619" s="164"/>
      <c r="B619" s="165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</row>
    <row r="620" ht="18.75" customHeight="1">
      <c r="A620" s="164"/>
      <c r="B620" s="165"/>
      <c r="C620" s="164"/>
      <c r="D620" s="164"/>
      <c r="E620" s="164"/>
      <c r="F620" s="164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</row>
    <row r="621" ht="18.75" customHeight="1">
      <c r="A621" s="164"/>
      <c r="B621" s="165"/>
      <c r="C621" s="164"/>
      <c r="D621" s="164"/>
      <c r="E621" s="164"/>
      <c r="F621" s="164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</row>
    <row r="622" ht="18.75" customHeight="1">
      <c r="A622" s="164"/>
      <c r="B622" s="165"/>
      <c r="C622" s="164"/>
      <c r="D622" s="164"/>
      <c r="E622" s="164"/>
      <c r="F622" s="164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</row>
    <row r="623" ht="18.75" customHeight="1">
      <c r="A623" s="164"/>
      <c r="B623" s="165"/>
      <c r="C623" s="164"/>
      <c r="D623" s="164"/>
      <c r="E623" s="164"/>
      <c r="F623" s="164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</row>
    <row r="624" ht="18.75" customHeight="1">
      <c r="A624" s="164"/>
      <c r="B624" s="165"/>
      <c r="C624" s="164"/>
      <c r="D624" s="164"/>
      <c r="E624" s="164"/>
      <c r="F624" s="164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</row>
    <row r="625" ht="18.75" customHeight="1">
      <c r="A625" s="164"/>
      <c r="B625" s="165"/>
      <c r="C625" s="164"/>
      <c r="D625" s="164"/>
      <c r="E625" s="164"/>
      <c r="F625" s="164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</row>
    <row r="626" ht="18.75" customHeight="1">
      <c r="A626" s="164"/>
      <c r="B626" s="165"/>
      <c r="C626" s="164"/>
      <c r="D626" s="164"/>
      <c r="E626" s="164"/>
      <c r="F626" s="164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</row>
    <row r="627" ht="18.75" customHeight="1">
      <c r="A627" s="164"/>
      <c r="B627" s="165"/>
      <c r="C627" s="164"/>
      <c r="D627" s="164"/>
      <c r="E627" s="164"/>
      <c r="F627" s="164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</row>
    <row r="628" ht="18.75" customHeight="1">
      <c r="A628" s="164"/>
      <c r="B628" s="165"/>
      <c r="C628" s="164"/>
      <c r="D628" s="164"/>
      <c r="E628" s="164"/>
      <c r="F628" s="164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</row>
    <row r="629" ht="18.75" customHeight="1">
      <c r="A629" s="164"/>
      <c r="B629" s="165"/>
      <c r="C629" s="164"/>
      <c r="D629" s="164"/>
      <c r="E629" s="164"/>
      <c r="F629" s="164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</row>
    <row r="630" ht="18.75" customHeight="1">
      <c r="A630" s="164"/>
      <c r="B630" s="165"/>
      <c r="C630" s="164"/>
      <c r="D630" s="164"/>
      <c r="E630" s="164"/>
      <c r="F630" s="164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</row>
    <row r="631" ht="18.75" customHeight="1">
      <c r="A631" s="164"/>
      <c r="B631" s="165"/>
      <c r="C631" s="164"/>
      <c r="D631" s="164"/>
      <c r="E631" s="164"/>
      <c r="F631" s="164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</row>
    <row r="632" ht="18.75" customHeight="1">
      <c r="A632" s="164"/>
      <c r="B632" s="165"/>
      <c r="C632" s="164"/>
      <c r="D632" s="164"/>
      <c r="E632" s="164"/>
      <c r="F632" s="164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</row>
    <row r="633" ht="18.75" customHeight="1">
      <c r="A633" s="164"/>
      <c r="B633" s="165"/>
      <c r="C633" s="164"/>
      <c r="D633" s="164"/>
      <c r="E633" s="164"/>
      <c r="F633" s="164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</row>
    <row r="634" ht="18.75" customHeight="1">
      <c r="A634" s="164"/>
      <c r="B634" s="165"/>
      <c r="C634" s="164"/>
      <c r="D634" s="164"/>
      <c r="E634" s="164"/>
      <c r="F634" s="164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</row>
    <row r="635" ht="18.75" customHeight="1">
      <c r="A635" s="164"/>
      <c r="B635" s="165"/>
      <c r="C635" s="164"/>
      <c r="D635" s="164"/>
      <c r="E635" s="164"/>
      <c r="F635" s="164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</row>
    <row r="636" ht="18.75" customHeight="1">
      <c r="A636" s="164"/>
      <c r="B636" s="165"/>
      <c r="C636" s="164"/>
      <c r="D636" s="164"/>
      <c r="E636" s="164"/>
      <c r="F636" s="164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</row>
    <row r="637" ht="18.75" customHeight="1">
      <c r="A637" s="164"/>
      <c r="B637" s="165"/>
      <c r="C637" s="164"/>
      <c r="D637" s="164"/>
      <c r="E637" s="164"/>
      <c r="F637" s="164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</row>
    <row r="638" ht="18.75" customHeight="1">
      <c r="A638" s="164"/>
      <c r="B638" s="165"/>
      <c r="C638" s="164"/>
      <c r="D638" s="164"/>
      <c r="E638" s="164"/>
      <c r="F638" s="164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</row>
    <row r="639" ht="18.75" customHeight="1">
      <c r="A639" s="164"/>
      <c r="B639" s="165"/>
      <c r="C639" s="164"/>
      <c r="D639" s="164"/>
      <c r="E639" s="164"/>
      <c r="F639" s="164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</row>
    <row r="640" ht="18.75" customHeight="1">
      <c r="A640" s="164"/>
      <c r="B640" s="165"/>
      <c r="C640" s="164"/>
      <c r="D640" s="164"/>
      <c r="E640" s="164"/>
      <c r="F640" s="164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</row>
    <row r="641" ht="18.75" customHeight="1">
      <c r="A641" s="164"/>
      <c r="B641" s="165"/>
      <c r="C641" s="164"/>
      <c r="D641" s="164"/>
      <c r="E641" s="164"/>
      <c r="F641" s="164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</row>
    <row r="642" ht="18.75" customHeight="1">
      <c r="A642" s="164"/>
      <c r="B642" s="165"/>
      <c r="C642" s="164"/>
      <c r="D642" s="164"/>
      <c r="E642" s="164"/>
      <c r="F642" s="164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</row>
    <row r="643" ht="18.75" customHeight="1">
      <c r="A643" s="164"/>
      <c r="B643" s="165"/>
      <c r="C643" s="164"/>
      <c r="D643" s="164"/>
      <c r="E643" s="164"/>
      <c r="F643" s="164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</row>
    <row r="644" ht="18.75" customHeight="1">
      <c r="A644" s="164"/>
      <c r="B644" s="165"/>
      <c r="C644" s="164"/>
      <c r="D644" s="164"/>
      <c r="E644" s="164"/>
      <c r="F644" s="164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</row>
    <row r="645" ht="18.75" customHeight="1">
      <c r="A645" s="164"/>
      <c r="B645" s="165"/>
      <c r="C645" s="164"/>
      <c r="D645" s="164"/>
      <c r="E645" s="164"/>
      <c r="F645" s="164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</row>
    <row r="646" ht="18.75" customHeight="1">
      <c r="A646" s="164"/>
      <c r="B646" s="165"/>
      <c r="C646" s="164"/>
      <c r="D646" s="164"/>
      <c r="E646" s="164"/>
      <c r="F646" s="164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</row>
    <row r="647" ht="18.75" customHeight="1">
      <c r="A647" s="164"/>
      <c r="B647" s="165"/>
      <c r="C647" s="164"/>
      <c r="D647" s="164"/>
      <c r="E647" s="164"/>
      <c r="F647" s="164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</row>
    <row r="648" ht="18.75" customHeight="1">
      <c r="A648" s="164"/>
      <c r="B648" s="165"/>
      <c r="C648" s="164"/>
      <c r="D648" s="164"/>
      <c r="E648" s="164"/>
      <c r="F648" s="164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</row>
    <row r="649" ht="18.75" customHeight="1">
      <c r="A649" s="164"/>
      <c r="B649" s="165"/>
      <c r="C649" s="164"/>
      <c r="D649" s="164"/>
      <c r="E649" s="164"/>
      <c r="F649" s="164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</row>
    <row r="650" ht="18.75" customHeight="1">
      <c r="A650" s="164"/>
      <c r="B650" s="165"/>
      <c r="C650" s="164"/>
      <c r="D650" s="164"/>
      <c r="E650" s="164"/>
      <c r="F650" s="164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</row>
    <row r="651" ht="18.75" customHeight="1">
      <c r="A651" s="164"/>
      <c r="B651" s="165"/>
      <c r="C651" s="164"/>
      <c r="D651" s="164"/>
      <c r="E651" s="164"/>
      <c r="F651" s="164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</row>
    <row r="652" ht="18.75" customHeight="1">
      <c r="A652" s="164"/>
      <c r="B652" s="165"/>
      <c r="C652" s="164"/>
      <c r="D652" s="164"/>
      <c r="E652" s="164"/>
      <c r="F652" s="164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</row>
    <row r="653" ht="18.75" customHeight="1">
      <c r="A653" s="164"/>
      <c r="B653" s="165"/>
      <c r="C653" s="164"/>
      <c r="D653" s="164"/>
      <c r="E653" s="164"/>
      <c r="F653" s="164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</row>
    <row r="654" ht="18.75" customHeight="1">
      <c r="A654" s="164"/>
      <c r="B654" s="165"/>
      <c r="C654" s="164"/>
      <c r="D654" s="164"/>
      <c r="E654" s="164"/>
      <c r="F654" s="164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</row>
    <row r="655" ht="18.75" customHeight="1">
      <c r="A655" s="164"/>
      <c r="B655" s="165"/>
      <c r="C655" s="164"/>
      <c r="D655" s="164"/>
      <c r="E655" s="164"/>
      <c r="F655" s="164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</row>
    <row r="656" ht="18.75" customHeight="1">
      <c r="A656" s="164"/>
      <c r="B656" s="165"/>
      <c r="C656" s="164"/>
      <c r="D656" s="164"/>
      <c r="E656" s="164"/>
      <c r="F656" s="164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</row>
    <row r="657" ht="18.75" customHeight="1">
      <c r="A657" s="164"/>
      <c r="B657" s="165"/>
      <c r="C657" s="164"/>
      <c r="D657" s="164"/>
      <c r="E657" s="164"/>
      <c r="F657" s="164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</row>
    <row r="658" ht="18.75" customHeight="1">
      <c r="A658" s="164"/>
      <c r="B658" s="165"/>
      <c r="C658" s="164"/>
      <c r="D658" s="164"/>
      <c r="E658" s="164"/>
      <c r="F658" s="164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</row>
    <row r="659" ht="18.75" customHeight="1">
      <c r="A659" s="164"/>
      <c r="B659" s="165"/>
      <c r="C659" s="164"/>
      <c r="D659" s="164"/>
      <c r="E659" s="164"/>
      <c r="F659" s="164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</row>
    <row r="660" ht="18.75" customHeight="1">
      <c r="A660" s="164"/>
      <c r="B660" s="165"/>
      <c r="C660" s="164"/>
      <c r="D660" s="164"/>
      <c r="E660" s="164"/>
      <c r="F660" s="164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</row>
    <row r="661" ht="18.75" customHeight="1">
      <c r="A661" s="164"/>
      <c r="B661" s="165"/>
      <c r="C661" s="164"/>
      <c r="D661" s="164"/>
      <c r="E661" s="164"/>
      <c r="F661" s="164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</row>
    <row r="662" ht="18.75" customHeight="1">
      <c r="A662" s="164"/>
      <c r="B662" s="165"/>
      <c r="C662" s="164"/>
      <c r="D662" s="164"/>
      <c r="E662" s="164"/>
      <c r="F662" s="164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</row>
    <row r="663" ht="18.75" customHeight="1">
      <c r="A663" s="164"/>
      <c r="B663" s="165"/>
      <c r="C663" s="164"/>
      <c r="D663" s="164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</row>
    <row r="664" ht="18.75" customHeight="1">
      <c r="A664" s="164"/>
      <c r="B664" s="165"/>
      <c r="C664" s="164"/>
      <c r="D664" s="164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</row>
    <row r="665" ht="18.75" customHeight="1">
      <c r="A665" s="164"/>
      <c r="B665" s="165"/>
      <c r="C665" s="164"/>
      <c r="D665" s="164"/>
      <c r="E665" s="164"/>
      <c r="F665" s="164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</row>
    <row r="666" ht="18.75" customHeight="1">
      <c r="A666" s="164"/>
      <c r="B666" s="165"/>
      <c r="C666" s="164"/>
      <c r="D666" s="164"/>
      <c r="E666" s="164"/>
      <c r="F666" s="164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</row>
    <row r="667" ht="18.75" customHeight="1">
      <c r="A667" s="164"/>
      <c r="B667" s="165"/>
      <c r="C667" s="164"/>
      <c r="D667" s="164"/>
      <c r="E667" s="164"/>
      <c r="F667" s="164"/>
      <c r="G667" s="164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</row>
    <row r="668" ht="18.75" customHeight="1">
      <c r="A668" s="164"/>
      <c r="B668" s="165"/>
      <c r="C668" s="164"/>
      <c r="D668" s="164"/>
      <c r="E668" s="164"/>
      <c r="F668" s="164"/>
      <c r="G668" s="164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</row>
    <row r="669" ht="18.75" customHeight="1">
      <c r="A669" s="164"/>
      <c r="B669" s="165"/>
      <c r="C669" s="164"/>
      <c r="D669" s="164"/>
      <c r="E669" s="164"/>
      <c r="F669" s="164"/>
      <c r="G669" s="164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</row>
    <row r="670" ht="18.75" customHeight="1">
      <c r="A670" s="164"/>
      <c r="B670" s="165"/>
      <c r="C670" s="164"/>
      <c r="D670" s="164"/>
      <c r="E670" s="164"/>
      <c r="F670" s="164"/>
      <c r="G670" s="164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</row>
    <row r="671" ht="18.75" customHeight="1">
      <c r="A671" s="164"/>
      <c r="B671" s="165"/>
      <c r="C671" s="164"/>
      <c r="D671" s="164"/>
      <c r="E671" s="164"/>
      <c r="F671" s="164"/>
      <c r="G671" s="164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</row>
    <row r="672" ht="18.75" customHeight="1">
      <c r="A672" s="164"/>
      <c r="B672" s="165"/>
      <c r="C672" s="164"/>
      <c r="D672" s="164"/>
      <c r="E672" s="164"/>
      <c r="F672" s="164"/>
      <c r="G672" s="164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</row>
    <row r="673" ht="18.75" customHeight="1">
      <c r="A673" s="164"/>
      <c r="B673" s="165"/>
      <c r="C673" s="164"/>
      <c r="D673" s="164"/>
      <c r="E673" s="164"/>
      <c r="F673" s="164"/>
      <c r="G673" s="164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</row>
    <row r="674" ht="18.75" customHeight="1">
      <c r="A674" s="164"/>
      <c r="B674" s="165"/>
      <c r="C674" s="164"/>
      <c r="D674" s="164"/>
      <c r="E674" s="164"/>
      <c r="F674" s="164"/>
      <c r="G674" s="164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</row>
    <row r="675" ht="18.75" customHeight="1">
      <c r="A675" s="164"/>
      <c r="B675" s="165"/>
      <c r="C675" s="164"/>
      <c r="D675" s="164"/>
      <c r="E675" s="164"/>
      <c r="F675" s="164"/>
      <c r="G675" s="164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</row>
    <row r="676" ht="18.75" customHeight="1">
      <c r="A676" s="164"/>
      <c r="B676" s="165"/>
      <c r="C676" s="164"/>
      <c r="D676" s="164"/>
      <c r="E676" s="164"/>
      <c r="F676" s="164"/>
      <c r="G676" s="164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</row>
    <row r="677" ht="18.75" customHeight="1">
      <c r="A677" s="164"/>
      <c r="B677" s="165"/>
      <c r="C677" s="164"/>
      <c r="D677" s="164"/>
      <c r="E677" s="164"/>
      <c r="F677" s="164"/>
      <c r="G677" s="164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</row>
    <row r="678" ht="18.75" customHeight="1">
      <c r="A678" s="164"/>
      <c r="B678" s="165"/>
      <c r="C678" s="164"/>
      <c r="D678" s="164"/>
      <c r="E678" s="164"/>
      <c r="F678" s="164"/>
      <c r="G678" s="164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</row>
    <row r="679" ht="18.75" customHeight="1">
      <c r="A679" s="164"/>
      <c r="B679" s="165"/>
      <c r="C679" s="164"/>
      <c r="D679" s="164"/>
      <c r="E679" s="164"/>
      <c r="F679" s="164"/>
      <c r="G679" s="164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</row>
    <row r="680" ht="18.75" customHeight="1">
      <c r="A680" s="164"/>
      <c r="B680" s="165"/>
      <c r="C680" s="164"/>
      <c r="D680" s="164"/>
      <c r="E680" s="164"/>
      <c r="F680" s="164"/>
      <c r="G680" s="164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</row>
    <row r="681" ht="18.75" customHeight="1">
      <c r="A681" s="164"/>
      <c r="B681" s="165"/>
      <c r="C681" s="164"/>
      <c r="D681" s="164"/>
      <c r="E681" s="164"/>
      <c r="F681" s="164"/>
      <c r="G681" s="164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</row>
    <row r="682" ht="18.75" customHeight="1">
      <c r="A682" s="164"/>
      <c r="B682" s="165"/>
      <c r="C682" s="164"/>
      <c r="D682" s="164"/>
      <c r="E682" s="164"/>
      <c r="F682" s="164"/>
      <c r="G682" s="164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</row>
    <row r="683" ht="18.75" customHeight="1">
      <c r="A683" s="164"/>
      <c r="B683" s="165"/>
      <c r="C683" s="164"/>
      <c r="D683" s="164"/>
      <c r="E683" s="164"/>
      <c r="F683" s="164"/>
      <c r="G683" s="164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</row>
    <row r="684" ht="18.75" customHeight="1">
      <c r="A684" s="164"/>
      <c r="B684" s="165"/>
      <c r="C684" s="164"/>
      <c r="D684" s="164"/>
      <c r="E684" s="164"/>
      <c r="F684" s="164"/>
      <c r="G684" s="164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</row>
    <row r="685" ht="18.75" customHeight="1">
      <c r="A685" s="164"/>
      <c r="B685" s="165"/>
      <c r="C685" s="164"/>
      <c r="D685" s="164"/>
      <c r="E685" s="164"/>
      <c r="F685" s="164"/>
      <c r="G685" s="164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</row>
    <row r="686" ht="18.75" customHeight="1">
      <c r="A686" s="164"/>
      <c r="B686" s="165"/>
      <c r="C686" s="164"/>
      <c r="D686" s="164"/>
      <c r="E686" s="164"/>
      <c r="F686" s="164"/>
      <c r="G686" s="164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</row>
    <row r="687" ht="18.75" customHeight="1">
      <c r="A687" s="164"/>
      <c r="B687" s="165"/>
      <c r="C687" s="164"/>
      <c r="D687" s="164"/>
      <c r="E687" s="164"/>
      <c r="F687" s="164"/>
      <c r="G687" s="164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</row>
    <row r="688" ht="18.75" customHeight="1">
      <c r="A688" s="164"/>
      <c r="B688" s="165"/>
      <c r="C688" s="164"/>
      <c r="D688" s="164"/>
      <c r="E688" s="164"/>
      <c r="F688" s="164"/>
      <c r="G688" s="164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</row>
    <row r="689" ht="18.75" customHeight="1">
      <c r="A689" s="164"/>
      <c r="B689" s="165"/>
      <c r="C689" s="164"/>
      <c r="D689" s="164"/>
      <c r="E689" s="164"/>
      <c r="F689" s="164"/>
      <c r="G689" s="164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</row>
    <row r="690" ht="18.75" customHeight="1">
      <c r="A690" s="164"/>
      <c r="B690" s="165"/>
      <c r="C690" s="164"/>
      <c r="D690" s="164"/>
      <c r="E690" s="164"/>
      <c r="F690" s="164"/>
      <c r="G690" s="164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</row>
    <row r="691" ht="18.75" customHeight="1">
      <c r="A691" s="164"/>
      <c r="B691" s="165"/>
      <c r="C691" s="164"/>
      <c r="D691" s="164"/>
      <c r="E691" s="164"/>
      <c r="F691" s="164"/>
      <c r="G691" s="164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</row>
    <row r="692" ht="18.75" customHeight="1">
      <c r="A692" s="164"/>
      <c r="B692" s="165"/>
      <c r="C692" s="164"/>
      <c r="D692" s="164"/>
      <c r="E692" s="164"/>
      <c r="F692" s="164"/>
      <c r="G692" s="164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</row>
    <row r="693" ht="18.75" customHeight="1">
      <c r="A693" s="164"/>
      <c r="B693" s="165"/>
      <c r="C693" s="164"/>
      <c r="D693" s="164"/>
      <c r="E693" s="164"/>
      <c r="F693" s="164"/>
      <c r="G693" s="164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</row>
    <row r="694" ht="18.75" customHeight="1">
      <c r="A694" s="164"/>
      <c r="B694" s="165"/>
      <c r="C694" s="164"/>
      <c r="D694" s="164"/>
      <c r="E694" s="164"/>
      <c r="F694" s="164"/>
      <c r="G694" s="164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</row>
    <row r="695" ht="18.75" customHeight="1">
      <c r="A695" s="164"/>
      <c r="B695" s="165"/>
      <c r="C695" s="164"/>
      <c r="D695" s="164"/>
      <c r="E695" s="164"/>
      <c r="F695" s="164"/>
      <c r="G695" s="164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</row>
    <row r="696" ht="18.75" customHeight="1">
      <c r="A696" s="164"/>
      <c r="B696" s="165"/>
      <c r="C696" s="164"/>
      <c r="D696" s="164"/>
      <c r="E696" s="164"/>
      <c r="F696" s="164"/>
      <c r="G696" s="164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</row>
    <row r="697" ht="18.75" customHeight="1">
      <c r="A697" s="164"/>
      <c r="B697" s="165"/>
      <c r="C697" s="164"/>
      <c r="D697" s="164"/>
      <c r="E697" s="164"/>
      <c r="F697" s="164"/>
      <c r="G697" s="164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</row>
    <row r="698" ht="18.75" customHeight="1">
      <c r="A698" s="164"/>
      <c r="B698" s="165"/>
      <c r="C698" s="164"/>
      <c r="D698" s="164"/>
      <c r="E698" s="164"/>
      <c r="F698" s="164"/>
      <c r="G698" s="164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</row>
    <row r="699" ht="18.75" customHeight="1">
      <c r="A699" s="164"/>
      <c r="B699" s="165"/>
      <c r="C699" s="164"/>
      <c r="D699" s="164"/>
      <c r="E699" s="164"/>
      <c r="F699" s="164"/>
      <c r="G699" s="164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</row>
    <row r="700" ht="18.75" customHeight="1">
      <c r="A700" s="164"/>
      <c r="B700" s="165"/>
      <c r="C700" s="164"/>
      <c r="D700" s="164"/>
      <c r="E700" s="164"/>
      <c r="F700" s="164"/>
      <c r="G700" s="164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</row>
    <row r="701" ht="18.75" customHeight="1">
      <c r="A701" s="164"/>
      <c r="B701" s="165"/>
      <c r="C701" s="164"/>
      <c r="D701" s="164"/>
      <c r="E701" s="164"/>
      <c r="F701" s="164"/>
      <c r="G701" s="164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</row>
    <row r="702" ht="18.75" customHeight="1">
      <c r="A702" s="164"/>
      <c r="B702" s="165"/>
      <c r="C702" s="164"/>
      <c r="D702" s="164"/>
      <c r="E702" s="164"/>
      <c r="F702" s="164"/>
      <c r="G702" s="164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</row>
    <row r="703" ht="18.75" customHeight="1">
      <c r="A703" s="164"/>
      <c r="B703" s="165"/>
      <c r="C703" s="164"/>
      <c r="D703" s="164"/>
      <c r="E703" s="164"/>
      <c r="F703" s="164"/>
      <c r="G703" s="164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</row>
    <row r="704" ht="18.75" customHeight="1">
      <c r="A704" s="164"/>
      <c r="B704" s="165"/>
      <c r="C704" s="164"/>
      <c r="D704" s="164"/>
      <c r="E704" s="164"/>
      <c r="F704" s="164"/>
      <c r="G704" s="164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</row>
    <row r="705" ht="18.75" customHeight="1">
      <c r="A705" s="164"/>
      <c r="B705" s="165"/>
      <c r="C705" s="164"/>
      <c r="D705" s="164"/>
      <c r="E705" s="164"/>
      <c r="F705" s="164"/>
      <c r="G705" s="164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</row>
    <row r="706" ht="18.75" customHeight="1">
      <c r="A706" s="164"/>
      <c r="B706" s="165"/>
      <c r="C706" s="164"/>
      <c r="D706" s="164"/>
      <c r="E706" s="164"/>
      <c r="F706" s="164"/>
      <c r="G706" s="164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</row>
    <row r="707" ht="18.75" customHeight="1">
      <c r="A707" s="164"/>
      <c r="B707" s="165"/>
      <c r="C707" s="164"/>
      <c r="D707" s="164"/>
      <c r="E707" s="164"/>
      <c r="F707" s="164"/>
      <c r="G707" s="164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</row>
    <row r="708" ht="18.75" customHeight="1">
      <c r="A708" s="164"/>
      <c r="B708" s="165"/>
      <c r="C708" s="164"/>
      <c r="D708" s="164"/>
      <c r="E708" s="164"/>
      <c r="F708" s="164"/>
      <c r="G708" s="164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</row>
    <row r="709" ht="18.75" customHeight="1">
      <c r="A709" s="164"/>
      <c r="B709" s="165"/>
      <c r="C709" s="164"/>
      <c r="D709" s="164"/>
      <c r="E709" s="164"/>
      <c r="F709" s="164"/>
      <c r="G709" s="164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</row>
    <row r="710" ht="18.75" customHeight="1">
      <c r="A710" s="164"/>
      <c r="B710" s="165"/>
      <c r="C710" s="164"/>
      <c r="D710" s="164"/>
      <c r="E710" s="164"/>
      <c r="F710" s="164"/>
      <c r="G710" s="164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</row>
    <row r="711" ht="18.75" customHeight="1">
      <c r="A711" s="164"/>
      <c r="B711" s="165"/>
      <c r="C711" s="164"/>
      <c r="D711" s="164"/>
      <c r="E711" s="164"/>
      <c r="F711" s="164"/>
      <c r="G711" s="164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</row>
    <row r="712" ht="18.75" customHeight="1">
      <c r="A712" s="164"/>
      <c r="B712" s="165"/>
      <c r="C712" s="164"/>
      <c r="D712" s="164"/>
      <c r="E712" s="164"/>
      <c r="F712" s="164"/>
      <c r="G712" s="164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</row>
    <row r="713" ht="18.75" customHeight="1">
      <c r="A713" s="164"/>
      <c r="B713" s="165"/>
      <c r="C713" s="164"/>
      <c r="D713" s="164"/>
      <c r="E713" s="164"/>
      <c r="F713" s="164"/>
      <c r="G713" s="164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</row>
    <row r="714" ht="18.75" customHeight="1">
      <c r="A714" s="164"/>
      <c r="B714" s="165"/>
      <c r="C714" s="164"/>
      <c r="D714" s="164"/>
      <c r="E714" s="164"/>
      <c r="F714" s="164"/>
      <c r="G714" s="164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</row>
    <row r="715" ht="18.75" customHeight="1">
      <c r="A715" s="164"/>
      <c r="B715" s="165"/>
      <c r="C715" s="164"/>
      <c r="D715" s="164"/>
      <c r="E715" s="164"/>
      <c r="F715" s="164"/>
      <c r="G715" s="164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</row>
    <row r="716" ht="18.75" customHeight="1">
      <c r="A716" s="164"/>
      <c r="B716" s="165"/>
      <c r="C716" s="164"/>
      <c r="D716" s="164"/>
      <c r="E716" s="164"/>
      <c r="F716" s="164"/>
      <c r="G716" s="164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</row>
    <row r="717" ht="18.75" customHeight="1">
      <c r="A717" s="164"/>
      <c r="B717" s="165"/>
      <c r="C717" s="164"/>
      <c r="D717" s="164"/>
      <c r="E717" s="164"/>
      <c r="F717" s="164"/>
      <c r="G717" s="164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</row>
    <row r="718" ht="18.75" customHeight="1">
      <c r="A718" s="164"/>
      <c r="B718" s="165"/>
      <c r="C718" s="164"/>
      <c r="D718" s="164"/>
      <c r="E718" s="164"/>
      <c r="F718" s="164"/>
      <c r="G718" s="164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</row>
    <row r="719" ht="18.75" customHeight="1">
      <c r="A719" s="164"/>
      <c r="B719" s="165"/>
      <c r="C719" s="164"/>
      <c r="D719" s="164"/>
      <c r="E719" s="164"/>
      <c r="F719" s="164"/>
      <c r="G719" s="164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</row>
    <row r="720" ht="18.75" customHeight="1">
      <c r="A720" s="164"/>
      <c r="B720" s="165"/>
      <c r="C720" s="164"/>
      <c r="D720" s="164"/>
      <c r="E720" s="164"/>
      <c r="F720" s="164"/>
      <c r="G720" s="164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</row>
    <row r="721" ht="18.75" customHeight="1">
      <c r="A721" s="164"/>
      <c r="B721" s="165"/>
      <c r="C721" s="164"/>
      <c r="D721" s="164"/>
      <c r="E721" s="164"/>
      <c r="F721" s="164"/>
      <c r="G721" s="164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</row>
    <row r="722" ht="18.75" customHeight="1">
      <c r="A722" s="164"/>
      <c r="B722" s="165"/>
      <c r="C722" s="164"/>
      <c r="D722" s="164"/>
      <c r="E722" s="164"/>
      <c r="F722" s="164"/>
      <c r="G722" s="164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</row>
    <row r="723" ht="18.75" customHeight="1">
      <c r="A723" s="164"/>
      <c r="B723" s="165"/>
      <c r="C723" s="164"/>
      <c r="D723" s="164"/>
      <c r="E723" s="164"/>
      <c r="F723" s="164"/>
      <c r="G723" s="164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</row>
    <row r="724" ht="18.75" customHeight="1">
      <c r="A724" s="164"/>
      <c r="B724" s="165"/>
      <c r="C724" s="164"/>
      <c r="D724" s="164"/>
      <c r="E724" s="164"/>
      <c r="F724" s="164"/>
      <c r="G724" s="164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</row>
    <row r="725" ht="18.75" customHeight="1">
      <c r="A725" s="164"/>
      <c r="B725" s="165"/>
      <c r="C725" s="164"/>
      <c r="D725" s="164"/>
      <c r="E725" s="164"/>
      <c r="F725" s="164"/>
      <c r="G725" s="164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</row>
    <row r="726" ht="18.75" customHeight="1">
      <c r="A726" s="164"/>
      <c r="B726" s="165"/>
      <c r="C726" s="164"/>
      <c r="D726" s="164"/>
      <c r="E726" s="164"/>
      <c r="F726" s="164"/>
      <c r="G726" s="164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</row>
    <row r="727" ht="18.75" customHeight="1">
      <c r="A727" s="164"/>
      <c r="B727" s="165"/>
      <c r="C727" s="164"/>
      <c r="D727" s="164"/>
      <c r="E727" s="164"/>
      <c r="F727" s="164"/>
      <c r="G727" s="164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</row>
    <row r="728" ht="18.75" customHeight="1">
      <c r="A728" s="164"/>
      <c r="B728" s="165"/>
      <c r="C728" s="164"/>
      <c r="D728" s="164"/>
      <c r="E728" s="164"/>
      <c r="F728" s="164"/>
      <c r="G728" s="164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</row>
    <row r="729" ht="18.75" customHeight="1">
      <c r="A729" s="164"/>
      <c r="B729" s="165"/>
      <c r="C729" s="164"/>
      <c r="D729" s="164"/>
      <c r="E729" s="164"/>
      <c r="F729" s="164"/>
      <c r="G729" s="164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</row>
    <row r="730" ht="18.75" customHeight="1">
      <c r="A730" s="164"/>
      <c r="B730" s="165"/>
      <c r="C730" s="164"/>
      <c r="D730" s="164"/>
      <c r="E730" s="164"/>
      <c r="F730" s="164"/>
      <c r="G730" s="164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</row>
    <row r="731" ht="18.75" customHeight="1">
      <c r="A731" s="164"/>
      <c r="B731" s="165"/>
      <c r="C731" s="164"/>
      <c r="D731" s="164"/>
      <c r="E731" s="164"/>
      <c r="F731" s="164"/>
      <c r="G731" s="164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</row>
    <row r="732" ht="18.75" customHeight="1">
      <c r="A732" s="164"/>
      <c r="B732" s="165"/>
      <c r="C732" s="164"/>
      <c r="D732" s="164"/>
      <c r="E732" s="164"/>
      <c r="F732" s="164"/>
      <c r="G732" s="164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</row>
    <row r="733" ht="18.75" customHeight="1">
      <c r="A733" s="164"/>
      <c r="B733" s="165"/>
      <c r="C733" s="164"/>
      <c r="D733" s="164"/>
      <c r="E733" s="164"/>
      <c r="F733" s="164"/>
      <c r="G733" s="164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</row>
    <row r="734" ht="18.75" customHeight="1">
      <c r="A734" s="164"/>
      <c r="B734" s="165"/>
      <c r="C734" s="164"/>
      <c r="D734" s="164"/>
      <c r="E734" s="164"/>
      <c r="F734" s="164"/>
      <c r="G734" s="164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</row>
    <row r="735" ht="18.75" customHeight="1">
      <c r="A735" s="164"/>
      <c r="B735" s="165"/>
      <c r="C735" s="164"/>
      <c r="D735" s="164"/>
      <c r="E735" s="164"/>
      <c r="F735" s="164"/>
      <c r="G735" s="164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</row>
    <row r="736" ht="18.75" customHeight="1">
      <c r="A736" s="164"/>
      <c r="B736" s="165"/>
      <c r="C736" s="164"/>
      <c r="D736" s="164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</row>
    <row r="737" ht="18.75" customHeight="1">
      <c r="A737" s="164"/>
      <c r="B737" s="165"/>
      <c r="C737" s="164"/>
      <c r="D737" s="164"/>
      <c r="E737" s="164"/>
      <c r="F737" s="164"/>
      <c r="G737" s="164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</row>
    <row r="738" ht="18.75" customHeight="1">
      <c r="A738" s="164"/>
      <c r="B738" s="165"/>
      <c r="C738" s="164"/>
      <c r="D738" s="164"/>
      <c r="E738" s="164"/>
      <c r="F738" s="164"/>
      <c r="G738" s="164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</row>
    <row r="739" ht="18.75" customHeight="1">
      <c r="A739" s="164"/>
      <c r="B739" s="165"/>
      <c r="C739" s="164"/>
      <c r="D739" s="164"/>
      <c r="E739" s="164"/>
      <c r="F739" s="164"/>
      <c r="G739" s="164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</row>
    <row r="740" ht="18.75" customHeight="1">
      <c r="A740" s="164"/>
      <c r="B740" s="165"/>
      <c r="C740" s="164"/>
      <c r="D740" s="164"/>
      <c r="E740" s="164"/>
      <c r="F740" s="164"/>
      <c r="G740" s="164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</row>
    <row r="741" ht="18.75" customHeight="1">
      <c r="A741" s="164"/>
      <c r="B741" s="165"/>
      <c r="C741" s="164"/>
      <c r="D741" s="164"/>
      <c r="E741" s="164"/>
      <c r="F741" s="164"/>
      <c r="G741" s="164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</row>
    <row r="742" ht="18.75" customHeight="1">
      <c r="A742" s="164"/>
      <c r="B742" s="165"/>
      <c r="C742" s="164"/>
      <c r="D742" s="164"/>
      <c r="E742" s="164"/>
      <c r="F742" s="164"/>
      <c r="G742" s="164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</row>
    <row r="743" ht="18.75" customHeight="1">
      <c r="A743" s="164"/>
      <c r="B743" s="165"/>
      <c r="C743" s="164"/>
      <c r="D743" s="164"/>
      <c r="E743" s="164"/>
      <c r="F743" s="164"/>
      <c r="G743" s="164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</row>
    <row r="744" ht="18.75" customHeight="1">
      <c r="A744" s="164"/>
      <c r="B744" s="165"/>
      <c r="C744" s="164"/>
      <c r="D744" s="164"/>
      <c r="E744" s="164"/>
      <c r="F744" s="164"/>
      <c r="G744" s="164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</row>
    <row r="745" ht="18.75" customHeight="1">
      <c r="A745" s="164"/>
      <c r="B745" s="165"/>
      <c r="C745" s="164"/>
      <c r="D745" s="164"/>
      <c r="E745" s="164"/>
      <c r="F745" s="164"/>
      <c r="G745" s="164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</row>
    <row r="746" ht="18.75" customHeight="1">
      <c r="A746" s="164"/>
      <c r="B746" s="165"/>
      <c r="C746" s="164"/>
      <c r="D746" s="164"/>
      <c r="E746" s="164"/>
      <c r="F746" s="164"/>
      <c r="G746" s="164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</row>
    <row r="747" ht="18.75" customHeight="1">
      <c r="A747" s="164"/>
      <c r="B747" s="165"/>
      <c r="C747" s="164"/>
      <c r="D747" s="164"/>
      <c r="E747" s="164"/>
      <c r="F747" s="164"/>
      <c r="G747" s="164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</row>
    <row r="748" ht="18.75" customHeight="1">
      <c r="A748" s="164"/>
      <c r="B748" s="165"/>
      <c r="C748" s="164"/>
      <c r="D748" s="164"/>
      <c r="E748" s="164"/>
      <c r="F748" s="164"/>
      <c r="G748" s="164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</row>
    <row r="749" ht="18.75" customHeight="1">
      <c r="A749" s="164"/>
      <c r="B749" s="165"/>
      <c r="C749" s="164"/>
      <c r="D749" s="164"/>
      <c r="E749" s="164"/>
      <c r="F749" s="164"/>
      <c r="G749" s="164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</row>
    <row r="750" ht="18.75" customHeight="1">
      <c r="A750" s="164"/>
      <c r="B750" s="165"/>
      <c r="C750" s="164"/>
      <c r="D750" s="164"/>
      <c r="E750" s="164"/>
      <c r="F750" s="164"/>
      <c r="G750" s="164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</row>
    <row r="751" ht="18.75" customHeight="1">
      <c r="A751" s="164"/>
      <c r="B751" s="165"/>
      <c r="C751" s="164"/>
      <c r="D751" s="164"/>
      <c r="E751" s="164"/>
      <c r="F751" s="164"/>
      <c r="G751" s="164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</row>
    <row r="752" ht="18.75" customHeight="1">
      <c r="A752" s="164"/>
      <c r="B752" s="165"/>
      <c r="C752" s="164"/>
      <c r="D752" s="164"/>
      <c r="E752" s="164"/>
      <c r="F752" s="164"/>
      <c r="G752" s="164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</row>
    <row r="753" ht="18.75" customHeight="1">
      <c r="A753" s="164"/>
      <c r="B753" s="165"/>
      <c r="C753" s="164"/>
      <c r="D753" s="164"/>
      <c r="E753" s="164"/>
      <c r="F753" s="164"/>
      <c r="G753" s="164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</row>
    <row r="754" ht="18.75" customHeight="1">
      <c r="A754" s="164"/>
      <c r="B754" s="165"/>
      <c r="C754" s="164"/>
      <c r="D754" s="164"/>
      <c r="E754" s="164"/>
      <c r="F754" s="164"/>
      <c r="G754" s="164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</row>
    <row r="755" ht="18.75" customHeight="1">
      <c r="A755" s="164"/>
      <c r="B755" s="165"/>
      <c r="C755" s="164"/>
      <c r="D755" s="164"/>
      <c r="E755" s="164"/>
      <c r="F755" s="164"/>
      <c r="G755" s="164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</row>
    <row r="756" ht="18.75" customHeight="1">
      <c r="A756" s="164"/>
      <c r="B756" s="165"/>
      <c r="C756" s="164"/>
      <c r="D756" s="164"/>
      <c r="E756" s="164"/>
      <c r="F756" s="164"/>
      <c r="G756" s="164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</row>
    <row r="757" ht="18.75" customHeight="1">
      <c r="A757" s="164"/>
      <c r="B757" s="165"/>
      <c r="C757" s="164"/>
      <c r="D757" s="164"/>
      <c r="E757" s="164"/>
      <c r="F757" s="164"/>
      <c r="G757" s="164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</row>
    <row r="758" ht="18.75" customHeight="1">
      <c r="A758" s="164"/>
      <c r="B758" s="165"/>
      <c r="C758" s="164"/>
      <c r="D758" s="164"/>
      <c r="E758" s="164"/>
      <c r="F758" s="164"/>
      <c r="G758" s="164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</row>
    <row r="759" ht="18.75" customHeight="1">
      <c r="A759" s="164"/>
      <c r="B759" s="165"/>
      <c r="C759" s="164"/>
      <c r="D759" s="164"/>
      <c r="E759" s="164"/>
      <c r="F759" s="164"/>
      <c r="G759" s="164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</row>
    <row r="760" ht="18.75" customHeight="1">
      <c r="A760" s="164"/>
      <c r="B760" s="165"/>
      <c r="C760" s="164"/>
      <c r="D760" s="164"/>
      <c r="E760" s="164"/>
      <c r="F760" s="164"/>
      <c r="G760" s="164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</row>
    <row r="761" ht="18.75" customHeight="1">
      <c r="A761" s="164"/>
      <c r="B761" s="165"/>
      <c r="C761" s="164"/>
      <c r="D761" s="164"/>
      <c r="E761" s="164"/>
      <c r="F761" s="164"/>
      <c r="G761" s="164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</row>
    <row r="762" ht="18.75" customHeight="1">
      <c r="A762" s="164"/>
      <c r="B762" s="165"/>
      <c r="C762" s="164"/>
      <c r="D762" s="164"/>
      <c r="E762" s="164"/>
      <c r="F762" s="164"/>
      <c r="G762" s="164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</row>
    <row r="763" ht="18.75" customHeight="1">
      <c r="A763" s="164"/>
      <c r="B763" s="165"/>
      <c r="C763" s="164"/>
      <c r="D763" s="164"/>
      <c r="E763" s="164"/>
      <c r="F763" s="164"/>
      <c r="G763" s="164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</row>
    <row r="764" ht="18.75" customHeight="1">
      <c r="A764" s="164"/>
      <c r="B764" s="165"/>
      <c r="C764" s="164"/>
      <c r="D764" s="164"/>
      <c r="E764" s="164"/>
      <c r="F764" s="164"/>
      <c r="G764" s="164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</row>
    <row r="765" ht="18.75" customHeight="1">
      <c r="A765" s="164"/>
      <c r="B765" s="165"/>
      <c r="C765" s="164"/>
      <c r="D765" s="164"/>
      <c r="E765" s="164"/>
      <c r="F765" s="164"/>
      <c r="G765" s="164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</row>
    <row r="766" ht="18.75" customHeight="1">
      <c r="A766" s="164"/>
      <c r="B766" s="165"/>
      <c r="C766" s="164"/>
      <c r="D766" s="164"/>
      <c r="E766" s="164"/>
      <c r="F766" s="164"/>
      <c r="G766" s="164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</row>
    <row r="767" ht="18.75" customHeight="1">
      <c r="A767" s="164"/>
      <c r="B767" s="165"/>
      <c r="C767" s="164"/>
      <c r="D767" s="164"/>
      <c r="E767" s="164"/>
      <c r="F767" s="164"/>
      <c r="G767" s="164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</row>
    <row r="768" ht="18.75" customHeight="1">
      <c r="A768" s="164"/>
      <c r="B768" s="165"/>
      <c r="C768" s="164"/>
      <c r="D768" s="164"/>
      <c r="E768" s="164"/>
      <c r="F768" s="164"/>
      <c r="G768" s="164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</row>
    <row r="769" ht="18.75" customHeight="1">
      <c r="A769" s="164"/>
      <c r="B769" s="165"/>
      <c r="C769" s="164"/>
      <c r="D769" s="164"/>
      <c r="E769" s="164"/>
      <c r="F769" s="164"/>
      <c r="G769" s="164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</row>
    <row r="770" ht="18.75" customHeight="1">
      <c r="A770" s="164"/>
      <c r="B770" s="165"/>
      <c r="C770" s="164"/>
      <c r="D770" s="164"/>
      <c r="E770" s="164"/>
      <c r="F770" s="164"/>
      <c r="G770" s="164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</row>
    <row r="771" ht="18.75" customHeight="1">
      <c r="A771" s="164"/>
      <c r="B771" s="165"/>
      <c r="C771" s="164"/>
      <c r="D771" s="164"/>
      <c r="E771" s="164"/>
      <c r="F771" s="164"/>
      <c r="G771" s="164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</row>
    <row r="772" ht="18.75" customHeight="1">
      <c r="A772" s="164"/>
      <c r="B772" s="165"/>
      <c r="C772" s="164"/>
      <c r="D772" s="164"/>
      <c r="E772" s="164"/>
      <c r="F772" s="164"/>
      <c r="G772" s="164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</row>
    <row r="773" ht="18.75" customHeight="1">
      <c r="A773" s="164"/>
      <c r="B773" s="165"/>
      <c r="C773" s="164"/>
      <c r="D773" s="164"/>
      <c r="E773" s="164"/>
      <c r="F773" s="164"/>
      <c r="G773" s="164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</row>
    <row r="774" ht="18.75" customHeight="1">
      <c r="A774" s="164"/>
      <c r="B774" s="165"/>
      <c r="C774" s="164"/>
      <c r="D774" s="164"/>
      <c r="E774" s="164"/>
      <c r="F774" s="164"/>
      <c r="G774" s="164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</row>
    <row r="775" ht="18.75" customHeight="1">
      <c r="A775" s="164"/>
      <c r="B775" s="165"/>
      <c r="C775" s="164"/>
      <c r="D775" s="164"/>
      <c r="E775" s="164"/>
      <c r="F775" s="164"/>
      <c r="G775" s="164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</row>
    <row r="776" ht="18.75" customHeight="1">
      <c r="A776" s="164"/>
      <c r="B776" s="165"/>
      <c r="C776" s="164"/>
      <c r="D776" s="164"/>
      <c r="E776" s="164"/>
      <c r="F776" s="164"/>
      <c r="G776" s="164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</row>
    <row r="777" ht="18.75" customHeight="1">
      <c r="A777" s="164"/>
      <c r="B777" s="165"/>
      <c r="C777" s="164"/>
      <c r="D777" s="164"/>
      <c r="E777" s="164"/>
      <c r="F777" s="164"/>
      <c r="G777" s="164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</row>
    <row r="778" ht="18.75" customHeight="1">
      <c r="A778" s="164"/>
      <c r="B778" s="165"/>
      <c r="C778" s="164"/>
      <c r="D778" s="164"/>
      <c r="E778" s="164"/>
      <c r="F778" s="164"/>
      <c r="G778" s="164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</row>
    <row r="779" ht="18.75" customHeight="1">
      <c r="A779" s="164"/>
      <c r="B779" s="165"/>
      <c r="C779" s="164"/>
      <c r="D779" s="164"/>
      <c r="E779" s="164"/>
      <c r="F779" s="164"/>
      <c r="G779" s="164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</row>
    <row r="780" ht="18.75" customHeight="1">
      <c r="A780" s="164"/>
      <c r="B780" s="165"/>
      <c r="C780" s="164"/>
      <c r="D780" s="164"/>
      <c r="E780" s="164"/>
      <c r="F780" s="164"/>
      <c r="G780" s="164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</row>
    <row r="781" ht="18.75" customHeight="1">
      <c r="A781" s="164"/>
      <c r="B781" s="165"/>
      <c r="C781" s="164"/>
      <c r="D781" s="164"/>
      <c r="E781" s="164"/>
      <c r="F781" s="164"/>
      <c r="G781" s="164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</row>
    <row r="782" ht="18.75" customHeight="1">
      <c r="A782" s="164"/>
      <c r="B782" s="165"/>
      <c r="C782" s="164"/>
      <c r="D782" s="164"/>
      <c r="E782" s="164"/>
      <c r="F782" s="164"/>
      <c r="G782" s="164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</row>
    <row r="783" ht="18.75" customHeight="1">
      <c r="A783" s="164"/>
      <c r="B783" s="165"/>
      <c r="C783" s="164"/>
      <c r="D783" s="164"/>
      <c r="E783" s="164"/>
      <c r="F783" s="164"/>
      <c r="G783" s="164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</row>
    <row r="784" ht="18.75" customHeight="1">
      <c r="A784" s="164"/>
      <c r="B784" s="165"/>
      <c r="C784" s="164"/>
      <c r="D784" s="164"/>
      <c r="E784" s="164"/>
      <c r="F784" s="164"/>
      <c r="G784" s="164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</row>
    <row r="785" ht="18.75" customHeight="1">
      <c r="A785" s="164"/>
      <c r="B785" s="165"/>
      <c r="C785" s="164"/>
      <c r="D785" s="164"/>
      <c r="E785" s="164"/>
      <c r="F785" s="164"/>
      <c r="G785" s="164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</row>
    <row r="786" ht="18.75" customHeight="1">
      <c r="A786" s="164"/>
      <c r="B786" s="165"/>
      <c r="C786" s="164"/>
      <c r="D786" s="164"/>
      <c r="E786" s="164"/>
      <c r="F786" s="164"/>
      <c r="G786" s="164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</row>
    <row r="787" ht="18.75" customHeight="1">
      <c r="A787" s="164"/>
      <c r="B787" s="165"/>
      <c r="C787" s="164"/>
      <c r="D787" s="164"/>
      <c r="E787" s="164"/>
      <c r="F787" s="164"/>
      <c r="G787" s="164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</row>
    <row r="788" ht="18.75" customHeight="1">
      <c r="A788" s="164"/>
      <c r="B788" s="165"/>
      <c r="C788" s="164"/>
      <c r="D788" s="164"/>
      <c r="E788" s="164"/>
      <c r="F788" s="164"/>
      <c r="G788" s="164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</row>
    <row r="789" ht="18.75" customHeight="1">
      <c r="A789" s="164"/>
      <c r="B789" s="165"/>
      <c r="C789" s="164"/>
      <c r="D789" s="164"/>
      <c r="E789" s="164"/>
      <c r="F789" s="164"/>
      <c r="G789" s="164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</row>
    <row r="790" ht="18.75" customHeight="1">
      <c r="A790" s="164"/>
      <c r="B790" s="165"/>
      <c r="C790" s="164"/>
      <c r="D790" s="164"/>
      <c r="E790" s="164"/>
      <c r="F790" s="164"/>
      <c r="G790" s="164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</row>
    <row r="791" ht="18.75" customHeight="1">
      <c r="A791" s="164"/>
      <c r="B791" s="165"/>
      <c r="C791" s="164"/>
      <c r="D791" s="164"/>
      <c r="E791" s="164"/>
      <c r="F791" s="164"/>
      <c r="G791" s="164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</row>
    <row r="792" ht="18.75" customHeight="1">
      <c r="A792" s="164"/>
      <c r="B792" s="165"/>
      <c r="C792" s="164"/>
      <c r="D792" s="164"/>
      <c r="E792" s="164"/>
      <c r="F792" s="164"/>
      <c r="G792" s="164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</row>
    <row r="793" ht="18.75" customHeight="1">
      <c r="A793" s="164"/>
      <c r="B793" s="165"/>
      <c r="C793" s="164"/>
      <c r="D793" s="164"/>
      <c r="E793" s="164"/>
      <c r="F793" s="164"/>
      <c r="G793" s="164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</row>
    <row r="794" ht="18.75" customHeight="1">
      <c r="A794" s="164"/>
      <c r="B794" s="165"/>
      <c r="C794" s="164"/>
      <c r="D794" s="164"/>
      <c r="E794" s="164"/>
      <c r="F794" s="164"/>
      <c r="G794" s="164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</row>
    <row r="795" ht="18.75" customHeight="1">
      <c r="A795" s="164"/>
      <c r="B795" s="165"/>
      <c r="C795" s="164"/>
      <c r="D795" s="164"/>
      <c r="E795" s="164"/>
      <c r="F795" s="164"/>
      <c r="G795" s="164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</row>
    <row r="796" ht="18.75" customHeight="1">
      <c r="A796" s="164"/>
      <c r="B796" s="165"/>
      <c r="C796" s="164"/>
      <c r="D796" s="164"/>
      <c r="E796" s="164"/>
      <c r="F796" s="164"/>
      <c r="G796" s="164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</row>
    <row r="797" ht="18.75" customHeight="1">
      <c r="A797" s="164"/>
      <c r="B797" s="165"/>
      <c r="C797" s="164"/>
      <c r="D797" s="164"/>
      <c r="E797" s="164"/>
      <c r="F797" s="164"/>
      <c r="G797" s="164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</row>
    <row r="798" ht="18.75" customHeight="1">
      <c r="A798" s="164"/>
      <c r="B798" s="165"/>
      <c r="C798" s="164"/>
      <c r="D798" s="164"/>
      <c r="E798" s="164"/>
      <c r="F798" s="164"/>
      <c r="G798" s="164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</row>
    <row r="799" ht="18.75" customHeight="1">
      <c r="A799" s="164"/>
      <c r="B799" s="165"/>
      <c r="C799" s="164"/>
      <c r="D799" s="164"/>
      <c r="E799" s="164"/>
      <c r="F799" s="164"/>
      <c r="G799" s="164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</row>
    <row r="800" ht="18.75" customHeight="1">
      <c r="A800" s="164"/>
      <c r="B800" s="165"/>
      <c r="C800" s="164"/>
      <c r="D800" s="164"/>
      <c r="E800" s="164"/>
      <c r="F800" s="164"/>
      <c r="G800" s="164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</row>
    <row r="801" ht="18.75" customHeight="1">
      <c r="A801" s="164"/>
      <c r="B801" s="165"/>
      <c r="C801" s="164"/>
      <c r="D801" s="164"/>
      <c r="E801" s="164"/>
      <c r="F801" s="164"/>
      <c r="G801" s="164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</row>
    <row r="802" ht="18.75" customHeight="1">
      <c r="A802" s="164"/>
      <c r="B802" s="165"/>
      <c r="C802" s="164"/>
      <c r="D802" s="164"/>
      <c r="E802" s="164"/>
      <c r="F802" s="164"/>
      <c r="G802" s="164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</row>
    <row r="803" ht="18.75" customHeight="1">
      <c r="A803" s="164"/>
      <c r="B803" s="165"/>
      <c r="C803" s="164"/>
      <c r="D803" s="164"/>
      <c r="E803" s="164"/>
      <c r="F803" s="164"/>
      <c r="G803" s="164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</row>
    <row r="804" ht="18.75" customHeight="1">
      <c r="A804" s="164"/>
      <c r="B804" s="165"/>
      <c r="C804" s="164"/>
      <c r="D804" s="164"/>
      <c r="E804" s="164"/>
      <c r="F804" s="164"/>
      <c r="G804" s="164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</row>
    <row r="805" ht="18.75" customHeight="1">
      <c r="A805" s="164"/>
      <c r="B805" s="165"/>
      <c r="C805" s="164"/>
      <c r="D805" s="164"/>
      <c r="E805" s="164"/>
      <c r="F805" s="164"/>
      <c r="G805" s="164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</row>
    <row r="806" ht="18.75" customHeight="1">
      <c r="A806" s="164"/>
      <c r="B806" s="165"/>
      <c r="C806" s="164"/>
      <c r="D806" s="164"/>
      <c r="E806" s="164"/>
      <c r="F806" s="164"/>
      <c r="G806" s="164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</row>
    <row r="807" ht="18.75" customHeight="1">
      <c r="A807" s="164"/>
      <c r="B807" s="165"/>
      <c r="C807" s="164"/>
      <c r="D807" s="164"/>
      <c r="E807" s="164"/>
      <c r="F807" s="164"/>
      <c r="G807" s="164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</row>
    <row r="808" ht="18.75" customHeight="1">
      <c r="A808" s="164"/>
      <c r="B808" s="165"/>
      <c r="C808" s="164"/>
      <c r="D808" s="164"/>
      <c r="E808" s="164"/>
      <c r="F808" s="164"/>
      <c r="G808" s="164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</row>
    <row r="809" ht="18.75" customHeight="1">
      <c r="A809" s="164"/>
      <c r="B809" s="165"/>
      <c r="C809" s="164"/>
      <c r="D809" s="164"/>
      <c r="E809" s="164"/>
      <c r="F809" s="164"/>
      <c r="G809" s="164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</row>
    <row r="810" ht="18.75" customHeight="1">
      <c r="A810" s="164"/>
      <c r="B810" s="165"/>
      <c r="C810" s="164"/>
      <c r="D810" s="164"/>
      <c r="E810" s="164"/>
      <c r="F810" s="164"/>
      <c r="G810" s="164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</row>
    <row r="811" ht="18.75" customHeight="1">
      <c r="A811" s="164"/>
      <c r="B811" s="165"/>
      <c r="C811" s="164"/>
      <c r="D811" s="164"/>
      <c r="E811" s="164"/>
      <c r="F811" s="164"/>
      <c r="G811" s="164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</row>
    <row r="812" ht="18.75" customHeight="1">
      <c r="A812" s="164"/>
      <c r="B812" s="165"/>
      <c r="C812" s="164"/>
      <c r="D812" s="164"/>
      <c r="E812" s="164"/>
      <c r="F812" s="164"/>
      <c r="G812" s="164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</row>
    <row r="813" ht="18.75" customHeight="1">
      <c r="A813" s="164"/>
      <c r="B813" s="165"/>
      <c r="C813" s="164"/>
      <c r="D813" s="164"/>
      <c r="E813" s="164"/>
      <c r="F813" s="164"/>
      <c r="G813" s="164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</row>
    <row r="814" ht="18.75" customHeight="1">
      <c r="A814" s="164"/>
      <c r="B814" s="165"/>
      <c r="C814" s="164"/>
      <c r="D814" s="164"/>
      <c r="E814" s="164"/>
      <c r="F814" s="164"/>
      <c r="G814" s="164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</row>
    <row r="815" ht="18.75" customHeight="1">
      <c r="A815" s="164"/>
      <c r="B815" s="165"/>
      <c r="C815" s="164"/>
      <c r="D815" s="164"/>
      <c r="E815" s="164"/>
      <c r="F815" s="164"/>
      <c r="G815" s="164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</row>
    <row r="816" ht="18.75" customHeight="1">
      <c r="A816" s="164"/>
      <c r="B816" s="165"/>
      <c r="C816" s="164"/>
      <c r="D816" s="164"/>
      <c r="E816" s="164"/>
      <c r="F816" s="164"/>
      <c r="G816" s="164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</row>
    <row r="817" ht="18.75" customHeight="1">
      <c r="A817" s="164"/>
      <c r="B817" s="165"/>
      <c r="C817" s="164"/>
      <c r="D817" s="164"/>
      <c r="E817" s="164"/>
      <c r="F817" s="164"/>
      <c r="G817" s="164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</row>
    <row r="818" ht="18.75" customHeight="1">
      <c r="A818" s="164"/>
      <c r="B818" s="165"/>
      <c r="C818" s="164"/>
      <c r="D818" s="164"/>
      <c r="E818" s="164"/>
      <c r="F818" s="164"/>
      <c r="G818" s="164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</row>
    <row r="819" ht="18.75" customHeight="1">
      <c r="A819" s="164"/>
      <c r="B819" s="165"/>
      <c r="C819" s="164"/>
      <c r="D819" s="164"/>
      <c r="E819" s="164"/>
      <c r="F819" s="164"/>
      <c r="G819" s="164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</row>
    <row r="820" ht="18.75" customHeight="1">
      <c r="A820" s="164"/>
      <c r="B820" s="165"/>
      <c r="C820" s="164"/>
      <c r="D820" s="164"/>
      <c r="E820" s="164"/>
      <c r="F820" s="164"/>
      <c r="G820" s="164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</row>
    <row r="821" ht="18.75" customHeight="1">
      <c r="A821" s="164"/>
      <c r="B821" s="165"/>
      <c r="C821" s="164"/>
      <c r="D821" s="164"/>
      <c r="E821" s="164"/>
      <c r="F821" s="164"/>
      <c r="G821" s="164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</row>
    <row r="822" ht="18.75" customHeight="1">
      <c r="A822" s="164"/>
      <c r="B822" s="165"/>
      <c r="C822" s="164"/>
      <c r="D822" s="164"/>
      <c r="E822" s="164"/>
      <c r="F822" s="164"/>
      <c r="G822" s="164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</row>
    <row r="823" ht="18.75" customHeight="1">
      <c r="A823" s="164"/>
      <c r="B823" s="165"/>
      <c r="C823" s="164"/>
      <c r="D823" s="164"/>
      <c r="E823" s="164"/>
      <c r="F823" s="164"/>
      <c r="G823" s="164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</row>
    <row r="824" ht="18.75" customHeight="1">
      <c r="A824" s="164"/>
      <c r="B824" s="165"/>
      <c r="C824" s="164"/>
      <c r="D824" s="164"/>
      <c r="E824" s="164"/>
      <c r="F824" s="164"/>
      <c r="G824" s="164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</row>
    <row r="825" ht="18.75" customHeight="1">
      <c r="A825" s="164"/>
      <c r="B825" s="165"/>
      <c r="C825" s="164"/>
      <c r="D825" s="164"/>
      <c r="E825" s="164"/>
      <c r="F825" s="164"/>
      <c r="G825" s="164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</row>
    <row r="826" ht="18.75" customHeight="1">
      <c r="A826" s="164"/>
      <c r="B826" s="165"/>
      <c r="C826" s="164"/>
      <c r="D826" s="164"/>
      <c r="E826" s="164"/>
      <c r="F826" s="164"/>
      <c r="G826" s="164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</row>
    <row r="827" ht="18.75" customHeight="1">
      <c r="A827" s="164"/>
      <c r="B827" s="165"/>
      <c r="C827" s="164"/>
      <c r="D827" s="164"/>
      <c r="E827" s="164"/>
      <c r="F827" s="164"/>
      <c r="G827" s="164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</row>
    <row r="828" ht="18.75" customHeight="1">
      <c r="A828" s="164"/>
      <c r="B828" s="165"/>
      <c r="C828" s="164"/>
      <c r="D828" s="164"/>
      <c r="E828" s="164"/>
      <c r="F828" s="164"/>
      <c r="G828" s="164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</row>
    <row r="829" ht="18.75" customHeight="1">
      <c r="A829" s="164"/>
      <c r="B829" s="165"/>
      <c r="C829" s="164"/>
      <c r="D829" s="164"/>
      <c r="E829" s="164"/>
      <c r="F829" s="164"/>
      <c r="G829" s="164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</row>
    <row r="830" ht="18.75" customHeight="1">
      <c r="A830" s="164"/>
      <c r="B830" s="165"/>
      <c r="C830" s="164"/>
      <c r="D830" s="164"/>
      <c r="E830" s="164"/>
      <c r="F830" s="164"/>
      <c r="G830" s="164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</row>
    <row r="831" ht="18.75" customHeight="1">
      <c r="A831" s="164"/>
      <c r="B831" s="165"/>
      <c r="C831" s="164"/>
      <c r="D831" s="164"/>
      <c r="E831" s="164"/>
      <c r="F831" s="164"/>
      <c r="G831" s="164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</row>
    <row r="832" ht="18.75" customHeight="1">
      <c r="A832" s="164"/>
      <c r="B832" s="165"/>
      <c r="C832" s="164"/>
      <c r="D832" s="164"/>
      <c r="E832" s="164"/>
      <c r="F832" s="164"/>
      <c r="G832" s="164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</row>
    <row r="833" ht="18.75" customHeight="1">
      <c r="A833" s="164"/>
      <c r="B833" s="165"/>
      <c r="C833" s="164"/>
      <c r="D833" s="164"/>
      <c r="E833" s="164"/>
      <c r="F833" s="164"/>
      <c r="G833" s="164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</row>
    <row r="834" ht="18.75" customHeight="1">
      <c r="A834" s="164"/>
      <c r="B834" s="165"/>
      <c r="C834" s="164"/>
      <c r="D834" s="164"/>
      <c r="E834" s="164"/>
      <c r="F834" s="164"/>
      <c r="G834" s="164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</row>
    <row r="835" ht="18.75" customHeight="1">
      <c r="A835" s="164"/>
      <c r="B835" s="165"/>
      <c r="C835" s="164"/>
      <c r="D835" s="164"/>
      <c r="E835" s="164"/>
      <c r="F835" s="164"/>
      <c r="G835" s="164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</row>
    <row r="836" ht="18.75" customHeight="1">
      <c r="A836" s="164"/>
      <c r="B836" s="165"/>
      <c r="C836" s="164"/>
      <c r="D836" s="164"/>
      <c r="E836" s="164"/>
      <c r="F836" s="164"/>
      <c r="G836" s="164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</row>
    <row r="837" ht="18.75" customHeight="1">
      <c r="A837" s="164"/>
      <c r="B837" s="165"/>
      <c r="C837" s="164"/>
      <c r="D837" s="164"/>
      <c r="E837" s="164"/>
      <c r="F837" s="164"/>
      <c r="G837" s="164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</row>
    <row r="838" ht="18.75" customHeight="1">
      <c r="A838" s="164"/>
      <c r="B838" s="165"/>
      <c r="C838" s="164"/>
      <c r="D838" s="164"/>
      <c r="E838" s="164"/>
      <c r="F838" s="164"/>
      <c r="G838" s="164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</row>
    <row r="839" ht="18.75" customHeight="1">
      <c r="A839" s="164"/>
      <c r="B839" s="165"/>
      <c r="C839" s="164"/>
      <c r="D839" s="164"/>
      <c r="E839" s="164"/>
      <c r="F839" s="164"/>
      <c r="G839" s="164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</row>
    <row r="840" ht="18.75" customHeight="1">
      <c r="A840" s="164"/>
      <c r="B840" s="165"/>
      <c r="C840" s="164"/>
      <c r="D840" s="164"/>
      <c r="E840" s="164"/>
      <c r="F840" s="164"/>
      <c r="G840" s="164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</row>
    <row r="841" ht="18.75" customHeight="1">
      <c r="A841" s="164"/>
      <c r="B841" s="165"/>
      <c r="C841" s="164"/>
      <c r="D841" s="164"/>
      <c r="E841" s="164"/>
      <c r="F841" s="164"/>
      <c r="G841" s="164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</row>
    <row r="842" ht="18.75" customHeight="1">
      <c r="A842" s="164"/>
      <c r="B842" s="165"/>
      <c r="C842" s="164"/>
      <c r="D842" s="164"/>
      <c r="E842" s="164"/>
      <c r="F842" s="164"/>
      <c r="G842" s="164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</row>
    <row r="843" ht="18.75" customHeight="1">
      <c r="A843" s="164"/>
      <c r="B843" s="165"/>
      <c r="C843" s="164"/>
      <c r="D843" s="164"/>
      <c r="E843" s="164"/>
      <c r="F843" s="164"/>
      <c r="G843" s="164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</row>
    <row r="844" ht="18.75" customHeight="1">
      <c r="A844" s="164"/>
      <c r="B844" s="165"/>
      <c r="C844" s="164"/>
      <c r="D844" s="164"/>
      <c r="E844" s="164"/>
      <c r="F844" s="164"/>
      <c r="G844" s="164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</row>
    <row r="845" ht="18.75" customHeight="1">
      <c r="A845" s="164"/>
      <c r="B845" s="165"/>
      <c r="C845" s="164"/>
      <c r="D845" s="164"/>
      <c r="E845" s="164"/>
      <c r="F845" s="164"/>
      <c r="G845" s="164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</row>
    <row r="846" ht="18.75" customHeight="1">
      <c r="A846" s="164"/>
      <c r="B846" s="165"/>
      <c r="C846" s="164"/>
      <c r="D846" s="164"/>
      <c r="E846" s="164"/>
      <c r="F846" s="164"/>
      <c r="G846" s="164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</row>
    <row r="847" ht="18.75" customHeight="1">
      <c r="A847" s="164"/>
      <c r="B847" s="165"/>
      <c r="C847" s="164"/>
      <c r="D847" s="164"/>
      <c r="E847" s="164"/>
      <c r="F847" s="164"/>
      <c r="G847" s="164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</row>
    <row r="848" ht="18.75" customHeight="1">
      <c r="A848" s="164"/>
      <c r="B848" s="165"/>
      <c r="C848" s="164"/>
      <c r="D848" s="164"/>
      <c r="E848" s="164"/>
      <c r="F848" s="164"/>
      <c r="G848" s="164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</row>
    <row r="849" ht="18.75" customHeight="1">
      <c r="A849" s="164"/>
      <c r="B849" s="165"/>
      <c r="C849" s="164"/>
      <c r="D849" s="164"/>
      <c r="E849" s="164"/>
      <c r="F849" s="164"/>
      <c r="G849" s="164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</row>
    <row r="850" ht="18.75" customHeight="1">
      <c r="A850" s="164"/>
      <c r="B850" s="165"/>
      <c r="C850" s="164"/>
      <c r="D850" s="164"/>
      <c r="E850" s="164"/>
      <c r="F850" s="164"/>
      <c r="G850" s="164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</row>
    <row r="851" ht="18.75" customHeight="1">
      <c r="A851" s="164"/>
      <c r="B851" s="165"/>
      <c r="C851" s="164"/>
      <c r="D851" s="164"/>
      <c r="E851" s="164"/>
      <c r="F851" s="164"/>
      <c r="G851" s="164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</row>
    <row r="852" ht="18.75" customHeight="1">
      <c r="A852" s="164"/>
      <c r="B852" s="165"/>
      <c r="C852" s="164"/>
      <c r="D852" s="164"/>
      <c r="E852" s="164"/>
      <c r="F852" s="164"/>
      <c r="G852" s="164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</row>
    <row r="853" ht="18.75" customHeight="1">
      <c r="A853" s="164"/>
      <c r="B853" s="165"/>
      <c r="C853" s="164"/>
      <c r="D853" s="164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</row>
    <row r="854" ht="18.75" customHeight="1">
      <c r="A854" s="164"/>
      <c r="B854" s="165"/>
      <c r="C854" s="164"/>
      <c r="D854" s="164"/>
      <c r="E854" s="164"/>
      <c r="F854" s="164"/>
      <c r="G854" s="164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</row>
    <row r="855" ht="18.75" customHeight="1">
      <c r="A855" s="164"/>
      <c r="B855" s="165"/>
      <c r="C855" s="164"/>
      <c r="D855" s="164"/>
      <c r="E855" s="164"/>
      <c r="F855" s="164"/>
      <c r="G855" s="164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</row>
    <row r="856" ht="18.75" customHeight="1">
      <c r="A856" s="164"/>
      <c r="B856" s="165"/>
      <c r="C856" s="164"/>
      <c r="D856" s="164"/>
      <c r="E856" s="164"/>
      <c r="F856" s="164"/>
      <c r="G856" s="164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</row>
    <row r="857" ht="18.75" customHeight="1">
      <c r="A857" s="164"/>
      <c r="B857" s="165"/>
      <c r="C857" s="164"/>
      <c r="D857" s="164"/>
      <c r="E857" s="164"/>
      <c r="F857" s="164"/>
      <c r="G857" s="164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</row>
    <row r="858" ht="18.75" customHeight="1">
      <c r="A858" s="164"/>
      <c r="B858" s="165"/>
      <c r="C858" s="164"/>
      <c r="D858" s="164"/>
      <c r="E858" s="164"/>
      <c r="F858" s="164"/>
      <c r="G858" s="164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</row>
    <row r="859" ht="18.75" customHeight="1">
      <c r="A859" s="164"/>
      <c r="B859" s="165"/>
      <c r="C859" s="164"/>
      <c r="D859" s="164"/>
      <c r="E859" s="164"/>
      <c r="F859" s="164"/>
      <c r="G859" s="164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</row>
    <row r="860" ht="18.75" customHeight="1">
      <c r="A860" s="164"/>
      <c r="B860" s="165"/>
      <c r="C860" s="164"/>
      <c r="D860" s="164"/>
      <c r="E860" s="164"/>
      <c r="F860" s="164"/>
      <c r="G860" s="164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</row>
    <row r="861" ht="18.75" customHeight="1">
      <c r="A861" s="164"/>
      <c r="B861" s="165"/>
      <c r="C861" s="164"/>
      <c r="D861" s="164"/>
      <c r="E861" s="164"/>
      <c r="F861" s="164"/>
      <c r="G861" s="164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</row>
    <row r="862" ht="18.75" customHeight="1">
      <c r="A862" s="164"/>
      <c r="B862" s="165"/>
      <c r="C862" s="164"/>
      <c r="D862" s="164"/>
      <c r="E862" s="164"/>
      <c r="F862" s="164"/>
      <c r="G862" s="164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</row>
    <row r="863" ht="18.75" customHeight="1">
      <c r="A863" s="164"/>
      <c r="B863" s="165"/>
      <c r="C863" s="164"/>
      <c r="D863" s="164"/>
      <c r="E863" s="164"/>
      <c r="F863" s="164"/>
      <c r="G863" s="164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</row>
    <row r="864" ht="18.75" customHeight="1">
      <c r="A864" s="164"/>
      <c r="B864" s="165"/>
      <c r="C864" s="164"/>
      <c r="D864" s="164"/>
      <c r="E864" s="164"/>
      <c r="F864" s="164"/>
      <c r="G864" s="164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</row>
    <row r="865" ht="18.75" customHeight="1">
      <c r="A865" s="164"/>
      <c r="B865" s="165"/>
      <c r="C865" s="164"/>
      <c r="D865" s="164"/>
      <c r="E865" s="164"/>
      <c r="F865" s="164"/>
      <c r="G865" s="164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</row>
    <row r="866" ht="18.75" customHeight="1">
      <c r="A866" s="164"/>
      <c r="B866" s="165"/>
      <c r="C866" s="164"/>
      <c r="D866" s="164"/>
      <c r="E866" s="164"/>
      <c r="F866" s="164"/>
      <c r="G866" s="164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</row>
    <row r="867" ht="18.75" customHeight="1">
      <c r="A867" s="164"/>
      <c r="B867" s="165"/>
      <c r="C867" s="164"/>
      <c r="D867" s="164"/>
      <c r="E867" s="164"/>
      <c r="F867" s="164"/>
      <c r="G867" s="164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</row>
    <row r="868" ht="18.75" customHeight="1">
      <c r="A868" s="164"/>
      <c r="B868" s="165"/>
      <c r="C868" s="164"/>
      <c r="D868" s="164"/>
      <c r="E868" s="164"/>
      <c r="F868" s="164"/>
      <c r="G868" s="164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</row>
    <row r="869" ht="18.75" customHeight="1">
      <c r="A869" s="164"/>
      <c r="B869" s="165"/>
      <c r="C869" s="164"/>
      <c r="D869" s="164"/>
      <c r="E869" s="164"/>
      <c r="F869" s="164"/>
      <c r="G869" s="164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</row>
    <row r="870" ht="18.75" customHeight="1">
      <c r="A870" s="164"/>
      <c r="B870" s="165"/>
      <c r="C870" s="164"/>
      <c r="D870" s="164"/>
      <c r="E870" s="164"/>
      <c r="F870" s="164"/>
      <c r="G870" s="164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</row>
    <row r="871" ht="18.75" customHeight="1">
      <c r="A871" s="164"/>
      <c r="B871" s="165"/>
      <c r="C871" s="164"/>
      <c r="D871" s="164"/>
      <c r="E871" s="164"/>
      <c r="F871" s="164"/>
      <c r="G871" s="164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</row>
    <row r="872" ht="18.75" customHeight="1">
      <c r="A872" s="164"/>
      <c r="B872" s="165"/>
      <c r="C872" s="164"/>
      <c r="D872" s="164"/>
      <c r="E872" s="164"/>
      <c r="F872" s="164"/>
      <c r="G872" s="164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</row>
    <row r="873" ht="18.75" customHeight="1">
      <c r="A873" s="164"/>
      <c r="B873" s="165"/>
      <c r="C873" s="164"/>
      <c r="D873" s="164"/>
      <c r="E873" s="164"/>
      <c r="F873" s="164"/>
      <c r="G873" s="164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</row>
    <row r="874" ht="18.75" customHeight="1">
      <c r="A874" s="164"/>
      <c r="B874" s="165"/>
      <c r="C874" s="164"/>
      <c r="D874" s="164"/>
      <c r="E874" s="164"/>
      <c r="F874" s="164"/>
      <c r="G874" s="164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</row>
    <row r="875" ht="18.75" customHeight="1">
      <c r="A875" s="164"/>
      <c r="B875" s="165"/>
      <c r="C875" s="164"/>
      <c r="D875" s="164"/>
      <c r="E875" s="164"/>
      <c r="F875" s="164"/>
      <c r="G875" s="164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</row>
    <row r="876" ht="18.75" customHeight="1">
      <c r="A876" s="164"/>
      <c r="B876" s="165"/>
      <c r="C876" s="164"/>
      <c r="D876" s="164"/>
      <c r="E876" s="164"/>
      <c r="F876" s="164"/>
      <c r="G876" s="164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</row>
    <row r="877" ht="18.75" customHeight="1">
      <c r="A877" s="164"/>
      <c r="B877" s="165"/>
      <c r="C877" s="164"/>
      <c r="D877" s="164"/>
      <c r="E877" s="164"/>
      <c r="F877" s="164"/>
      <c r="G877" s="164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</row>
    <row r="878" ht="18.75" customHeight="1">
      <c r="A878" s="164"/>
      <c r="B878" s="165"/>
      <c r="C878" s="164"/>
      <c r="D878" s="164"/>
      <c r="E878" s="164"/>
      <c r="F878" s="164"/>
      <c r="G878" s="164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</row>
    <row r="879" ht="18.75" customHeight="1">
      <c r="A879" s="164"/>
      <c r="B879" s="165"/>
      <c r="C879" s="164"/>
      <c r="D879" s="164"/>
      <c r="E879" s="164"/>
      <c r="F879" s="164"/>
      <c r="G879" s="164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</row>
    <row r="880" ht="18.75" customHeight="1">
      <c r="A880" s="164"/>
      <c r="B880" s="165"/>
      <c r="C880" s="164"/>
      <c r="D880" s="164"/>
      <c r="E880" s="164"/>
      <c r="F880" s="164"/>
      <c r="G880" s="164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</row>
    <row r="881" ht="18.75" customHeight="1">
      <c r="A881" s="164"/>
      <c r="B881" s="165"/>
      <c r="C881" s="164"/>
      <c r="D881" s="164"/>
      <c r="E881" s="164"/>
      <c r="F881" s="164"/>
      <c r="G881" s="164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</row>
    <row r="882" ht="18.75" customHeight="1">
      <c r="A882" s="164"/>
      <c r="B882" s="165"/>
      <c r="C882" s="164"/>
      <c r="D882" s="164"/>
      <c r="E882" s="164"/>
      <c r="F882" s="164"/>
      <c r="G882" s="164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</row>
    <row r="883" ht="18.75" customHeight="1">
      <c r="A883" s="164"/>
      <c r="B883" s="165"/>
      <c r="C883" s="164"/>
      <c r="D883" s="164"/>
      <c r="E883" s="164"/>
      <c r="F883" s="164"/>
      <c r="G883" s="164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</row>
    <row r="884" ht="18.75" customHeight="1">
      <c r="A884" s="164"/>
      <c r="B884" s="165"/>
      <c r="C884" s="164"/>
      <c r="D884" s="164"/>
      <c r="E884" s="164"/>
      <c r="F884" s="164"/>
      <c r="G884" s="164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</row>
    <row r="885" ht="18.75" customHeight="1">
      <c r="A885" s="164"/>
      <c r="B885" s="165"/>
      <c r="C885" s="164"/>
      <c r="D885" s="164"/>
      <c r="E885" s="164"/>
      <c r="F885" s="164"/>
      <c r="G885" s="164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</row>
    <row r="886" ht="18.75" customHeight="1">
      <c r="A886" s="164"/>
      <c r="B886" s="165"/>
      <c r="C886" s="164"/>
      <c r="D886" s="164"/>
      <c r="E886" s="164"/>
      <c r="F886" s="164"/>
      <c r="G886" s="164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</row>
    <row r="887" ht="18.75" customHeight="1">
      <c r="A887" s="164"/>
      <c r="B887" s="165"/>
      <c r="C887" s="164"/>
      <c r="D887" s="164"/>
      <c r="E887" s="164"/>
      <c r="F887" s="164"/>
      <c r="G887" s="164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</row>
    <row r="888" ht="18.75" customHeight="1">
      <c r="A888" s="164"/>
      <c r="B888" s="165"/>
      <c r="C888" s="164"/>
      <c r="D888" s="164"/>
      <c r="E888" s="164"/>
      <c r="F888" s="164"/>
      <c r="G888" s="164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</row>
    <row r="889" ht="18.75" customHeight="1">
      <c r="A889" s="164"/>
      <c r="B889" s="165"/>
      <c r="C889" s="164"/>
      <c r="D889" s="164"/>
      <c r="E889" s="164"/>
      <c r="F889" s="164"/>
      <c r="G889" s="164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</row>
    <row r="890" ht="18.75" customHeight="1">
      <c r="A890" s="164"/>
      <c r="B890" s="165"/>
      <c r="C890" s="164"/>
      <c r="D890" s="164"/>
      <c r="E890" s="164"/>
      <c r="F890" s="164"/>
      <c r="G890" s="164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</row>
    <row r="891" ht="18.75" customHeight="1">
      <c r="A891" s="164"/>
      <c r="B891" s="165"/>
      <c r="C891" s="164"/>
      <c r="D891" s="164"/>
      <c r="E891" s="164"/>
      <c r="F891" s="164"/>
      <c r="G891" s="164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</row>
    <row r="892" ht="18.75" customHeight="1">
      <c r="A892" s="164"/>
      <c r="B892" s="165"/>
      <c r="C892" s="164"/>
      <c r="D892" s="164"/>
      <c r="E892" s="164"/>
      <c r="F892" s="164"/>
      <c r="G892" s="164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</row>
    <row r="893" ht="18.75" customHeight="1">
      <c r="A893" s="164"/>
      <c r="B893" s="165"/>
      <c r="C893" s="164"/>
      <c r="D893" s="164"/>
      <c r="E893" s="164"/>
      <c r="F893" s="164"/>
      <c r="G893" s="164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</row>
    <row r="894" ht="18.75" customHeight="1">
      <c r="A894" s="164"/>
      <c r="B894" s="165"/>
      <c r="C894" s="164"/>
      <c r="D894" s="164"/>
      <c r="E894" s="164"/>
      <c r="F894" s="164"/>
      <c r="G894" s="164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</row>
    <row r="895" ht="18.75" customHeight="1">
      <c r="A895" s="164"/>
      <c r="B895" s="165"/>
      <c r="C895" s="164"/>
      <c r="D895" s="164"/>
      <c r="E895" s="164"/>
      <c r="F895" s="164"/>
      <c r="G895" s="164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</row>
    <row r="896" ht="18.75" customHeight="1">
      <c r="A896" s="164"/>
      <c r="B896" s="165"/>
      <c r="C896" s="164"/>
      <c r="D896" s="164"/>
      <c r="E896" s="164"/>
      <c r="F896" s="164"/>
      <c r="G896" s="164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</row>
    <row r="897" ht="18.75" customHeight="1">
      <c r="A897" s="164"/>
      <c r="B897" s="165"/>
      <c r="C897" s="164"/>
      <c r="D897" s="164"/>
      <c r="E897" s="164"/>
      <c r="F897" s="164"/>
      <c r="G897" s="164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</row>
    <row r="898" ht="18.75" customHeight="1">
      <c r="A898" s="164"/>
      <c r="B898" s="165"/>
      <c r="C898" s="164"/>
      <c r="D898" s="164"/>
      <c r="E898" s="164"/>
      <c r="F898" s="164"/>
      <c r="G898" s="164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</row>
    <row r="899" ht="18.75" customHeight="1">
      <c r="A899" s="164"/>
      <c r="B899" s="165"/>
      <c r="C899" s="164"/>
      <c r="D899" s="164"/>
      <c r="E899" s="164"/>
      <c r="F899" s="164"/>
      <c r="G899" s="164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</row>
    <row r="900" ht="18.75" customHeight="1">
      <c r="A900" s="164"/>
      <c r="B900" s="165"/>
      <c r="C900" s="164"/>
      <c r="D900" s="164"/>
      <c r="E900" s="164"/>
      <c r="F900" s="164"/>
      <c r="G900" s="164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</row>
    <row r="901" ht="18.75" customHeight="1">
      <c r="A901" s="164"/>
      <c r="B901" s="165"/>
      <c r="C901" s="164"/>
      <c r="D901" s="164"/>
      <c r="E901" s="164"/>
      <c r="F901" s="164"/>
      <c r="G901" s="164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</row>
    <row r="902" ht="18.75" customHeight="1">
      <c r="A902" s="164"/>
      <c r="B902" s="165"/>
      <c r="C902" s="164"/>
      <c r="D902" s="164"/>
      <c r="E902" s="164"/>
      <c r="F902" s="164"/>
      <c r="G902" s="164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</row>
    <row r="903" ht="18.75" customHeight="1">
      <c r="A903" s="164"/>
      <c r="B903" s="165"/>
      <c r="C903" s="164"/>
      <c r="D903" s="164"/>
      <c r="E903" s="164"/>
      <c r="F903" s="164"/>
      <c r="G903" s="164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</row>
    <row r="904" ht="18.75" customHeight="1">
      <c r="A904" s="164"/>
      <c r="B904" s="165"/>
      <c r="C904" s="164"/>
      <c r="D904" s="164"/>
      <c r="E904" s="164"/>
      <c r="F904" s="164"/>
      <c r="G904" s="164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</row>
    <row r="905" ht="18.75" customHeight="1">
      <c r="A905" s="164"/>
      <c r="B905" s="165"/>
      <c r="C905" s="164"/>
      <c r="D905" s="164"/>
      <c r="E905" s="164"/>
      <c r="F905" s="164"/>
      <c r="G905" s="164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</row>
    <row r="906" ht="18.75" customHeight="1">
      <c r="A906" s="164"/>
      <c r="B906" s="165"/>
      <c r="C906" s="164"/>
      <c r="D906" s="164"/>
      <c r="E906" s="164"/>
      <c r="F906" s="164"/>
      <c r="G906" s="164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</row>
    <row r="907" ht="18.75" customHeight="1">
      <c r="A907" s="164"/>
      <c r="B907" s="165"/>
      <c r="C907" s="164"/>
      <c r="D907" s="164"/>
      <c r="E907" s="164"/>
      <c r="F907" s="164"/>
      <c r="G907" s="164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</row>
    <row r="908" ht="18.75" customHeight="1">
      <c r="A908" s="164"/>
      <c r="B908" s="165"/>
      <c r="C908" s="164"/>
      <c r="D908" s="164"/>
      <c r="E908" s="164"/>
      <c r="F908" s="164"/>
      <c r="G908" s="164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</row>
    <row r="909" ht="18.75" customHeight="1">
      <c r="A909" s="164"/>
      <c r="B909" s="165"/>
      <c r="C909" s="164"/>
      <c r="D909" s="164"/>
      <c r="E909" s="164"/>
      <c r="F909" s="164"/>
      <c r="G909" s="164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</row>
    <row r="910" ht="18.75" customHeight="1">
      <c r="A910" s="164"/>
      <c r="B910" s="165"/>
      <c r="C910" s="164"/>
      <c r="D910" s="164"/>
      <c r="E910" s="164"/>
      <c r="F910" s="164"/>
      <c r="G910" s="164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</row>
    <row r="911" ht="18.75" customHeight="1">
      <c r="A911" s="164"/>
      <c r="B911" s="165"/>
      <c r="C911" s="164"/>
      <c r="D911" s="164"/>
      <c r="E911" s="164"/>
      <c r="F911" s="164"/>
      <c r="G911" s="164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</row>
    <row r="912" ht="18.75" customHeight="1">
      <c r="A912" s="164"/>
      <c r="B912" s="165"/>
      <c r="C912" s="164"/>
      <c r="D912" s="164"/>
      <c r="E912" s="164"/>
      <c r="F912" s="164"/>
      <c r="G912" s="164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</row>
    <row r="913" ht="18.75" customHeight="1">
      <c r="A913" s="164"/>
      <c r="B913" s="165"/>
      <c r="C913" s="164"/>
      <c r="D913" s="164"/>
      <c r="E913" s="164"/>
      <c r="F913" s="164"/>
      <c r="G913" s="164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</row>
    <row r="914" ht="18.75" customHeight="1">
      <c r="A914" s="164"/>
      <c r="B914" s="165"/>
      <c r="C914" s="164"/>
      <c r="D914" s="164"/>
      <c r="E914" s="164"/>
      <c r="F914" s="164"/>
      <c r="G914" s="164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</row>
    <row r="915" ht="18.75" customHeight="1">
      <c r="A915" s="164"/>
      <c r="B915" s="165"/>
      <c r="C915" s="164"/>
      <c r="D915" s="164"/>
      <c r="E915" s="164"/>
      <c r="F915" s="164"/>
      <c r="G915" s="164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</row>
    <row r="916" ht="18.75" customHeight="1">
      <c r="A916" s="164"/>
      <c r="B916" s="165"/>
      <c r="C916" s="164"/>
      <c r="D916" s="164"/>
      <c r="E916" s="164"/>
      <c r="F916" s="164"/>
      <c r="G916" s="164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</row>
    <row r="917" ht="18.75" customHeight="1">
      <c r="A917" s="164"/>
      <c r="B917" s="165"/>
      <c r="C917" s="164"/>
      <c r="D917" s="164"/>
      <c r="E917" s="164"/>
      <c r="F917" s="164"/>
      <c r="G917" s="164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</row>
    <row r="918" ht="18.75" customHeight="1">
      <c r="A918" s="164"/>
      <c r="B918" s="165"/>
      <c r="C918" s="164"/>
      <c r="D918" s="164"/>
      <c r="E918" s="164"/>
      <c r="F918" s="164"/>
      <c r="G918" s="164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</row>
    <row r="919" ht="18.75" customHeight="1">
      <c r="A919" s="164"/>
      <c r="B919" s="165"/>
      <c r="C919" s="164"/>
      <c r="D919" s="164"/>
      <c r="E919" s="164"/>
      <c r="F919" s="164"/>
      <c r="G919" s="164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</row>
    <row r="920" ht="18.75" customHeight="1">
      <c r="A920" s="164"/>
      <c r="B920" s="165"/>
      <c r="C920" s="164"/>
      <c r="D920" s="164"/>
      <c r="E920" s="164"/>
      <c r="F920" s="164"/>
      <c r="G920" s="164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</row>
    <row r="921" ht="18.75" customHeight="1">
      <c r="A921" s="164"/>
      <c r="B921" s="165"/>
      <c r="C921" s="164"/>
      <c r="D921" s="164"/>
      <c r="E921" s="164"/>
      <c r="F921" s="164"/>
      <c r="G921" s="164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</row>
    <row r="922" ht="18.75" customHeight="1">
      <c r="A922" s="164"/>
      <c r="B922" s="165"/>
      <c r="C922" s="164"/>
      <c r="D922" s="164"/>
      <c r="E922" s="164"/>
      <c r="F922" s="164"/>
      <c r="G922" s="164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</row>
    <row r="923" ht="18.75" customHeight="1">
      <c r="A923" s="164"/>
      <c r="B923" s="165"/>
      <c r="C923" s="164"/>
      <c r="D923" s="164"/>
      <c r="E923" s="164"/>
      <c r="F923" s="164"/>
      <c r="G923" s="164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</row>
    <row r="924" ht="18.75" customHeight="1">
      <c r="A924" s="164"/>
      <c r="B924" s="165"/>
      <c r="C924" s="164"/>
      <c r="D924" s="164"/>
      <c r="E924" s="164"/>
      <c r="F924" s="164"/>
      <c r="G924" s="164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</row>
    <row r="925" ht="18.75" customHeight="1">
      <c r="A925" s="164"/>
      <c r="B925" s="165"/>
      <c r="C925" s="164"/>
      <c r="D925" s="164"/>
      <c r="E925" s="164"/>
      <c r="F925" s="164"/>
      <c r="G925" s="164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</row>
    <row r="926" ht="18.75" customHeight="1">
      <c r="A926" s="164"/>
      <c r="B926" s="165"/>
      <c r="C926" s="164"/>
      <c r="D926" s="164"/>
      <c r="E926" s="164"/>
      <c r="F926" s="164"/>
      <c r="G926" s="164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</row>
    <row r="927" ht="18.75" customHeight="1">
      <c r="A927" s="164"/>
      <c r="B927" s="165"/>
      <c r="C927" s="164"/>
      <c r="D927" s="164"/>
      <c r="E927" s="164"/>
      <c r="F927" s="164"/>
      <c r="G927" s="164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</row>
    <row r="928" ht="18.75" customHeight="1">
      <c r="A928" s="164"/>
      <c r="B928" s="165"/>
      <c r="C928" s="164"/>
      <c r="D928" s="164"/>
      <c r="E928" s="164"/>
      <c r="F928" s="164"/>
      <c r="G928" s="164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</row>
    <row r="929" ht="18.75" customHeight="1">
      <c r="A929" s="164"/>
      <c r="B929" s="165"/>
      <c r="C929" s="164"/>
      <c r="D929" s="164"/>
      <c r="E929" s="164"/>
      <c r="F929" s="164"/>
      <c r="G929" s="164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</row>
    <row r="930" ht="18.75" customHeight="1">
      <c r="A930" s="164"/>
      <c r="B930" s="165"/>
      <c r="C930" s="164"/>
      <c r="D930" s="164"/>
      <c r="E930" s="164"/>
      <c r="F930" s="164"/>
      <c r="G930" s="164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</row>
    <row r="931" ht="18.75" customHeight="1">
      <c r="A931" s="164"/>
      <c r="B931" s="165"/>
      <c r="C931" s="164"/>
      <c r="D931" s="164"/>
      <c r="E931" s="164"/>
      <c r="F931" s="164"/>
      <c r="G931" s="164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</row>
    <row r="932" ht="18.75" customHeight="1">
      <c r="A932" s="164"/>
      <c r="B932" s="165"/>
      <c r="C932" s="164"/>
      <c r="D932" s="164"/>
      <c r="E932" s="164"/>
      <c r="F932" s="164"/>
      <c r="G932" s="164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</row>
    <row r="933" ht="18.75" customHeight="1">
      <c r="A933" s="164"/>
      <c r="B933" s="165"/>
      <c r="C933" s="164"/>
      <c r="D933" s="164"/>
      <c r="E933" s="164"/>
      <c r="F933" s="164"/>
      <c r="G933" s="164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</row>
    <row r="934" ht="18.75" customHeight="1">
      <c r="A934" s="164"/>
      <c r="B934" s="165"/>
      <c r="C934" s="164"/>
      <c r="D934" s="164"/>
      <c r="E934" s="164"/>
      <c r="F934" s="164"/>
      <c r="G934" s="164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</row>
    <row r="935" ht="18.75" customHeight="1">
      <c r="A935" s="164"/>
      <c r="B935" s="165"/>
      <c r="C935" s="164"/>
      <c r="D935" s="164"/>
      <c r="E935" s="164"/>
      <c r="F935" s="164"/>
      <c r="G935" s="164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</row>
    <row r="936" ht="18.75" customHeight="1">
      <c r="A936" s="164"/>
      <c r="B936" s="165"/>
      <c r="C936" s="164"/>
      <c r="D936" s="164"/>
      <c r="E936" s="164"/>
      <c r="F936" s="164"/>
      <c r="G936" s="164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</row>
    <row r="937" ht="18.75" customHeight="1">
      <c r="A937" s="164"/>
      <c r="B937" s="165"/>
      <c r="C937" s="164"/>
      <c r="D937" s="164"/>
      <c r="E937" s="164"/>
      <c r="F937" s="164"/>
      <c r="G937" s="164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</row>
    <row r="938" ht="18.75" customHeight="1">
      <c r="A938" s="164"/>
      <c r="B938" s="165"/>
      <c r="C938" s="164"/>
      <c r="D938" s="164"/>
      <c r="E938" s="164"/>
      <c r="F938" s="164"/>
      <c r="G938" s="164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</row>
    <row r="939" ht="18.75" customHeight="1">
      <c r="A939" s="164"/>
      <c r="B939" s="165"/>
      <c r="C939" s="164"/>
      <c r="D939" s="164"/>
      <c r="E939" s="164"/>
      <c r="F939" s="164"/>
      <c r="G939" s="164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</row>
    <row r="940" ht="18.75" customHeight="1">
      <c r="A940" s="164"/>
      <c r="B940" s="165"/>
      <c r="C940" s="164"/>
      <c r="D940" s="164"/>
      <c r="E940" s="164"/>
      <c r="F940" s="164"/>
      <c r="G940" s="164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</row>
    <row r="941" ht="18.75" customHeight="1">
      <c r="A941" s="164"/>
      <c r="B941" s="165"/>
      <c r="C941" s="164"/>
      <c r="D941" s="164"/>
      <c r="E941" s="164"/>
      <c r="F941" s="164"/>
      <c r="G941" s="164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</row>
    <row r="942" ht="18.75" customHeight="1">
      <c r="A942" s="164"/>
      <c r="B942" s="165"/>
      <c r="C942" s="164"/>
      <c r="D942" s="164"/>
      <c r="E942" s="164"/>
      <c r="F942" s="164"/>
      <c r="G942" s="164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</row>
    <row r="943" ht="18.75" customHeight="1">
      <c r="A943" s="164"/>
      <c r="B943" s="165"/>
      <c r="C943" s="164"/>
      <c r="D943" s="164"/>
      <c r="E943" s="164"/>
      <c r="F943" s="164"/>
      <c r="G943" s="164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</row>
    <row r="944" ht="18.75" customHeight="1">
      <c r="A944" s="164"/>
      <c r="B944" s="165"/>
      <c r="C944" s="164"/>
      <c r="D944" s="164"/>
      <c r="E944" s="164"/>
      <c r="F944" s="164"/>
      <c r="G944" s="164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</row>
    <row r="945" ht="18.75" customHeight="1">
      <c r="A945" s="164"/>
      <c r="B945" s="165"/>
      <c r="C945" s="164"/>
      <c r="D945" s="164"/>
      <c r="E945" s="164"/>
      <c r="F945" s="164"/>
      <c r="G945" s="164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</row>
    <row r="946" ht="18.75" customHeight="1">
      <c r="A946" s="164"/>
      <c r="B946" s="165"/>
      <c r="C946" s="164"/>
      <c r="D946" s="164"/>
      <c r="E946" s="164"/>
      <c r="F946" s="164"/>
      <c r="G946" s="164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</row>
    <row r="947" ht="18.75" customHeight="1">
      <c r="A947" s="164"/>
      <c r="B947" s="165"/>
      <c r="C947" s="164"/>
      <c r="D947" s="164"/>
      <c r="E947" s="164"/>
      <c r="F947" s="164"/>
      <c r="G947" s="164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</row>
    <row r="948" ht="18.75" customHeight="1">
      <c r="A948" s="164"/>
      <c r="B948" s="165"/>
      <c r="C948" s="164"/>
      <c r="D948" s="164"/>
      <c r="E948" s="164"/>
      <c r="F948" s="164"/>
      <c r="G948" s="164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</row>
    <row r="949" ht="18.75" customHeight="1">
      <c r="A949" s="164"/>
      <c r="B949" s="165"/>
      <c r="C949" s="164"/>
      <c r="D949" s="164"/>
      <c r="E949" s="164"/>
      <c r="F949" s="164"/>
      <c r="G949" s="164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</row>
    <row r="950" ht="18.75" customHeight="1">
      <c r="A950" s="164"/>
      <c r="B950" s="165"/>
      <c r="C950" s="164"/>
      <c r="D950" s="164"/>
      <c r="E950" s="164"/>
      <c r="F950" s="164"/>
      <c r="G950" s="164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</row>
    <row r="951" ht="18.75" customHeight="1">
      <c r="A951" s="164"/>
      <c r="B951" s="165"/>
      <c r="C951" s="164"/>
      <c r="D951" s="164"/>
      <c r="E951" s="164"/>
      <c r="F951" s="164"/>
      <c r="G951" s="164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</row>
    <row r="952" ht="18.75" customHeight="1">
      <c r="A952" s="164"/>
      <c r="B952" s="165"/>
      <c r="C952" s="164"/>
      <c r="D952" s="164"/>
      <c r="E952" s="164"/>
      <c r="F952" s="164"/>
      <c r="G952" s="164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</row>
    <row r="953" ht="18.75" customHeight="1">
      <c r="A953" s="164"/>
      <c r="B953" s="165"/>
      <c r="C953" s="164"/>
      <c r="D953" s="164"/>
      <c r="E953" s="164"/>
      <c r="F953" s="164"/>
      <c r="G953" s="164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</row>
    <row r="954" ht="18.75" customHeight="1">
      <c r="A954" s="164"/>
      <c r="B954" s="165"/>
      <c r="C954" s="164"/>
      <c r="D954" s="164"/>
      <c r="E954" s="164"/>
      <c r="F954" s="164"/>
      <c r="G954" s="164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</row>
    <row r="955" ht="18.75" customHeight="1">
      <c r="A955" s="164"/>
      <c r="B955" s="165"/>
      <c r="C955" s="164"/>
      <c r="D955" s="164"/>
      <c r="E955" s="164"/>
      <c r="F955" s="164"/>
      <c r="G955" s="164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</row>
    <row r="956" ht="18.75" customHeight="1">
      <c r="A956" s="164"/>
      <c r="B956" s="165"/>
      <c r="C956" s="164"/>
      <c r="D956" s="164"/>
      <c r="E956" s="164"/>
      <c r="F956" s="164"/>
      <c r="G956" s="164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</row>
    <row r="957" ht="18.75" customHeight="1">
      <c r="A957" s="164"/>
      <c r="B957" s="165"/>
      <c r="C957" s="164"/>
      <c r="D957" s="164"/>
      <c r="E957" s="164"/>
      <c r="F957" s="164"/>
      <c r="G957" s="164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</row>
    <row r="958" ht="18.75" customHeight="1">
      <c r="A958" s="164"/>
      <c r="B958" s="165"/>
      <c r="C958" s="164"/>
      <c r="D958" s="164"/>
      <c r="E958" s="164"/>
      <c r="F958" s="164"/>
      <c r="G958" s="164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</row>
    <row r="959" ht="18.75" customHeight="1">
      <c r="A959" s="164"/>
      <c r="B959" s="165"/>
      <c r="C959" s="164"/>
      <c r="D959" s="164"/>
      <c r="E959" s="164"/>
      <c r="F959" s="164"/>
      <c r="G959" s="164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</row>
    <row r="960" ht="18.75" customHeight="1">
      <c r="A960" s="164"/>
      <c r="B960" s="165"/>
      <c r="C960" s="164"/>
      <c r="D960" s="164"/>
      <c r="E960" s="164"/>
      <c r="F960" s="164"/>
      <c r="G960" s="164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</row>
    <row r="961" ht="18.75" customHeight="1">
      <c r="A961" s="164"/>
      <c r="B961" s="165"/>
      <c r="C961" s="164"/>
      <c r="D961" s="164"/>
      <c r="E961" s="164"/>
      <c r="F961" s="164"/>
      <c r="G961" s="164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</row>
    <row r="962" ht="18.75" customHeight="1">
      <c r="A962" s="164"/>
      <c r="B962" s="165"/>
      <c r="C962" s="164"/>
      <c r="D962" s="164"/>
      <c r="E962" s="164"/>
      <c r="F962" s="164"/>
      <c r="G962" s="164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</row>
    <row r="963" ht="18.75" customHeight="1">
      <c r="A963" s="164"/>
      <c r="B963" s="165"/>
      <c r="C963" s="164"/>
      <c r="D963" s="164"/>
      <c r="E963" s="164"/>
      <c r="F963" s="164"/>
      <c r="G963" s="164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</row>
    <row r="964" ht="18.75" customHeight="1">
      <c r="A964" s="164"/>
      <c r="B964" s="165"/>
      <c r="C964" s="164"/>
      <c r="D964" s="164"/>
      <c r="E964" s="164"/>
      <c r="F964" s="164"/>
      <c r="G964" s="164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</row>
    <row r="965" ht="18.75" customHeight="1">
      <c r="A965" s="164"/>
      <c r="B965" s="165"/>
      <c r="C965" s="164"/>
      <c r="D965" s="164"/>
      <c r="E965" s="164"/>
      <c r="F965" s="164"/>
      <c r="G965" s="164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</row>
    <row r="966" ht="18.75" customHeight="1">
      <c r="A966" s="164"/>
      <c r="B966" s="165"/>
      <c r="C966" s="164"/>
      <c r="D966" s="164"/>
      <c r="E966" s="164"/>
      <c r="F966" s="164"/>
      <c r="G966" s="164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</row>
    <row r="967" ht="18.75" customHeight="1">
      <c r="A967" s="164"/>
      <c r="B967" s="165"/>
      <c r="C967" s="164"/>
      <c r="D967" s="164"/>
      <c r="E967" s="164"/>
      <c r="F967" s="164"/>
      <c r="G967" s="164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</row>
    <row r="968" ht="18.75" customHeight="1">
      <c r="A968" s="164"/>
      <c r="B968" s="165"/>
      <c r="C968" s="164"/>
      <c r="D968" s="164"/>
      <c r="E968" s="164"/>
      <c r="F968" s="164"/>
      <c r="G968" s="164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</row>
    <row r="969" ht="18.75" customHeight="1">
      <c r="A969" s="164"/>
      <c r="B969" s="165"/>
      <c r="C969" s="164"/>
      <c r="D969" s="164"/>
      <c r="E969" s="164"/>
      <c r="F969" s="164"/>
      <c r="G969" s="164"/>
      <c r="H969" s="164"/>
      <c r="I969" s="164"/>
      <c r="J969" s="164"/>
      <c r="K969" s="164"/>
      <c r="L969" s="164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</row>
    <row r="970" ht="18.75" customHeight="1">
      <c r="A970" s="164"/>
      <c r="B970" s="165"/>
      <c r="C970" s="164"/>
      <c r="D970" s="164"/>
      <c r="E970" s="164"/>
      <c r="F970" s="164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</row>
    <row r="971" ht="18.75" customHeight="1">
      <c r="A971" s="164"/>
      <c r="B971" s="165"/>
      <c r="C971" s="164"/>
      <c r="D971" s="164"/>
      <c r="E971" s="164"/>
      <c r="F971" s="164"/>
      <c r="G971" s="164"/>
      <c r="H971" s="164"/>
      <c r="I971" s="164"/>
      <c r="J971" s="164"/>
      <c r="K971" s="164"/>
      <c r="L971" s="164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</row>
    <row r="972" ht="18.75" customHeight="1">
      <c r="A972" s="164"/>
      <c r="B972" s="165"/>
      <c r="C972" s="164"/>
      <c r="D972" s="164"/>
      <c r="E972" s="164"/>
      <c r="F972" s="164"/>
      <c r="G972" s="164"/>
      <c r="H972" s="164"/>
      <c r="I972" s="164"/>
      <c r="J972" s="164"/>
      <c r="K972" s="164"/>
      <c r="L972" s="164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</row>
    <row r="973" ht="18.75" customHeight="1">
      <c r="A973" s="164"/>
      <c r="B973" s="165"/>
      <c r="C973" s="164"/>
      <c r="D973" s="164"/>
      <c r="E973" s="164"/>
      <c r="F973" s="164"/>
      <c r="G973" s="164"/>
      <c r="H973" s="164"/>
      <c r="I973" s="164"/>
      <c r="J973" s="164"/>
      <c r="K973" s="164"/>
      <c r="L973" s="164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</row>
    <row r="974" ht="18.75" customHeight="1">
      <c r="A974" s="164"/>
      <c r="B974" s="165"/>
      <c r="C974" s="164"/>
      <c r="D974" s="164"/>
      <c r="E974" s="164"/>
      <c r="F974" s="164"/>
      <c r="G974" s="164"/>
      <c r="H974" s="164"/>
      <c r="I974" s="164"/>
      <c r="J974" s="164"/>
      <c r="K974" s="164"/>
      <c r="L974" s="164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</row>
    <row r="975" ht="18.75" customHeight="1">
      <c r="A975" s="164"/>
      <c r="B975" s="165"/>
      <c r="C975" s="164"/>
      <c r="D975" s="164"/>
      <c r="E975" s="164"/>
      <c r="F975" s="164"/>
      <c r="G975" s="164"/>
      <c r="H975" s="164"/>
      <c r="I975" s="164"/>
      <c r="J975" s="164"/>
      <c r="K975" s="164"/>
      <c r="L975" s="164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64"/>
      <c r="Y975" s="164"/>
      <c r="Z975" s="164"/>
    </row>
    <row r="976" ht="18.75" customHeight="1">
      <c r="A976" s="164"/>
      <c r="B976" s="165"/>
      <c r="C976" s="164"/>
      <c r="D976" s="164"/>
      <c r="E976" s="164"/>
      <c r="F976" s="164"/>
      <c r="G976" s="164"/>
      <c r="H976" s="164"/>
      <c r="I976" s="164"/>
      <c r="J976" s="164"/>
      <c r="K976" s="164"/>
      <c r="L976" s="164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64"/>
      <c r="Y976" s="164"/>
      <c r="Z976" s="164"/>
    </row>
    <row r="977" ht="18.75" customHeight="1">
      <c r="A977" s="164"/>
      <c r="B977" s="165"/>
      <c r="C977" s="164"/>
      <c r="D977" s="164"/>
      <c r="E977" s="164"/>
      <c r="F977" s="164"/>
      <c r="G977" s="164"/>
      <c r="H977" s="164"/>
      <c r="I977" s="164"/>
      <c r="J977" s="164"/>
      <c r="K977" s="164"/>
      <c r="L977" s="164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64"/>
      <c r="Y977" s="164"/>
      <c r="Z977" s="164"/>
    </row>
    <row r="978" ht="18.75" customHeight="1">
      <c r="A978" s="164"/>
      <c r="B978" s="165"/>
      <c r="C978" s="164"/>
      <c r="D978" s="164"/>
      <c r="E978" s="164"/>
      <c r="F978" s="164"/>
      <c r="G978" s="164"/>
      <c r="H978" s="164"/>
      <c r="I978" s="164"/>
      <c r="J978" s="164"/>
      <c r="K978" s="164"/>
      <c r="L978" s="164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64"/>
      <c r="Y978" s="164"/>
      <c r="Z978" s="164"/>
    </row>
    <row r="979" ht="18.75" customHeight="1">
      <c r="A979" s="164"/>
      <c r="B979" s="165"/>
      <c r="C979" s="164"/>
      <c r="D979" s="164"/>
      <c r="E979" s="164"/>
      <c r="F979" s="164"/>
      <c r="G979" s="164"/>
      <c r="H979" s="164"/>
      <c r="I979" s="164"/>
      <c r="J979" s="164"/>
      <c r="K979" s="164"/>
      <c r="L979" s="164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64"/>
      <c r="Y979" s="164"/>
      <c r="Z979" s="164"/>
    </row>
    <row r="980" ht="18.75" customHeight="1">
      <c r="A980" s="164"/>
      <c r="B980" s="165"/>
      <c r="C980" s="164"/>
      <c r="D980" s="164"/>
      <c r="E980" s="164"/>
      <c r="F980" s="164"/>
      <c r="G980" s="164"/>
      <c r="H980" s="164"/>
      <c r="I980" s="164"/>
      <c r="J980" s="164"/>
      <c r="K980" s="164"/>
      <c r="L980" s="164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64"/>
      <c r="Y980" s="164"/>
      <c r="Z980" s="164"/>
    </row>
    <row r="981" ht="18.75" customHeight="1">
      <c r="A981" s="164"/>
      <c r="B981" s="165"/>
      <c r="C981" s="164"/>
      <c r="D981" s="164"/>
      <c r="E981" s="164"/>
      <c r="F981" s="164"/>
      <c r="G981" s="164"/>
      <c r="H981" s="164"/>
      <c r="I981" s="164"/>
      <c r="J981" s="164"/>
      <c r="K981" s="164"/>
      <c r="L981" s="164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64"/>
      <c r="Y981" s="164"/>
      <c r="Z981" s="164"/>
    </row>
    <row r="982" ht="18.75" customHeight="1">
      <c r="A982" s="164"/>
      <c r="B982" s="165"/>
      <c r="C982" s="164"/>
      <c r="D982" s="164"/>
      <c r="E982" s="164"/>
      <c r="F982" s="164"/>
      <c r="G982" s="164"/>
      <c r="H982" s="164"/>
      <c r="I982" s="164"/>
      <c r="J982" s="164"/>
      <c r="K982" s="164"/>
      <c r="L982" s="164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64"/>
      <c r="Y982" s="164"/>
      <c r="Z982" s="164"/>
    </row>
    <row r="983" ht="18.75" customHeight="1">
      <c r="A983" s="164"/>
      <c r="B983" s="165"/>
      <c r="C983" s="164"/>
      <c r="D983" s="164"/>
      <c r="E983" s="164"/>
      <c r="F983" s="164"/>
      <c r="G983" s="164"/>
      <c r="H983" s="164"/>
      <c r="I983" s="164"/>
      <c r="J983" s="164"/>
      <c r="K983" s="164"/>
      <c r="L983" s="164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64"/>
      <c r="Y983" s="164"/>
      <c r="Z983" s="164"/>
    </row>
    <row r="984" ht="18.75" customHeight="1">
      <c r="A984" s="164"/>
      <c r="B984" s="165"/>
      <c r="C984" s="164"/>
      <c r="D984" s="164"/>
      <c r="E984" s="164"/>
      <c r="F984" s="164"/>
      <c r="G984" s="164"/>
      <c r="H984" s="164"/>
      <c r="I984" s="164"/>
      <c r="J984" s="164"/>
      <c r="K984" s="164"/>
      <c r="L984" s="164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64"/>
      <c r="Y984" s="164"/>
      <c r="Z984" s="164"/>
    </row>
    <row r="985" ht="18.75" customHeight="1">
      <c r="A985" s="164"/>
      <c r="B985" s="165"/>
      <c r="C985" s="164"/>
      <c r="D985" s="164"/>
      <c r="E985" s="164"/>
      <c r="F985" s="164"/>
      <c r="G985" s="164"/>
      <c r="H985" s="164"/>
      <c r="I985" s="164"/>
      <c r="J985" s="164"/>
      <c r="K985" s="164"/>
      <c r="L985" s="164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64"/>
      <c r="Y985" s="164"/>
      <c r="Z985" s="164"/>
    </row>
    <row r="986" ht="18.75" customHeight="1">
      <c r="A986" s="164"/>
      <c r="B986" s="165"/>
      <c r="C986" s="164"/>
      <c r="D986" s="164"/>
      <c r="E986" s="164"/>
      <c r="F986" s="164"/>
      <c r="G986" s="164"/>
      <c r="H986" s="164"/>
      <c r="I986" s="164"/>
      <c r="J986" s="164"/>
      <c r="K986" s="164"/>
      <c r="L986" s="164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64"/>
      <c r="Y986" s="164"/>
      <c r="Z986" s="164"/>
    </row>
    <row r="987" ht="18.75" customHeight="1">
      <c r="A987" s="164"/>
      <c r="B987" s="165"/>
      <c r="C987" s="164"/>
      <c r="D987" s="164"/>
      <c r="E987" s="164"/>
      <c r="F987" s="164"/>
      <c r="G987" s="164"/>
      <c r="H987" s="164"/>
      <c r="I987" s="164"/>
      <c r="J987" s="164"/>
      <c r="K987" s="164"/>
      <c r="L987" s="164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64"/>
      <c r="Y987" s="164"/>
      <c r="Z987" s="164"/>
    </row>
    <row r="988" ht="18.75" customHeight="1">
      <c r="A988" s="164"/>
      <c r="B988" s="165"/>
      <c r="C988" s="164"/>
      <c r="D988" s="164"/>
      <c r="E988" s="164"/>
      <c r="F988" s="164"/>
      <c r="G988" s="164"/>
      <c r="H988" s="164"/>
      <c r="I988" s="164"/>
      <c r="J988" s="164"/>
      <c r="K988" s="164"/>
      <c r="L988" s="164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64"/>
      <c r="Y988" s="164"/>
      <c r="Z988" s="164"/>
    </row>
    <row r="989" ht="18.75" customHeight="1">
      <c r="A989" s="164"/>
      <c r="B989" s="165"/>
      <c r="C989" s="164"/>
      <c r="D989" s="164"/>
      <c r="E989" s="164"/>
      <c r="F989" s="164"/>
      <c r="G989" s="164"/>
      <c r="H989" s="164"/>
      <c r="I989" s="164"/>
      <c r="J989" s="164"/>
      <c r="K989" s="164"/>
      <c r="L989" s="164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64"/>
      <c r="Y989" s="164"/>
      <c r="Z989" s="164"/>
    </row>
    <row r="990" ht="18.75" customHeight="1">
      <c r="A990" s="164"/>
      <c r="B990" s="165"/>
      <c r="C990" s="164"/>
      <c r="D990" s="164"/>
      <c r="E990" s="164"/>
      <c r="F990" s="164"/>
      <c r="G990" s="164"/>
      <c r="H990" s="164"/>
      <c r="I990" s="164"/>
      <c r="J990" s="164"/>
      <c r="K990" s="164"/>
      <c r="L990" s="164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64"/>
      <c r="Y990" s="164"/>
      <c r="Z990" s="164"/>
    </row>
    <row r="991" ht="18.75" customHeight="1">
      <c r="A991" s="164"/>
      <c r="B991" s="165"/>
      <c r="C991" s="164"/>
      <c r="D991" s="164"/>
      <c r="E991" s="164"/>
      <c r="F991" s="164"/>
      <c r="G991" s="164"/>
      <c r="H991" s="164"/>
      <c r="I991" s="164"/>
      <c r="J991" s="164"/>
      <c r="K991" s="164"/>
      <c r="L991" s="164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64"/>
      <c r="Y991" s="164"/>
      <c r="Z991" s="164"/>
    </row>
    <row r="992" ht="18.75" customHeight="1">
      <c r="A992" s="164"/>
      <c r="B992" s="165"/>
      <c r="C992" s="164"/>
      <c r="D992" s="164"/>
      <c r="E992" s="164"/>
      <c r="F992" s="164"/>
      <c r="G992" s="164"/>
      <c r="H992" s="164"/>
      <c r="I992" s="164"/>
      <c r="J992" s="164"/>
      <c r="K992" s="164"/>
      <c r="L992" s="164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64"/>
      <c r="Y992" s="164"/>
      <c r="Z992" s="164"/>
    </row>
    <row r="993" ht="18.75" customHeight="1">
      <c r="A993" s="164"/>
      <c r="B993" s="165"/>
      <c r="C993" s="164"/>
      <c r="D993" s="164"/>
      <c r="E993" s="164"/>
      <c r="F993" s="164"/>
      <c r="G993" s="164"/>
      <c r="H993" s="164"/>
      <c r="I993" s="164"/>
      <c r="J993" s="164"/>
      <c r="K993" s="164"/>
      <c r="L993" s="164"/>
      <c r="M993" s="164"/>
      <c r="N993" s="164"/>
      <c r="O993" s="164"/>
      <c r="P993" s="164"/>
      <c r="Q993" s="164"/>
      <c r="R993" s="164"/>
      <c r="S993" s="164"/>
      <c r="T993" s="164"/>
      <c r="U993" s="164"/>
      <c r="V993" s="164"/>
      <c r="W993" s="164"/>
      <c r="X993" s="164"/>
      <c r="Y993" s="164"/>
      <c r="Z993" s="164"/>
    </row>
    <row r="994" ht="18.75" customHeight="1">
      <c r="A994" s="164"/>
      <c r="B994" s="165"/>
      <c r="C994" s="164"/>
      <c r="D994" s="164"/>
      <c r="E994" s="164"/>
      <c r="F994" s="164"/>
      <c r="G994" s="164"/>
      <c r="H994" s="164"/>
      <c r="I994" s="164"/>
      <c r="J994" s="164"/>
      <c r="K994" s="164"/>
      <c r="L994" s="164"/>
      <c r="M994" s="164"/>
      <c r="N994" s="164"/>
      <c r="O994" s="164"/>
      <c r="P994" s="164"/>
      <c r="Q994" s="164"/>
      <c r="R994" s="164"/>
      <c r="S994" s="164"/>
      <c r="T994" s="164"/>
      <c r="U994" s="164"/>
      <c r="V994" s="164"/>
      <c r="W994" s="164"/>
      <c r="X994" s="164"/>
      <c r="Y994" s="164"/>
      <c r="Z994" s="164"/>
    </row>
    <row r="995" ht="18.75" customHeight="1">
      <c r="A995" s="164"/>
      <c r="B995" s="165"/>
      <c r="C995" s="164"/>
      <c r="D995" s="164"/>
      <c r="E995" s="164"/>
      <c r="F995" s="164"/>
      <c r="G995" s="164"/>
      <c r="H995" s="164"/>
      <c r="I995" s="164"/>
      <c r="J995" s="164"/>
      <c r="K995" s="164"/>
      <c r="L995" s="164"/>
      <c r="M995" s="164"/>
      <c r="N995" s="164"/>
      <c r="O995" s="164"/>
      <c r="P995" s="164"/>
      <c r="Q995" s="164"/>
      <c r="R995" s="164"/>
      <c r="S995" s="164"/>
      <c r="T995" s="164"/>
      <c r="U995" s="164"/>
      <c r="V995" s="164"/>
      <c r="W995" s="164"/>
      <c r="X995" s="164"/>
      <c r="Y995" s="164"/>
      <c r="Z995" s="164"/>
    </row>
    <row r="996" ht="18.75" customHeight="1">
      <c r="A996" s="164"/>
      <c r="B996" s="165"/>
      <c r="C996" s="164"/>
      <c r="D996" s="164"/>
      <c r="E996" s="164"/>
      <c r="F996" s="164"/>
      <c r="G996" s="164"/>
      <c r="H996" s="164"/>
      <c r="I996" s="164"/>
      <c r="J996" s="164"/>
      <c r="K996" s="164"/>
      <c r="L996" s="164"/>
      <c r="M996" s="164"/>
      <c r="N996" s="164"/>
      <c r="O996" s="164"/>
      <c r="P996" s="164"/>
      <c r="Q996" s="164"/>
      <c r="R996" s="164"/>
      <c r="S996" s="164"/>
      <c r="T996" s="164"/>
      <c r="U996" s="164"/>
      <c r="V996" s="164"/>
      <c r="W996" s="164"/>
      <c r="X996" s="164"/>
      <c r="Y996" s="164"/>
      <c r="Z996" s="164"/>
    </row>
    <row r="997" ht="18.75" customHeight="1">
      <c r="A997" s="164"/>
      <c r="B997" s="165"/>
      <c r="C997" s="164"/>
      <c r="D997" s="164"/>
      <c r="E997" s="164"/>
      <c r="F997" s="164"/>
      <c r="G997" s="164"/>
      <c r="H997" s="164"/>
      <c r="I997" s="164"/>
      <c r="J997" s="164"/>
      <c r="K997" s="164"/>
      <c r="L997" s="164"/>
      <c r="M997" s="164"/>
      <c r="N997" s="164"/>
      <c r="O997" s="164"/>
      <c r="P997" s="164"/>
      <c r="Q997" s="164"/>
      <c r="R997" s="164"/>
      <c r="S997" s="164"/>
      <c r="T997" s="164"/>
      <c r="U997" s="164"/>
      <c r="V997" s="164"/>
      <c r="W997" s="164"/>
      <c r="X997" s="164"/>
      <c r="Y997" s="164"/>
      <c r="Z997" s="164"/>
    </row>
    <row r="998" ht="18.75" customHeight="1">
      <c r="A998" s="164"/>
      <c r="B998" s="165"/>
      <c r="C998" s="164"/>
      <c r="D998" s="164"/>
      <c r="E998" s="164"/>
      <c r="F998" s="164"/>
      <c r="G998" s="164"/>
      <c r="H998" s="164"/>
      <c r="I998" s="164"/>
      <c r="J998" s="164"/>
      <c r="K998" s="164"/>
      <c r="L998" s="164"/>
      <c r="M998" s="164"/>
      <c r="N998" s="164"/>
      <c r="O998" s="164"/>
      <c r="P998" s="164"/>
      <c r="Q998" s="164"/>
      <c r="R998" s="164"/>
      <c r="S998" s="164"/>
      <c r="T998" s="164"/>
      <c r="U998" s="164"/>
      <c r="V998" s="164"/>
      <c r="W998" s="164"/>
      <c r="X998" s="164"/>
      <c r="Y998" s="164"/>
      <c r="Z998" s="164"/>
    </row>
    <row r="999" ht="18.75" customHeight="1">
      <c r="A999" s="164"/>
      <c r="B999" s="165"/>
      <c r="C999" s="164"/>
      <c r="D999" s="164"/>
      <c r="E999" s="164"/>
      <c r="F999" s="164"/>
      <c r="G999" s="164"/>
      <c r="H999" s="164"/>
      <c r="I999" s="164"/>
      <c r="J999" s="164"/>
      <c r="K999" s="164"/>
      <c r="L999" s="164"/>
      <c r="M999" s="164"/>
      <c r="N999" s="164"/>
      <c r="O999" s="164"/>
      <c r="P999" s="164"/>
      <c r="Q999" s="164"/>
      <c r="R999" s="164"/>
      <c r="S999" s="164"/>
      <c r="T999" s="164"/>
      <c r="U999" s="164"/>
      <c r="V999" s="164"/>
      <c r="W999" s="164"/>
      <c r="X999" s="164"/>
      <c r="Y999" s="164"/>
      <c r="Z999" s="164"/>
    </row>
    <row r="1000" ht="18.75" customHeight="1">
      <c r="A1000" s="164"/>
      <c r="B1000" s="165"/>
      <c r="C1000" s="164"/>
      <c r="D1000" s="164"/>
      <c r="E1000" s="164"/>
      <c r="F1000" s="164"/>
      <c r="G1000" s="164"/>
      <c r="H1000" s="164"/>
      <c r="I1000" s="164"/>
      <c r="J1000" s="164"/>
      <c r="K1000" s="164"/>
      <c r="L1000" s="164"/>
      <c r="M1000" s="164"/>
      <c r="N1000" s="164"/>
      <c r="O1000" s="164"/>
      <c r="P1000" s="164"/>
      <c r="Q1000" s="164"/>
      <c r="R1000" s="164"/>
      <c r="S1000" s="164"/>
      <c r="T1000" s="164"/>
      <c r="U1000" s="164"/>
      <c r="V1000" s="164"/>
      <c r="W1000" s="164"/>
      <c r="X1000" s="164"/>
      <c r="Y1000" s="164"/>
      <c r="Z1000" s="164"/>
    </row>
  </sheetData>
  <mergeCells count="4">
    <mergeCell ref="G2:G3"/>
    <mergeCell ref="C2:D2"/>
    <mergeCell ref="E2:F2"/>
    <mergeCell ref="B2:B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29"/>
    <col customWidth="1" min="2" max="2" width="46.29"/>
    <col customWidth="1" min="3" max="3" width="13.43"/>
    <col customWidth="1" min="4" max="4" width="42.14"/>
    <col customWidth="1" min="5" max="5" width="27.71"/>
    <col customWidth="1" min="6" max="6" width="13.71"/>
    <col customWidth="1" hidden="1" min="7" max="7" width="21.14"/>
    <col customWidth="1" hidden="1" min="8" max="8" width="22.14"/>
    <col customWidth="1" min="9" max="9" width="10.43"/>
    <col customWidth="1" min="10" max="10" width="12.0"/>
    <col customWidth="1" min="11" max="11" width="18.14"/>
    <col customWidth="1" min="12" max="12" width="28.86"/>
    <col customWidth="1" min="13" max="13" width="25.0"/>
    <col customWidth="1" min="14" max="14" width="15.57"/>
    <col customWidth="1" min="15" max="15" width="24.29"/>
    <col customWidth="1" min="16" max="16" width="21.86"/>
    <col customWidth="1" min="17" max="17" width="24.71"/>
    <col customWidth="1" min="18" max="18" width="21.71"/>
    <col customWidth="1" min="19" max="19" width="26.0"/>
    <col customWidth="1" min="20" max="20" width="21.86"/>
    <col customWidth="1" min="21" max="26" width="8.86"/>
  </cols>
  <sheetData>
    <row r="1">
      <c r="A1" s="210" t="s">
        <v>286</v>
      </c>
      <c r="B1" s="58" t="s">
        <v>287</v>
      </c>
      <c r="C1" s="58" t="s">
        <v>288</v>
      </c>
      <c r="D1" s="58" t="s">
        <v>289</v>
      </c>
      <c r="E1" s="58" t="s">
        <v>290</v>
      </c>
      <c r="F1" s="58" t="s">
        <v>291</v>
      </c>
      <c r="G1" s="58" t="s">
        <v>292</v>
      </c>
      <c r="H1" s="58" t="s">
        <v>293</v>
      </c>
      <c r="I1" s="58" t="s">
        <v>294</v>
      </c>
      <c r="J1" s="58" t="s">
        <v>295</v>
      </c>
      <c r="K1" s="58" t="s">
        <v>296</v>
      </c>
      <c r="L1" s="58" t="s">
        <v>297</v>
      </c>
      <c r="M1" s="58" t="s">
        <v>298</v>
      </c>
      <c r="N1" s="58" t="s">
        <v>299</v>
      </c>
      <c r="O1" s="58" t="s">
        <v>300</v>
      </c>
      <c r="P1" s="58" t="s">
        <v>301</v>
      </c>
      <c r="Q1" s="58" t="s">
        <v>302</v>
      </c>
      <c r="R1" s="58" t="s">
        <v>303</v>
      </c>
      <c r="S1" s="58" t="s">
        <v>304</v>
      </c>
      <c r="T1" s="58" t="s">
        <v>305</v>
      </c>
      <c r="U1" s="58"/>
      <c r="V1" s="58"/>
      <c r="W1" s="58"/>
      <c r="X1" s="58"/>
      <c r="Y1" s="58"/>
      <c r="Z1" s="58"/>
    </row>
    <row r="2">
      <c r="A2" s="210" t="s">
        <v>306</v>
      </c>
      <c r="B2" s="211" t="s">
        <v>307</v>
      </c>
      <c r="C2" s="211">
        <v>9.45953527E8</v>
      </c>
      <c r="D2" s="211" t="s">
        <v>308</v>
      </c>
      <c r="E2" s="211">
        <v>620303.0</v>
      </c>
      <c r="F2" s="211">
        <v>615480.0</v>
      </c>
      <c r="G2" s="211" t="s">
        <v>309</v>
      </c>
      <c r="H2" s="211" t="s">
        <v>310</v>
      </c>
      <c r="I2" s="211">
        <v>510.0</v>
      </c>
      <c r="J2" s="211" t="s">
        <v>311</v>
      </c>
      <c r="K2" s="212">
        <v>42882.786099537036</v>
      </c>
      <c r="L2" s="211" t="s">
        <v>312</v>
      </c>
      <c r="M2" s="211" t="s">
        <v>313</v>
      </c>
      <c r="N2" s="211" t="s">
        <v>314</v>
      </c>
      <c r="O2" s="212">
        <v>42892.74533564815</v>
      </c>
      <c r="P2" s="212">
        <v>42897.74533564815</v>
      </c>
      <c r="Q2" s="211"/>
      <c r="R2" s="211"/>
      <c r="S2" s="211" t="s">
        <v>315</v>
      </c>
      <c r="T2" s="211"/>
      <c r="U2" s="211"/>
      <c r="V2" s="211"/>
      <c r="W2" s="211"/>
      <c r="X2" s="211"/>
      <c r="Y2" s="211"/>
      <c r="Z2" s="211"/>
    </row>
    <row r="3">
      <c r="A3" s="210" t="s">
        <v>306</v>
      </c>
      <c r="B3" s="211" t="s">
        <v>316</v>
      </c>
      <c r="C3" s="211">
        <v>9.45952942E8</v>
      </c>
      <c r="D3" s="211" t="s">
        <v>317</v>
      </c>
      <c r="E3" s="211">
        <v>695658.0</v>
      </c>
      <c r="F3" s="211">
        <v>615480.0</v>
      </c>
      <c r="G3" s="211" t="s">
        <v>309</v>
      </c>
      <c r="H3" s="211" t="s">
        <v>310</v>
      </c>
      <c r="I3" s="211">
        <v>510.0</v>
      </c>
      <c r="J3" s="211" t="s">
        <v>311</v>
      </c>
      <c r="K3" s="212">
        <v>42882.7846412037</v>
      </c>
      <c r="L3" s="211" t="s">
        <v>312</v>
      </c>
      <c r="M3" s="211" t="s">
        <v>313</v>
      </c>
      <c r="N3" s="211" t="s">
        <v>314</v>
      </c>
      <c r="O3" s="212">
        <v>42892.7455787037</v>
      </c>
      <c r="P3" s="212">
        <v>42897.7455787037</v>
      </c>
      <c r="Q3" s="211"/>
      <c r="R3" s="211"/>
      <c r="S3" s="211" t="s">
        <v>315</v>
      </c>
      <c r="T3" s="211"/>
      <c r="U3" s="211"/>
      <c r="V3" s="211"/>
      <c r="W3" s="211"/>
      <c r="X3" s="211"/>
      <c r="Y3" s="211"/>
      <c r="Z3" s="211"/>
    </row>
    <row r="4">
      <c r="A4" s="210" t="s">
        <v>306</v>
      </c>
      <c r="B4" s="211" t="s">
        <v>318</v>
      </c>
      <c r="C4" s="211">
        <v>9.45937897E8</v>
      </c>
      <c r="D4" s="211" t="s">
        <v>319</v>
      </c>
      <c r="E4" s="211">
        <v>870438.0</v>
      </c>
      <c r="F4" s="211">
        <v>615480.0</v>
      </c>
      <c r="G4" s="211" t="s">
        <v>309</v>
      </c>
      <c r="H4" s="211" t="s">
        <v>310</v>
      </c>
      <c r="I4" s="211">
        <v>459.0</v>
      </c>
      <c r="J4" s="211" t="s">
        <v>311</v>
      </c>
      <c r="K4" s="212">
        <v>42882.72896990741</v>
      </c>
      <c r="L4" s="211" t="s">
        <v>320</v>
      </c>
      <c r="M4" s="211" t="s">
        <v>321</v>
      </c>
      <c r="N4" s="211" t="s">
        <v>322</v>
      </c>
      <c r="O4" s="212">
        <v>42892.74596064815</v>
      </c>
      <c r="P4" s="212">
        <v>42897.74596064815</v>
      </c>
      <c r="Q4" s="211"/>
      <c r="R4" s="211"/>
      <c r="S4" s="211" t="s">
        <v>315</v>
      </c>
      <c r="T4" s="211"/>
      <c r="U4" s="211"/>
      <c r="V4" s="211"/>
      <c r="W4" s="211"/>
      <c r="X4" s="211"/>
      <c r="Y4" s="211"/>
      <c r="Z4" s="211"/>
    </row>
    <row r="5">
      <c r="A5" s="210" t="s">
        <v>306</v>
      </c>
      <c r="B5" s="211" t="s">
        <v>323</v>
      </c>
      <c r="C5" s="211">
        <v>9.45951307E8</v>
      </c>
      <c r="D5" s="211" t="s">
        <v>324</v>
      </c>
      <c r="E5" s="211">
        <v>24545.0</v>
      </c>
      <c r="F5" s="211">
        <v>615480.0</v>
      </c>
      <c r="G5" s="211" t="s">
        <v>309</v>
      </c>
      <c r="H5" s="211" t="s">
        <v>310</v>
      </c>
      <c r="I5" s="211">
        <v>510.0</v>
      </c>
      <c r="J5" s="211" t="s">
        <v>311</v>
      </c>
      <c r="K5" s="212">
        <v>42882.77782407407</v>
      </c>
      <c r="L5" s="211" t="s">
        <v>325</v>
      </c>
      <c r="M5" s="211" t="s">
        <v>321</v>
      </c>
      <c r="N5" s="211" t="s">
        <v>322</v>
      </c>
      <c r="O5" s="212">
        <v>42892.746030092596</v>
      </c>
      <c r="P5" s="212">
        <v>42897.746030092596</v>
      </c>
      <c r="Q5" s="211"/>
      <c r="R5" s="211"/>
      <c r="S5" s="211" t="s">
        <v>315</v>
      </c>
      <c r="T5" s="211"/>
      <c r="U5" s="211"/>
      <c r="V5" s="211"/>
      <c r="W5" s="211"/>
      <c r="X5" s="211"/>
      <c r="Y5" s="211"/>
      <c r="Z5" s="211"/>
    </row>
    <row r="6">
      <c r="A6" s="210" t="s">
        <v>306</v>
      </c>
      <c r="B6" s="211" t="s">
        <v>326</v>
      </c>
      <c r="C6" s="211">
        <v>9.45977346E8</v>
      </c>
      <c r="D6" s="211" t="s">
        <v>327</v>
      </c>
      <c r="E6" s="211">
        <v>57440.0</v>
      </c>
      <c r="F6" s="211">
        <v>615480.0</v>
      </c>
      <c r="G6" s="211" t="s">
        <v>309</v>
      </c>
      <c r="H6" s="211" t="s">
        <v>310</v>
      </c>
      <c r="I6" s="211">
        <v>70.0</v>
      </c>
      <c r="J6" s="211" t="s">
        <v>311</v>
      </c>
      <c r="K6" s="212">
        <v>42882.88248842592</v>
      </c>
      <c r="L6" s="211" t="s">
        <v>320</v>
      </c>
      <c r="M6" s="211" t="s">
        <v>321</v>
      </c>
      <c r="N6" s="211" t="s">
        <v>322</v>
      </c>
      <c r="O6" s="212">
        <v>42892.74621527778</v>
      </c>
      <c r="P6" s="212">
        <v>42897.74621527778</v>
      </c>
      <c r="Q6" s="211"/>
      <c r="R6" s="211"/>
      <c r="S6" s="211" t="s">
        <v>315</v>
      </c>
      <c r="T6" s="211"/>
      <c r="U6" s="211"/>
      <c r="V6" s="211"/>
      <c r="W6" s="211"/>
      <c r="X6" s="211"/>
      <c r="Y6" s="211"/>
      <c r="Z6" s="211"/>
    </row>
    <row r="7">
      <c r="A7" s="210" t="s">
        <v>306</v>
      </c>
      <c r="B7" s="211" t="s">
        <v>328</v>
      </c>
      <c r="C7" s="211">
        <v>9.46002148E8</v>
      </c>
      <c r="D7" s="211" t="s">
        <v>329</v>
      </c>
      <c r="E7" s="211">
        <v>79533.0</v>
      </c>
      <c r="F7" s="211">
        <v>615480.0</v>
      </c>
      <c r="G7" s="211" t="s">
        <v>309</v>
      </c>
      <c r="H7" s="211" t="s">
        <v>310</v>
      </c>
      <c r="I7" s="211">
        <v>20.0</v>
      </c>
      <c r="J7" s="211" t="s">
        <v>311</v>
      </c>
      <c r="K7" s="212">
        <v>42883.03288194445</v>
      </c>
      <c r="L7" s="211" t="s">
        <v>320</v>
      </c>
      <c r="M7" s="211" t="s">
        <v>321</v>
      </c>
      <c r="N7" s="211" t="s">
        <v>322</v>
      </c>
      <c r="O7" s="212">
        <v>42892.746342592596</v>
      </c>
      <c r="P7" s="212">
        <v>42897.746342592596</v>
      </c>
      <c r="Q7" s="211"/>
      <c r="R7" s="211"/>
      <c r="S7" s="211" t="s">
        <v>315</v>
      </c>
      <c r="T7" s="211"/>
      <c r="U7" s="211"/>
      <c r="V7" s="211"/>
      <c r="W7" s="211"/>
      <c r="X7" s="211"/>
      <c r="Y7" s="211"/>
      <c r="Z7" s="211"/>
    </row>
    <row r="8">
      <c r="A8" s="210" t="s">
        <v>306</v>
      </c>
      <c r="B8" s="211" t="s">
        <v>330</v>
      </c>
      <c r="C8" s="211">
        <v>9.46002862E8</v>
      </c>
      <c r="D8" s="211" t="s">
        <v>331</v>
      </c>
      <c r="E8" s="211">
        <v>81186.0</v>
      </c>
      <c r="F8" s="211">
        <v>615480.0</v>
      </c>
      <c r="G8" s="211" t="s">
        <v>309</v>
      </c>
      <c r="H8" s="211" t="s">
        <v>310</v>
      </c>
      <c r="I8" s="211">
        <v>20.0</v>
      </c>
      <c r="J8" s="211" t="s">
        <v>311</v>
      </c>
      <c r="K8" s="212">
        <v>42883.03711805555</v>
      </c>
      <c r="L8" s="211" t="s">
        <v>320</v>
      </c>
      <c r="M8" s="211" t="s">
        <v>321</v>
      </c>
      <c r="N8" s="211" t="s">
        <v>322</v>
      </c>
      <c r="O8" s="212">
        <v>42892.74644675926</v>
      </c>
      <c r="P8" s="212">
        <v>42897.74644675926</v>
      </c>
      <c r="Q8" s="211"/>
      <c r="R8" s="211"/>
      <c r="S8" s="211" t="s">
        <v>315</v>
      </c>
      <c r="T8" s="211"/>
      <c r="U8" s="211"/>
      <c r="V8" s="211"/>
      <c r="W8" s="211"/>
      <c r="X8" s="211"/>
      <c r="Y8" s="211"/>
      <c r="Z8" s="211"/>
    </row>
    <row r="9">
      <c r="A9" s="210" t="s">
        <v>306</v>
      </c>
      <c r="B9" s="211" t="s">
        <v>332</v>
      </c>
      <c r="C9" s="211">
        <v>9.46003202E8</v>
      </c>
      <c r="D9" s="211" t="s">
        <v>333</v>
      </c>
      <c r="E9" s="211">
        <v>81991.0</v>
      </c>
      <c r="F9" s="211">
        <v>615480.0</v>
      </c>
      <c r="G9" s="211" t="s">
        <v>309</v>
      </c>
      <c r="H9" s="211" t="s">
        <v>310</v>
      </c>
      <c r="I9" s="211">
        <v>20.0</v>
      </c>
      <c r="J9" s="211" t="s">
        <v>311</v>
      </c>
      <c r="K9" s="212">
        <v>42883.038981481484</v>
      </c>
      <c r="L9" s="211" t="s">
        <v>320</v>
      </c>
      <c r="M9" s="211" t="s">
        <v>321</v>
      </c>
      <c r="N9" s="211" t="s">
        <v>322</v>
      </c>
      <c r="O9" s="212">
        <v>42892.7466087963</v>
      </c>
      <c r="P9" s="212">
        <v>42897.7466087963</v>
      </c>
      <c r="Q9" s="211"/>
      <c r="R9" s="211"/>
      <c r="S9" s="211" t="s">
        <v>315</v>
      </c>
      <c r="T9" s="211"/>
      <c r="U9" s="211"/>
      <c r="V9" s="211"/>
      <c r="W9" s="211"/>
      <c r="X9" s="211"/>
      <c r="Y9" s="211"/>
      <c r="Z9" s="211"/>
    </row>
    <row r="10">
      <c r="A10" s="210" t="s">
        <v>306</v>
      </c>
      <c r="B10" s="211" t="s">
        <v>334</v>
      </c>
      <c r="C10" s="211">
        <v>9.46000275E8</v>
      </c>
      <c r="D10" s="211" t="s">
        <v>335</v>
      </c>
      <c r="E10" s="211">
        <v>72595.0</v>
      </c>
      <c r="F10" s="211">
        <v>615480.0</v>
      </c>
      <c r="G10" s="211" t="s">
        <v>309</v>
      </c>
      <c r="H10" s="211" t="s">
        <v>310</v>
      </c>
      <c r="I10" s="211">
        <v>20.0</v>
      </c>
      <c r="J10" s="211" t="s">
        <v>311</v>
      </c>
      <c r="K10" s="212">
        <v>42883.016701388886</v>
      </c>
      <c r="L10" s="211" t="s">
        <v>320</v>
      </c>
      <c r="M10" s="211" t="s">
        <v>321</v>
      </c>
      <c r="N10" s="211" t="s">
        <v>322</v>
      </c>
      <c r="O10" s="212">
        <v>42892.74700231481</v>
      </c>
      <c r="P10" s="212">
        <v>42897.74700231481</v>
      </c>
      <c r="Q10" s="211"/>
      <c r="R10" s="211"/>
      <c r="S10" s="211" t="s">
        <v>315</v>
      </c>
      <c r="T10" s="211"/>
      <c r="U10" s="211"/>
      <c r="V10" s="211"/>
      <c r="W10" s="211"/>
      <c r="X10" s="211"/>
      <c r="Y10" s="211"/>
      <c r="Z10" s="211"/>
    </row>
    <row r="11">
      <c r="A11" s="210" t="s">
        <v>306</v>
      </c>
      <c r="B11" s="211" t="s">
        <v>336</v>
      </c>
      <c r="C11" s="211">
        <v>9.46002584E8</v>
      </c>
      <c r="D11" s="211" t="s">
        <v>337</v>
      </c>
      <c r="E11" s="211">
        <v>80866.0</v>
      </c>
      <c r="F11" s="211">
        <v>615480.0</v>
      </c>
      <c r="G11" s="211" t="s">
        <v>309</v>
      </c>
      <c r="H11" s="211" t="s">
        <v>310</v>
      </c>
      <c r="I11" s="211">
        <v>20.0</v>
      </c>
      <c r="J11" s="211" t="s">
        <v>311</v>
      </c>
      <c r="K11" s="212">
        <v>42883.036307870374</v>
      </c>
      <c r="L11" s="211" t="s">
        <v>320</v>
      </c>
      <c r="M11" s="211" t="s">
        <v>321</v>
      </c>
      <c r="N11" s="211" t="s">
        <v>322</v>
      </c>
      <c r="O11" s="212">
        <v>42892.74717592593</v>
      </c>
      <c r="P11" s="212">
        <v>42897.74717592593</v>
      </c>
      <c r="Q11" s="211"/>
      <c r="R11" s="211"/>
      <c r="S11" s="211" t="s">
        <v>315</v>
      </c>
      <c r="T11" s="211"/>
      <c r="U11" s="211"/>
      <c r="V11" s="211"/>
      <c r="W11" s="211"/>
      <c r="X11" s="211"/>
      <c r="Y11" s="211"/>
      <c r="Z11" s="211"/>
    </row>
    <row r="12">
      <c r="A12" s="210" t="s">
        <v>306</v>
      </c>
      <c r="B12" s="211" t="s">
        <v>338</v>
      </c>
      <c r="C12" s="211">
        <v>9.46002941E8</v>
      </c>
      <c r="D12" s="211" t="s">
        <v>339</v>
      </c>
      <c r="E12" s="211">
        <v>82130.0</v>
      </c>
      <c r="F12" s="211">
        <v>615480.0</v>
      </c>
      <c r="G12" s="211" t="s">
        <v>309</v>
      </c>
      <c r="H12" s="211" t="s">
        <v>310</v>
      </c>
      <c r="I12" s="211">
        <v>20.0</v>
      </c>
      <c r="J12" s="211" t="s">
        <v>311</v>
      </c>
      <c r="K12" s="212">
        <v>42883.03931712963</v>
      </c>
      <c r="L12" s="211" t="s">
        <v>320</v>
      </c>
      <c r="M12" s="211" t="s">
        <v>321</v>
      </c>
      <c r="N12" s="211" t="s">
        <v>322</v>
      </c>
      <c r="O12" s="212">
        <v>42892.747349537036</v>
      </c>
      <c r="P12" s="212">
        <v>42897.747349537036</v>
      </c>
      <c r="Q12" s="211"/>
      <c r="R12" s="211"/>
      <c r="S12" s="211" t="s">
        <v>315</v>
      </c>
      <c r="T12" s="211"/>
      <c r="U12" s="211"/>
      <c r="V12" s="211"/>
      <c r="W12" s="211"/>
      <c r="X12" s="211"/>
      <c r="Y12" s="211"/>
      <c r="Z12" s="211"/>
    </row>
    <row r="13">
      <c r="A13" s="210" t="s">
        <v>306</v>
      </c>
      <c r="B13" s="211" t="s">
        <v>340</v>
      </c>
      <c r="C13" s="211">
        <v>9.46002256E8</v>
      </c>
      <c r="D13" s="211" t="s">
        <v>341</v>
      </c>
      <c r="E13" s="211">
        <v>79249.0</v>
      </c>
      <c r="F13" s="211">
        <v>615480.0</v>
      </c>
      <c r="G13" s="211" t="s">
        <v>309</v>
      </c>
      <c r="H13" s="211" t="s">
        <v>310</v>
      </c>
      <c r="I13" s="211">
        <v>20.0</v>
      </c>
      <c r="J13" s="211" t="s">
        <v>311</v>
      </c>
      <c r="K13" s="212">
        <v>42883.03215277778</v>
      </c>
      <c r="L13" s="211" t="s">
        <v>320</v>
      </c>
      <c r="M13" s="211" t="s">
        <v>321</v>
      </c>
      <c r="N13" s="211" t="s">
        <v>322</v>
      </c>
      <c r="O13" s="212">
        <v>42892.747395833336</v>
      </c>
      <c r="P13" s="212">
        <v>42897.747395833336</v>
      </c>
      <c r="Q13" s="211"/>
      <c r="R13" s="211"/>
      <c r="S13" s="211" t="s">
        <v>315</v>
      </c>
      <c r="T13" s="211"/>
      <c r="U13" s="211"/>
      <c r="V13" s="211"/>
      <c r="W13" s="211"/>
      <c r="X13" s="211"/>
      <c r="Y13" s="211"/>
      <c r="Z13" s="211"/>
    </row>
    <row r="14">
      <c r="A14" s="210" t="s">
        <v>306</v>
      </c>
      <c r="B14" s="211" t="s">
        <v>342</v>
      </c>
      <c r="C14" s="211">
        <v>9.4595189E8</v>
      </c>
      <c r="D14" s="211" t="s">
        <v>343</v>
      </c>
      <c r="E14" s="211">
        <v>31543.0</v>
      </c>
      <c r="F14" s="211">
        <v>615480.0</v>
      </c>
      <c r="G14" s="211" t="s">
        <v>309</v>
      </c>
      <c r="H14" s="211" t="s">
        <v>310</v>
      </c>
      <c r="I14" s="211">
        <v>220.0</v>
      </c>
      <c r="J14" s="211" t="s">
        <v>311</v>
      </c>
      <c r="K14" s="212">
        <v>42882.78028935185</v>
      </c>
      <c r="L14" s="211" t="s">
        <v>325</v>
      </c>
      <c r="M14" s="211" t="s">
        <v>321</v>
      </c>
      <c r="N14" s="211" t="s">
        <v>322</v>
      </c>
      <c r="O14" s="212">
        <v>42892.74748842593</v>
      </c>
      <c r="P14" s="212">
        <v>42897.74748842593</v>
      </c>
      <c r="Q14" s="211"/>
      <c r="R14" s="211"/>
      <c r="S14" s="211" t="s">
        <v>315</v>
      </c>
      <c r="T14" s="211"/>
      <c r="U14" s="211"/>
      <c r="V14" s="211"/>
      <c r="W14" s="211"/>
      <c r="X14" s="211"/>
      <c r="Y14" s="211"/>
      <c r="Z14" s="211"/>
    </row>
    <row r="15">
      <c r="A15" s="210" t="s">
        <v>306</v>
      </c>
      <c r="B15" s="211" t="s">
        <v>344</v>
      </c>
      <c r="C15" s="211">
        <v>9.46002678E8</v>
      </c>
      <c r="D15" s="211" t="s">
        <v>345</v>
      </c>
      <c r="E15" s="211">
        <v>80716.0</v>
      </c>
      <c r="F15" s="211">
        <v>615480.0</v>
      </c>
      <c r="G15" s="211" t="s">
        <v>309</v>
      </c>
      <c r="H15" s="211" t="s">
        <v>310</v>
      </c>
      <c r="I15" s="211">
        <v>20.0</v>
      </c>
      <c r="J15" s="211" t="s">
        <v>311</v>
      </c>
      <c r="K15" s="212">
        <v>42883.035949074074</v>
      </c>
      <c r="L15" s="211" t="s">
        <v>320</v>
      </c>
      <c r="M15" s="211" t="s">
        <v>321</v>
      </c>
      <c r="N15" s="211" t="s">
        <v>322</v>
      </c>
      <c r="O15" s="212">
        <v>42892.74787037037</v>
      </c>
      <c r="P15" s="212">
        <v>42897.74787037037</v>
      </c>
      <c r="Q15" s="211"/>
      <c r="R15" s="211"/>
      <c r="S15" s="211" t="s">
        <v>315</v>
      </c>
      <c r="T15" s="211"/>
      <c r="U15" s="211"/>
      <c r="V15" s="211"/>
      <c r="W15" s="211"/>
      <c r="X15" s="211"/>
      <c r="Y15" s="211"/>
      <c r="Z15" s="211"/>
    </row>
    <row r="16">
      <c r="A16" s="210" t="s">
        <v>306</v>
      </c>
      <c r="B16" s="211" t="s">
        <v>346</v>
      </c>
      <c r="C16" s="211">
        <v>9.4600222E8</v>
      </c>
      <c r="D16" s="211" t="s">
        <v>347</v>
      </c>
      <c r="E16" s="211">
        <v>78912.0</v>
      </c>
      <c r="F16" s="211">
        <v>615480.0</v>
      </c>
      <c r="G16" s="211" t="s">
        <v>309</v>
      </c>
      <c r="H16" s="211" t="s">
        <v>310</v>
      </c>
      <c r="I16" s="211">
        <v>20.0</v>
      </c>
      <c r="J16" s="211" t="s">
        <v>311</v>
      </c>
      <c r="K16" s="212">
        <v>42883.03130787037</v>
      </c>
      <c r="L16" s="211" t="s">
        <v>320</v>
      </c>
      <c r="M16" s="211" t="s">
        <v>321</v>
      </c>
      <c r="N16" s="211" t="s">
        <v>322</v>
      </c>
      <c r="O16" s="212">
        <v>42892.74797453704</v>
      </c>
      <c r="P16" s="212">
        <v>42897.74797453704</v>
      </c>
      <c r="Q16" s="211"/>
      <c r="R16" s="211"/>
      <c r="S16" s="211" t="s">
        <v>315</v>
      </c>
      <c r="T16" s="211"/>
      <c r="U16" s="211"/>
      <c r="V16" s="211"/>
      <c r="W16" s="211"/>
      <c r="X16" s="211"/>
      <c r="Y16" s="211"/>
      <c r="Z16" s="211"/>
    </row>
    <row r="17">
      <c r="A17" s="210" t="s">
        <v>306</v>
      </c>
      <c r="B17" s="211" t="s">
        <v>348</v>
      </c>
      <c r="C17" s="211">
        <v>9.46002405E8</v>
      </c>
      <c r="D17" s="211" t="s">
        <v>349</v>
      </c>
      <c r="E17" s="211">
        <v>79060.0</v>
      </c>
      <c r="F17" s="211">
        <v>615480.0</v>
      </c>
      <c r="G17" s="211" t="s">
        <v>309</v>
      </c>
      <c r="H17" s="211" t="s">
        <v>310</v>
      </c>
      <c r="I17" s="211">
        <v>40.0</v>
      </c>
      <c r="J17" s="211" t="s">
        <v>311</v>
      </c>
      <c r="K17" s="212">
        <v>42883.03165509259</v>
      </c>
      <c r="L17" s="211" t="s">
        <v>320</v>
      </c>
      <c r="M17" s="211" t="s">
        <v>321</v>
      </c>
      <c r="N17" s="211" t="s">
        <v>322</v>
      </c>
      <c r="O17" s="212">
        <v>42892.748136574075</v>
      </c>
      <c r="P17" s="212">
        <v>42897.748136574075</v>
      </c>
      <c r="Q17" s="211"/>
      <c r="R17" s="211"/>
      <c r="S17" s="211" t="s">
        <v>315</v>
      </c>
      <c r="T17" s="211"/>
      <c r="U17" s="211"/>
      <c r="V17" s="211"/>
      <c r="W17" s="211"/>
      <c r="X17" s="211"/>
      <c r="Y17" s="211"/>
      <c r="Z17" s="211"/>
    </row>
    <row r="18">
      <c r="A18" s="210" t="s">
        <v>306</v>
      </c>
      <c r="B18" s="211" t="s">
        <v>350</v>
      </c>
      <c r="C18" s="211">
        <v>9.4600026E8</v>
      </c>
      <c r="D18" s="211" t="s">
        <v>351</v>
      </c>
      <c r="E18" s="211">
        <v>72368.0</v>
      </c>
      <c r="F18" s="211">
        <v>615480.0</v>
      </c>
      <c r="G18" s="211" t="s">
        <v>309</v>
      </c>
      <c r="H18" s="211" t="s">
        <v>310</v>
      </c>
      <c r="I18" s="211">
        <v>20.0</v>
      </c>
      <c r="J18" s="211" t="s">
        <v>311</v>
      </c>
      <c r="K18" s="212">
        <v>42883.01625</v>
      </c>
      <c r="L18" s="211" t="s">
        <v>320</v>
      </c>
      <c r="M18" s="211" t="s">
        <v>321</v>
      </c>
      <c r="N18" s="211" t="s">
        <v>322</v>
      </c>
      <c r="O18" s="212">
        <v>42892.748194444444</v>
      </c>
      <c r="P18" s="212">
        <v>42897.748194444444</v>
      </c>
      <c r="Q18" s="211"/>
      <c r="R18" s="211"/>
      <c r="S18" s="211" t="s">
        <v>315</v>
      </c>
      <c r="T18" s="211"/>
      <c r="U18" s="211"/>
      <c r="V18" s="211"/>
      <c r="W18" s="211"/>
      <c r="X18" s="211"/>
      <c r="Y18" s="211"/>
      <c r="Z18" s="211"/>
    </row>
    <row r="19">
      <c r="A19" s="210" t="s">
        <v>306</v>
      </c>
      <c r="B19" s="211" t="s">
        <v>352</v>
      </c>
      <c r="C19" s="211">
        <v>9.46002736E8</v>
      </c>
      <c r="D19" s="211" t="s">
        <v>353</v>
      </c>
      <c r="E19" s="211">
        <v>81356.0</v>
      </c>
      <c r="F19" s="211">
        <v>615480.0</v>
      </c>
      <c r="G19" s="211" t="s">
        <v>309</v>
      </c>
      <c r="H19" s="211" t="s">
        <v>310</v>
      </c>
      <c r="I19" s="211">
        <v>20.0</v>
      </c>
      <c r="J19" s="211" t="s">
        <v>311</v>
      </c>
      <c r="K19" s="212">
        <v>42883.03747685185</v>
      </c>
      <c r="L19" s="211" t="s">
        <v>320</v>
      </c>
      <c r="M19" s="211" t="s">
        <v>321</v>
      </c>
      <c r="N19" s="211" t="s">
        <v>322</v>
      </c>
      <c r="O19" s="212">
        <v>42892.74828703704</v>
      </c>
      <c r="P19" s="212">
        <v>42897.74828703704</v>
      </c>
      <c r="Q19" s="211"/>
      <c r="R19" s="211"/>
      <c r="S19" s="211" t="s">
        <v>315</v>
      </c>
      <c r="T19" s="211"/>
      <c r="U19" s="211"/>
      <c r="V19" s="211"/>
      <c r="W19" s="211"/>
      <c r="X19" s="211"/>
      <c r="Y19" s="211"/>
      <c r="Z19" s="211"/>
    </row>
    <row r="20">
      <c r="A20" s="210" t="s">
        <v>306</v>
      </c>
      <c r="B20" s="211" t="s">
        <v>354</v>
      </c>
      <c r="C20" s="211">
        <v>9.46002649E8</v>
      </c>
      <c r="D20" s="211" t="s">
        <v>355</v>
      </c>
      <c r="E20" s="211">
        <v>80445.0</v>
      </c>
      <c r="F20" s="211">
        <v>615480.0</v>
      </c>
      <c r="G20" s="211" t="s">
        <v>309</v>
      </c>
      <c r="H20" s="211" t="s">
        <v>310</v>
      </c>
      <c r="I20" s="211">
        <v>20.0</v>
      </c>
      <c r="J20" s="211" t="s">
        <v>311</v>
      </c>
      <c r="K20" s="212">
        <v>42883.0353125</v>
      </c>
      <c r="L20" s="211" t="s">
        <v>320</v>
      </c>
      <c r="M20" s="211" t="s">
        <v>321</v>
      </c>
      <c r="N20" s="211" t="s">
        <v>322</v>
      </c>
      <c r="O20" s="212">
        <v>42892.74841435185</v>
      </c>
      <c r="P20" s="212">
        <v>42897.74841435185</v>
      </c>
      <c r="Q20" s="211"/>
      <c r="R20" s="211"/>
      <c r="S20" s="211" t="s">
        <v>315</v>
      </c>
      <c r="T20" s="211"/>
      <c r="U20" s="211"/>
      <c r="V20" s="211"/>
      <c r="W20" s="211"/>
      <c r="X20" s="211"/>
      <c r="Y20" s="211"/>
      <c r="Z20" s="211"/>
    </row>
    <row r="21">
      <c r="A21" s="210" t="s">
        <v>306</v>
      </c>
      <c r="B21" s="211" t="s">
        <v>356</v>
      </c>
      <c r="C21" s="211">
        <v>9.4595227E8</v>
      </c>
      <c r="D21" s="211" t="s">
        <v>357</v>
      </c>
      <c r="E21" s="211">
        <v>33718.0</v>
      </c>
      <c r="F21" s="211">
        <v>615480.0</v>
      </c>
      <c r="G21" s="211" t="s">
        <v>309</v>
      </c>
      <c r="H21" s="211" t="s">
        <v>310</v>
      </c>
      <c r="I21" s="211">
        <v>40.0</v>
      </c>
      <c r="J21" s="211" t="s">
        <v>311</v>
      </c>
      <c r="K21" s="212">
        <v>42882.781018518515</v>
      </c>
      <c r="L21" s="211" t="s">
        <v>325</v>
      </c>
      <c r="M21" s="211" t="s">
        <v>321</v>
      </c>
      <c r="N21" s="211" t="s">
        <v>322</v>
      </c>
      <c r="O21" s="212">
        <v>42892.748460648145</v>
      </c>
      <c r="P21" s="212">
        <v>42897.748460648145</v>
      </c>
      <c r="Q21" s="211"/>
      <c r="R21" s="211"/>
      <c r="S21" s="211" t="s">
        <v>315</v>
      </c>
      <c r="T21" s="211"/>
      <c r="U21" s="211"/>
      <c r="V21" s="211"/>
      <c r="W21" s="211"/>
      <c r="X21" s="211"/>
      <c r="Y21" s="211"/>
      <c r="Z21" s="211"/>
    </row>
    <row r="22">
      <c r="A22" s="210" t="s">
        <v>306</v>
      </c>
      <c r="B22" s="211" t="s">
        <v>358</v>
      </c>
      <c r="C22" s="211">
        <v>9.46002846E8</v>
      </c>
      <c r="D22" s="211" t="s">
        <v>359</v>
      </c>
      <c r="E22" s="211">
        <v>81007.0</v>
      </c>
      <c r="F22" s="211">
        <v>615480.0</v>
      </c>
      <c r="G22" s="211" t="s">
        <v>309</v>
      </c>
      <c r="H22" s="211" t="s">
        <v>310</v>
      </c>
      <c r="I22" s="211">
        <v>20.0</v>
      </c>
      <c r="J22" s="211" t="s">
        <v>311</v>
      </c>
      <c r="K22" s="212">
        <v>42883.03666666667</v>
      </c>
      <c r="L22" s="211" t="s">
        <v>320</v>
      </c>
      <c r="M22" s="211" t="s">
        <v>321</v>
      </c>
      <c r="N22" s="211" t="s">
        <v>322</v>
      </c>
      <c r="O22" s="212">
        <v>42892.74855324074</v>
      </c>
      <c r="P22" s="212">
        <v>42897.74855324074</v>
      </c>
      <c r="Q22" s="211"/>
      <c r="R22" s="211"/>
      <c r="S22" s="211" t="s">
        <v>315</v>
      </c>
      <c r="T22" s="211"/>
      <c r="U22" s="211"/>
      <c r="V22" s="211"/>
      <c r="W22" s="211"/>
      <c r="X22" s="211"/>
      <c r="Y22" s="211"/>
      <c r="Z22" s="211"/>
    </row>
    <row r="23">
      <c r="A23" s="210" t="s">
        <v>306</v>
      </c>
      <c r="B23" s="211" t="s">
        <v>360</v>
      </c>
      <c r="C23" s="211">
        <v>9.45975521E8</v>
      </c>
      <c r="D23" s="211" t="s">
        <v>361</v>
      </c>
      <c r="E23" s="211">
        <v>44037.0</v>
      </c>
      <c r="F23" s="211">
        <v>615480.0</v>
      </c>
      <c r="G23" s="211" t="s">
        <v>309</v>
      </c>
      <c r="H23" s="211" t="s">
        <v>310</v>
      </c>
      <c r="I23" s="211">
        <v>510.0</v>
      </c>
      <c r="J23" s="211" t="s">
        <v>311</v>
      </c>
      <c r="K23" s="212">
        <v>42882.87351851852</v>
      </c>
      <c r="L23" s="211" t="s">
        <v>362</v>
      </c>
      <c r="M23" s="211" t="s">
        <v>321</v>
      </c>
      <c r="N23" s="211" t="s">
        <v>322</v>
      </c>
      <c r="O23" s="212">
        <v>42898.69386574074</v>
      </c>
      <c r="P23" s="212">
        <v>42903.69386574074</v>
      </c>
      <c r="Q23" s="211"/>
      <c r="R23" s="211"/>
      <c r="S23" s="211" t="s">
        <v>315</v>
      </c>
      <c r="T23" s="211"/>
      <c r="U23" s="211"/>
      <c r="V23" s="211"/>
      <c r="W23" s="211"/>
      <c r="X23" s="211"/>
      <c r="Y23" s="211"/>
      <c r="Z23" s="211"/>
    </row>
    <row r="24">
      <c r="A24" s="210" t="s">
        <v>306</v>
      </c>
      <c r="B24" s="211" t="s">
        <v>363</v>
      </c>
      <c r="C24" s="211">
        <v>9.46005291E8</v>
      </c>
      <c r="D24" s="211" t="s">
        <v>364</v>
      </c>
      <c r="E24" s="211">
        <v>92307.0</v>
      </c>
      <c r="F24" s="211">
        <v>615480.0</v>
      </c>
      <c r="G24" s="211" t="s">
        <v>309</v>
      </c>
      <c r="H24" s="211" t="s">
        <v>310</v>
      </c>
      <c r="I24" s="211">
        <v>70.0</v>
      </c>
      <c r="J24" s="211" t="s">
        <v>311</v>
      </c>
      <c r="K24" s="212">
        <v>42883.0594212963</v>
      </c>
      <c r="L24" s="211" t="s">
        <v>362</v>
      </c>
      <c r="M24" s="211" t="s">
        <v>321</v>
      </c>
      <c r="N24" s="211" t="s">
        <v>322</v>
      </c>
      <c r="O24" s="212">
        <v>42898.69396990741</v>
      </c>
      <c r="P24" s="212">
        <v>42903.69396990741</v>
      </c>
      <c r="Q24" s="211"/>
      <c r="R24" s="211"/>
      <c r="S24" s="211" t="s">
        <v>315</v>
      </c>
      <c r="T24" s="211"/>
      <c r="U24" s="211"/>
      <c r="V24" s="211"/>
      <c r="W24" s="211"/>
      <c r="X24" s="211"/>
      <c r="Y24" s="211"/>
      <c r="Z24" s="211"/>
    </row>
    <row r="25">
      <c r="A25" s="2"/>
      <c r="B25" s="58" t="s">
        <v>365</v>
      </c>
      <c r="C25" s="58">
        <v>9.46005112E8</v>
      </c>
      <c r="D25" s="58" t="s">
        <v>366</v>
      </c>
      <c r="E25" s="58">
        <v>92416.0</v>
      </c>
      <c r="F25" s="58">
        <v>615480.0</v>
      </c>
      <c r="G25" s="58" t="s">
        <v>309</v>
      </c>
      <c r="H25" s="58" t="s">
        <v>310</v>
      </c>
      <c r="I25" s="58">
        <v>70.0</v>
      </c>
      <c r="J25" s="58" t="s">
        <v>311</v>
      </c>
      <c r="K25" s="213">
        <v>42883.05980324074</v>
      </c>
      <c r="L25" s="58" t="s">
        <v>362</v>
      </c>
      <c r="M25" s="58" t="s">
        <v>321</v>
      </c>
      <c r="N25" s="58" t="s">
        <v>322</v>
      </c>
      <c r="O25" s="213">
        <v>42898.694016203706</v>
      </c>
      <c r="P25" s="213">
        <v>42903.694016203706</v>
      </c>
      <c r="Q25" s="58"/>
      <c r="R25" s="58"/>
      <c r="S25" s="58" t="s">
        <v>315</v>
      </c>
      <c r="T25" s="58"/>
      <c r="U25" s="211"/>
      <c r="V25" s="211"/>
      <c r="W25" s="211"/>
      <c r="X25" s="211"/>
      <c r="Y25" s="211"/>
      <c r="Z25" s="211"/>
    </row>
    <row r="26">
      <c r="A26" s="210" t="s">
        <v>306</v>
      </c>
      <c r="B26" s="211" t="s">
        <v>367</v>
      </c>
      <c r="C26" s="211">
        <v>9.46005099E8</v>
      </c>
      <c r="D26" s="211" t="s">
        <v>368</v>
      </c>
      <c r="E26" s="211">
        <v>92193.0</v>
      </c>
      <c r="F26" s="211">
        <v>615480.0</v>
      </c>
      <c r="G26" s="211" t="s">
        <v>309</v>
      </c>
      <c r="H26" s="211" t="s">
        <v>310</v>
      </c>
      <c r="I26" s="211">
        <v>70.0</v>
      </c>
      <c r="J26" s="211" t="s">
        <v>311</v>
      </c>
      <c r="K26" s="212">
        <v>42883.05915509259</v>
      </c>
      <c r="L26" s="211" t="s">
        <v>362</v>
      </c>
      <c r="M26" s="211" t="s">
        <v>321</v>
      </c>
      <c r="N26" s="211" t="s">
        <v>322</v>
      </c>
      <c r="O26" s="212">
        <v>42898.69515046296</v>
      </c>
      <c r="P26" s="212">
        <v>42903.69515046296</v>
      </c>
      <c r="Q26" s="211"/>
      <c r="R26" s="211"/>
      <c r="S26" s="211" t="s">
        <v>315</v>
      </c>
      <c r="T26" s="211"/>
      <c r="U26" s="211"/>
      <c r="V26" s="211"/>
      <c r="W26" s="211"/>
      <c r="X26" s="211"/>
      <c r="Y26" s="211"/>
      <c r="Z26" s="211"/>
    </row>
    <row r="27">
      <c r="A27" s="210" t="s">
        <v>306</v>
      </c>
      <c r="B27" s="211" t="s">
        <v>369</v>
      </c>
      <c r="C27" s="211">
        <v>9.44641811E8</v>
      </c>
      <c r="D27" s="211" t="s">
        <v>370</v>
      </c>
      <c r="E27" s="211" t="s">
        <v>371</v>
      </c>
      <c r="F27" s="211">
        <v>615480.0</v>
      </c>
      <c r="G27" s="211" t="s">
        <v>309</v>
      </c>
      <c r="H27" s="211" t="s">
        <v>310</v>
      </c>
      <c r="I27" s="211">
        <v>25.0</v>
      </c>
      <c r="J27" s="211" t="s">
        <v>311</v>
      </c>
      <c r="K27" s="212">
        <v>42876.4575462963</v>
      </c>
      <c r="L27" s="211" t="s">
        <v>372</v>
      </c>
      <c r="M27" s="211" t="s">
        <v>373</v>
      </c>
      <c r="N27" s="211" t="s">
        <v>314</v>
      </c>
      <c r="O27" s="212">
        <v>42898.69797453703</v>
      </c>
      <c r="P27" s="212">
        <v>42903.69797453703</v>
      </c>
      <c r="Q27" s="211"/>
      <c r="R27" s="211"/>
      <c r="S27" s="211" t="s">
        <v>315</v>
      </c>
      <c r="T27" s="211"/>
      <c r="U27" s="211"/>
      <c r="V27" s="211"/>
      <c r="W27" s="211"/>
      <c r="X27" s="211"/>
      <c r="Y27" s="211"/>
      <c r="Z27" s="211"/>
    </row>
    <row r="28">
      <c r="A28" s="210" t="s">
        <v>306</v>
      </c>
      <c r="B28" s="211" t="s">
        <v>374</v>
      </c>
      <c r="C28" s="211">
        <v>9.44647322E8</v>
      </c>
      <c r="D28" s="211" t="s">
        <v>375</v>
      </c>
      <c r="E28" s="211" t="s">
        <v>376</v>
      </c>
      <c r="F28" s="211">
        <v>615480.0</v>
      </c>
      <c r="G28" s="211" t="s">
        <v>309</v>
      </c>
      <c r="H28" s="211" t="s">
        <v>310</v>
      </c>
      <c r="I28" s="211">
        <v>50.0</v>
      </c>
      <c r="J28" s="211" t="s">
        <v>311</v>
      </c>
      <c r="K28" s="212">
        <v>42876.48302083334</v>
      </c>
      <c r="L28" s="211" t="s">
        <v>372</v>
      </c>
      <c r="M28" s="211" t="s">
        <v>373</v>
      </c>
      <c r="N28" s="211" t="s">
        <v>314</v>
      </c>
      <c r="O28" s="212">
        <v>42898.698541666665</v>
      </c>
      <c r="P28" s="212">
        <v>42903.698541666665</v>
      </c>
      <c r="Q28" s="211"/>
      <c r="R28" s="211"/>
      <c r="S28" s="211" t="s">
        <v>315</v>
      </c>
      <c r="T28" s="211"/>
      <c r="U28" s="211"/>
      <c r="V28" s="211"/>
      <c r="W28" s="211"/>
      <c r="X28" s="211"/>
      <c r="Y28" s="211"/>
      <c r="Z28" s="211"/>
    </row>
    <row r="29">
      <c r="A29" s="210" t="s">
        <v>306</v>
      </c>
      <c r="B29" s="211" t="s">
        <v>377</v>
      </c>
      <c r="C29" s="211">
        <v>9.44638576E8</v>
      </c>
      <c r="D29" s="211" t="s">
        <v>378</v>
      </c>
      <c r="E29" s="211" t="s">
        <v>379</v>
      </c>
      <c r="F29" s="211">
        <v>615480.0</v>
      </c>
      <c r="G29" s="211" t="s">
        <v>309</v>
      </c>
      <c r="H29" s="211" t="s">
        <v>310</v>
      </c>
      <c r="I29" s="211">
        <v>20.0</v>
      </c>
      <c r="J29" s="211" t="s">
        <v>311</v>
      </c>
      <c r="K29" s="212">
        <v>42876.44572916667</v>
      </c>
      <c r="L29" s="211" t="s">
        <v>372</v>
      </c>
      <c r="M29" s="211" t="s">
        <v>373</v>
      </c>
      <c r="N29" s="211" t="s">
        <v>314</v>
      </c>
      <c r="O29" s="212">
        <v>42898.698900462965</v>
      </c>
      <c r="P29" s="212">
        <v>42903.698900462965</v>
      </c>
      <c r="Q29" s="211"/>
      <c r="R29" s="211"/>
      <c r="S29" s="211" t="s">
        <v>315</v>
      </c>
      <c r="T29" s="211"/>
      <c r="U29" s="211"/>
      <c r="V29" s="211"/>
      <c r="W29" s="211"/>
      <c r="X29" s="211"/>
      <c r="Y29" s="211"/>
      <c r="Z29" s="211"/>
    </row>
    <row r="30">
      <c r="A30" s="210" t="s">
        <v>306</v>
      </c>
      <c r="B30" s="211" t="s">
        <v>380</v>
      </c>
      <c r="C30" s="211">
        <v>9.45956098E8</v>
      </c>
      <c r="D30" s="211" t="s">
        <v>381</v>
      </c>
      <c r="E30" s="211">
        <v>665841.0</v>
      </c>
      <c r="F30" s="211">
        <v>615480.0</v>
      </c>
      <c r="G30" s="211" t="s">
        <v>309</v>
      </c>
      <c r="H30" s="211" t="s">
        <v>310</v>
      </c>
      <c r="I30" s="211">
        <v>1530.0</v>
      </c>
      <c r="J30" s="211" t="s">
        <v>311</v>
      </c>
      <c r="K30" s="212">
        <v>42882.79645833333</v>
      </c>
      <c r="L30" s="211" t="s">
        <v>382</v>
      </c>
      <c r="M30" s="211" t="s">
        <v>313</v>
      </c>
      <c r="N30" s="211" t="s">
        <v>322</v>
      </c>
      <c r="O30" s="212">
        <v>42898.7012962963</v>
      </c>
      <c r="P30" s="212">
        <v>42903.7012962963</v>
      </c>
      <c r="Q30" s="211"/>
      <c r="R30" s="211"/>
      <c r="S30" s="211" t="s">
        <v>315</v>
      </c>
      <c r="T30" s="211"/>
      <c r="U30" s="211"/>
      <c r="V30" s="211"/>
      <c r="W30" s="211"/>
      <c r="X30" s="211"/>
      <c r="Y30" s="211"/>
      <c r="Z30" s="211"/>
    </row>
    <row r="31">
      <c r="A31" s="210" t="s">
        <v>306</v>
      </c>
      <c r="B31" s="211" t="s">
        <v>383</v>
      </c>
      <c r="C31" s="211">
        <v>9.4600373E8</v>
      </c>
      <c r="D31" s="211" t="s">
        <v>384</v>
      </c>
      <c r="E31" s="211">
        <v>652885.0</v>
      </c>
      <c r="F31" s="211">
        <v>615480.0</v>
      </c>
      <c r="G31" s="211" t="s">
        <v>309</v>
      </c>
      <c r="H31" s="211" t="s">
        <v>310</v>
      </c>
      <c r="I31" s="211">
        <v>1530.0</v>
      </c>
      <c r="J31" s="211" t="s">
        <v>311</v>
      </c>
      <c r="K31" s="212">
        <v>42883.04541666667</v>
      </c>
      <c r="L31" s="211" t="s">
        <v>382</v>
      </c>
      <c r="M31" s="211" t="s">
        <v>313</v>
      </c>
      <c r="N31" s="211" t="s">
        <v>322</v>
      </c>
      <c r="O31" s="212">
        <v>42898.70143518518</v>
      </c>
      <c r="P31" s="212">
        <v>42903.70143518518</v>
      </c>
      <c r="Q31" s="211"/>
      <c r="R31" s="211"/>
      <c r="S31" s="211" t="s">
        <v>315</v>
      </c>
      <c r="T31" s="211"/>
      <c r="U31" s="211"/>
      <c r="V31" s="211"/>
      <c r="W31" s="211"/>
      <c r="X31" s="211"/>
      <c r="Y31" s="211"/>
      <c r="Z31" s="211"/>
    </row>
    <row r="32">
      <c r="A32" s="210" t="s">
        <v>306</v>
      </c>
      <c r="B32" s="211" t="s">
        <v>385</v>
      </c>
      <c r="C32" s="211">
        <v>9.47413944E8</v>
      </c>
      <c r="D32" s="211" t="s">
        <v>386</v>
      </c>
      <c r="E32" s="211">
        <v>57395.0</v>
      </c>
      <c r="F32" s="211">
        <v>615480.0</v>
      </c>
      <c r="G32" s="211" t="s">
        <v>309</v>
      </c>
      <c r="H32" s="211" t="s">
        <v>310</v>
      </c>
      <c r="I32" s="211">
        <v>1320.0</v>
      </c>
      <c r="J32" s="211" t="s">
        <v>311</v>
      </c>
      <c r="K32" s="212">
        <v>42889.671875</v>
      </c>
      <c r="L32" s="211" t="s">
        <v>387</v>
      </c>
      <c r="M32" s="211" t="s">
        <v>388</v>
      </c>
      <c r="N32" s="211" t="s">
        <v>314</v>
      </c>
      <c r="O32" s="212">
        <v>42898.70337962963</v>
      </c>
      <c r="P32" s="212">
        <v>42903.70337962963</v>
      </c>
      <c r="Q32" s="211"/>
      <c r="R32" s="211"/>
      <c r="S32" s="211" t="s">
        <v>315</v>
      </c>
      <c r="T32" s="211"/>
      <c r="U32" s="211"/>
      <c r="V32" s="211"/>
      <c r="W32" s="211"/>
      <c r="X32" s="211"/>
      <c r="Y32" s="211"/>
      <c r="Z32" s="211"/>
    </row>
    <row r="33">
      <c r="A33" s="210" t="s">
        <v>306</v>
      </c>
      <c r="B33" s="211" t="s">
        <v>389</v>
      </c>
      <c r="C33" s="211">
        <v>9.47425073E8</v>
      </c>
      <c r="D33" s="211" t="s">
        <v>390</v>
      </c>
      <c r="E33" s="211">
        <v>673372.0</v>
      </c>
      <c r="F33" s="211">
        <v>615480.0</v>
      </c>
      <c r="G33" s="211" t="s">
        <v>309</v>
      </c>
      <c r="H33" s="211" t="s">
        <v>310</v>
      </c>
      <c r="I33" s="211">
        <v>1320.0</v>
      </c>
      <c r="J33" s="211" t="s">
        <v>311</v>
      </c>
      <c r="K33" s="212">
        <v>42889.713530092595</v>
      </c>
      <c r="L33" s="211" t="s">
        <v>391</v>
      </c>
      <c r="M33" s="211" t="s">
        <v>313</v>
      </c>
      <c r="N33" s="211" t="s">
        <v>322</v>
      </c>
      <c r="O33" s="212">
        <v>42900.65862268519</v>
      </c>
      <c r="P33" s="212">
        <v>42905.65862268519</v>
      </c>
      <c r="Q33" s="211"/>
      <c r="R33" s="211"/>
      <c r="S33" s="211" t="s">
        <v>315</v>
      </c>
      <c r="T33" s="211"/>
      <c r="U33" s="58"/>
      <c r="V33" s="58"/>
      <c r="W33" s="58"/>
      <c r="X33" s="58"/>
      <c r="Y33" s="58"/>
      <c r="Z33" s="58"/>
    </row>
    <row r="34">
      <c r="A34" s="210" t="s">
        <v>306</v>
      </c>
      <c r="B34" s="211" t="s">
        <v>392</v>
      </c>
      <c r="C34" s="211">
        <v>9.44656643E8</v>
      </c>
      <c r="D34" s="211" t="s">
        <v>393</v>
      </c>
      <c r="E34" s="211">
        <v>51165.0</v>
      </c>
      <c r="F34" s="211">
        <v>615480.0</v>
      </c>
      <c r="G34" s="211" t="s">
        <v>309</v>
      </c>
      <c r="H34" s="211" t="s">
        <v>310</v>
      </c>
      <c r="I34" s="211">
        <v>25.0</v>
      </c>
      <c r="J34" s="211" t="s">
        <v>311</v>
      </c>
      <c r="K34" s="212">
        <v>42876.52300925926</v>
      </c>
      <c r="L34" s="211" t="s">
        <v>394</v>
      </c>
      <c r="M34" s="211" t="s">
        <v>388</v>
      </c>
      <c r="N34" s="211" t="s">
        <v>314</v>
      </c>
      <c r="O34" s="212">
        <v>42906.5968287037</v>
      </c>
      <c r="P34" s="212">
        <v>42911.5968287037</v>
      </c>
      <c r="Q34" s="211"/>
      <c r="R34" s="211"/>
      <c r="S34" s="211" t="s">
        <v>315</v>
      </c>
      <c r="T34" s="211"/>
      <c r="U34" s="211"/>
      <c r="V34" s="211"/>
      <c r="W34" s="211"/>
      <c r="X34" s="211"/>
      <c r="Y34" s="211"/>
      <c r="Z34" s="211"/>
    </row>
    <row r="35">
      <c r="A35" s="210" t="s">
        <v>306</v>
      </c>
      <c r="B35" s="211" t="s">
        <v>395</v>
      </c>
      <c r="C35" s="211">
        <v>9.44653505E8</v>
      </c>
      <c r="D35" s="211" t="s">
        <v>396</v>
      </c>
      <c r="E35" s="211">
        <v>86397.0</v>
      </c>
      <c r="F35" s="211">
        <v>615480.0</v>
      </c>
      <c r="G35" s="211" t="s">
        <v>309</v>
      </c>
      <c r="H35" s="211" t="s">
        <v>310</v>
      </c>
      <c r="I35" s="211">
        <v>20.0</v>
      </c>
      <c r="J35" s="211" t="s">
        <v>311</v>
      </c>
      <c r="K35" s="212">
        <v>42876.51064814815</v>
      </c>
      <c r="L35" s="211" t="s">
        <v>394</v>
      </c>
      <c r="M35" s="211" t="s">
        <v>388</v>
      </c>
      <c r="N35" s="211" t="s">
        <v>314</v>
      </c>
      <c r="O35" s="212">
        <v>42906.59768518519</v>
      </c>
      <c r="P35" s="212">
        <v>42911.59768518519</v>
      </c>
      <c r="Q35" s="211"/>
      <c r="R35" s="211"/>
      <c r="S35" s="211" t="s">
        <v>315</v>
      </c>
      <c r="T35" s="211"/>
      <c r="U35" s="211"/>
      <c r="V35" s="211"/>
      <c r="W35" s="211"/>
      <c r="X35" s="211"/>
      <c r="Y35" s="211"/>
      <c r="Z35" s="211"/>
    </row>
    <row r="36">
      <c r="A36" s="2"/>
      <c r="B36" s="58" t="s">
        <v>397</v>
      </c>
      <c r="C36" s="58">
        <v>9.49135637E8</v>
      </c>
      <c r="D36" s="58" t="s">
        <v>398</v>
      </c>
      <c r="E36" s="58">
        <v>37520.0</v>
      </c>
      <c r="F36" s="58">
        <v>615480.0</v>
      </c>
      <c r="G36" s="58" t="s">
        <v>309</v>
      </c>
      <c r="H36" s="58" t="s">
        <v>310</v>
      </c>
      <c r="I36" s="58">
        <v>510.0</v>
      </c>
      <c r="J36" s="58" t="s">
        <v>311</v>
      </c>
      <c r="K36" s="213">
        <v>42897.58516203704</v>
      </c>
      <c r="L36" s="58" t="s">
        <v>399</v>
      </c>
      <c r="M36" s="58" t="s">
        <v>400</v>
      </c>
      <c r="N36" s="58" t="s">
        <v>314</v>
      </c>
      <c r="O36" s="213">
        <v>42907.6259375</v>
      </c>
      <c r="P36" s="213">
        <v>42912.6259375</v>
      </c>
      <c r="Q36" s="58"/>
      <c r="R36" s="58"/>
      <c r="S36" s="58" t="s">
        <v>315</v>
      </c>
      <c r="T36" s="58"/>
      <c r="U36" s="211"/>
      <c r="V36" s="211"/>
      <c r="W36" s="211"/>
      <c r="X36" s="211"/>
      <c r="Y36" s="211"/>
      <c r="Z36" s="211"/>
    </row>
    <row r="37">
      <c r="A37" s="2"/>
      <c r="B37" s="58" t="s">
        <v>401</v>
      </c>
      <c r="C37" s="58">
        <v>9.49193109E8</v>
      </c>
      <c r="D37" s="58" t="s">
        <v>402</v>
      </c>
      <c r="E37" s="58">
        <v>9706.0</v>
      </c>
      <c r="F37" s="58">
        <v>615480.0</v>
      </c>
      <c r="G37" s="58" t="s">
        <v>309</v>
      </c>
      <c r="H37" s="58" t="s">
        <v>310</v>
      </c>
      <c r="I37" s="58">
        <v>2030.0</v>
      </c>
      <c r="J37" s="58" t="s">
        <v>311</v>
      </c>
      <c r="K37" s="213">
        <v>42897.847604166665</v>
      </c>
      <c r="L37" s="58" t="s">
        <v>403</v>
      </c>
      <c r="M37" s="58" t="s">
        <v>400</v>
      </c>
      <c r="N37" s="58" t="s">
        <v>314</v>
      </c>
      <c r="O37" s="213">
        <v>42907.62601851852</v>
      </c>
      <c r="P37" s="213">
        <v>42912.62601851852</v>
      </c>
      <c r="Q37" s="58"/>
      <c r="R37" s="58"/>
      <c r="S37" s="58" t="s">
        <v>315</v>
      </c>
      <c r="T37" s="58"/>
      <c r="U37" s="58"/>
      <c r="V37" s="58"/>
      <c r="W37" s="58"/>
      <c r="X37" s="58"/>
      <c r="Y37" s="58"/>
      <c r="Z37" s="58"/>
    </row>
    <row r="38">
      <c r="A38" s="210" t="s">
        <v>306</v>
      </c>
      <c r="B38" s="211" t="s">
        <v>404</v>
      </c>
      <c r="C38" s="211">
        <v>9.47513427E8</v>
      </c>
      <c r="D38" s="211" t="s">
        <v>405</v>
      </c>
      <c r="E38" s="211">
        <v>224875.0</v>
      </c>
      <c r="F38" s="211">
        <v>615480.0</v>
      </c>
      <c r="G38" s="211" t="s">
        <v>309</v>
      </c>
      <c r="H38" s="211" t="s">
        <v>310</v>
      </c>
      <c r="I38" s="211">
        <v>160.0</v>
      </c>
      <c r="J38" s="211" t="s">
        <v>311</v>
      </c>
      <c r="K38" s="212">
        <v>42890.099131944444</v>
      </c>
      <c r="L38" s="211" t="s">
        <v>406</v>
      </c>
      <c r="M38" s="211" t="s">
        <v>407</v>
      </c>
      <c r="N38" s="211" t="s">
        <v>322</v>
      </c>
      <c r="O38" s="212">
        <v>42907.62631944445</v>
      </c>
      <c r="P38" s="212">
        <v>42912.62631944445</v>
      </c>
      <c r="Q38" s="211"/>
      <c r="R38" s="211"/>
      <c r="S38" s="211" t="s">
        <v>315</v>
      </c>
      <c r="T38" s="211"/>
      <c r="U38" s="58"/>
      <c r="V38" s="58"/>
      <c r="W38" s="58"/>
      <c r="X38" s="58"/>
      <c r="Y38" s="58"/>
      <c r="Z38" s="58"/>
    </row>
    <row r="39">
      <c r="A39" s="210" t="s">
        <v>306</v>
      </c>
      <c r="B39" s="211" t="s">
        <v>408</v>
      </c>
      <c r="C39" s="211">
        <v>9.4743885E8</v>
      </c>
      <c r="D39" s="211" t="s">
        <v>409</v>
      </c>
      <c r="E39" s="211">
        <v>210575.0</v>
      </c>
      <c r="F39" s="211">
        <v>615480.0</v>
      </c>
      <c r="G39" s="211" t="s">
        <v>309</v>
      </c>
      <c r="H39" s="211" t="s">
        <v>310</v>
      </c>
      <c r="I39" s="211">
        <v>1320.0</v>
      </c>
      <c r="J39" s="211" t="s">
        <v>311</v>
      </c>
      <c r="K39" s="212">
        <v>42889.76460648148</v>
      </c>
      <c r="L39" s="211" t="s">
        <v>406</v>
      </c>
      <c r="M39" s="211" t="s">
        <v>407</v>
      </c>
      <c r="N39" s="211" t="s">
        <v>322</v>
      </c>
      <c r="O39" s="212">
        <v>42907.62664351852</v>
      </c>
      <c r="P39" s="212">
        <v>42912.62664351852</v>
      </c>
      <c r="Q39" s="211"/>
      <c r="R39" s="211"/>
      <c r="S39" s="211" t="s">
        <v>315</v>
      </c>
      <c r="T39" s="211"/>
      <c r="U39" s="211"/>
      <c r="V39" s="211"/>
      <c r="W39" s="211"/>
      <c r="X39" s="211"/>
      <c r="Y39" s="211"/>
      <c r="Z39" s="211"/>
    </row>
    <row r="40">
      <c r="A40" s="2"/>
      <c r="B40" s="58" t="s">
        <v>410</v>
      </c>
      <c r="C40" s="58">
        <v>9.49146832E8</v>
      </c>
      <c r="D40" s="214" t="s">
        <v>411</v>
      </c>
      <c r="E40" s="58">
        <v>76076.0</v>
      </c>
      <c r="F40" s="58">
        <v>615480.0</v>
      </c>
      <c r="G40" s="58" t="s">
        <v>309</v>
      </c>
      <c r="H40" s="58" t="s">
        <v>310</v>
      </c>
      <c r="I40" s="58">
        <v>510.0</v>
      </c>
      <c r="J40" s="58" t="s">
        <v>311</v>
      </c>
      <c r="K40" s="213">
        <v>42897.64061342592</v>
      </c>
      <c r="L40" s="58" t="s">
        <v>412</v>
      </c>
      <c r="M40" s="58" t="s">
        <v>388</v>
      </c>
      <c r="N40" s="58" t="s">
        <v>314</v>
      </c>
      <c r="O40" s="213">
        <v>42914.27431712963</v>
      </c>
      <c r="P40" s="213">
        <v>42919.27431712963</v>
      </c>
      <c r="Q40" s="58"/>
      <c r="R40" s="58"/>
      <c r="S40" s="58" t="s">
        <v>315</v>
      </c>
      <c r="T40" s="58"/>
      <c r="U40" s="58"/>
      <c r="V40" s="58"/>
      <c r="W40" s="58"/>
      <c r="X40" s="58"/>
      <c r="Y40" s="58"/>
      <c r="Z40" s="58"/>
    </row>
    <row r="41">
      <c r="A41" s="2"/>
      <c r="B41" s="58" t="s">
        <v>413</v>
      </c>
      <c r="C41" s="58">
        <v>9.49130762E8</v>
      </c>
      <c r="D41" s="58" t="s">
        <v>414</v>
      </c>
      <c r="E41" s="58">
        <v>283088.0</v>
      </c>
      <c r="F41" s="58">
        <v>615480.0</v>
      </c>
      <c r="G41" s="58" t="s">
        <v>309</v>
      </c>
      <c r="H41" s="58" t="s">
        <v>310</v>
      </c>
      <c r="I41" s="58">
        <v>510.0</v>
      </c>
      <c r="J41" s="58" t="s">
        <v>311</v>
      </c>
      <c r="K41" s="213">
        <v>42897.561423611114</v>
      </c>
      <c r="L41" s="58" t="s">
        <v>415</v>
      </c>
      <c r="M41" s="58" t="s">
        <v>407</v>
      </c>
      <c r="N41" s="58" t="s">
        <v>314</v>
      </c>
      <c r="O41" s="213">
        <v>42914.27453703704</v>
      </c>
      <c r="P41" s="213">
        <v>42919.27453703704</v>
      </c>
      <c r="Q41" s="58"/>
      <c r="R41" s="58"/>
      <c r="S41" s="58" t="s">
        <v>315</v>
      </c>
      <c r="T41" s="58"/>
      <c r="U41" s="211"/>
      <c r="V41" s="211"/>
      <c r="W41" s="211"/>
      <c r="X41" s="211"/>
      <c r="Y41" s="211"/>
      <c r="Z41" s="211"/>
    </row>
    <row r="42">
      <c r="A42" s="2"/>
      <c r="B42" s="58" t="s">
        <v>416</v>
      </c>
      <c r="C42" s="58">
        <v>9.49138297E8</v>
      </c>
      <c r="D42" s="58" t="s">
        <v>417</v>
      </c>
      <c r="E42" s="58">
        <v>63920.0</v>
      </c>
      <c r="F42" s="58">
        <v>615480.0</v>
      </c>
      <c r="G42" s="58" t="s">
        <v>309</v>
      </c>
      <c r="H42" s="58" t="s">
        <v>310</v>
      </c>
      <c r="I42" s="58">
        <v>610.0</v>
      </c>
      <c r="J42" s="58" t="s">
        <v>311</v>
      </c>
      <c r="K42" s="213">
        <v>42897.60030092593</v>
      </c>
      <c r="L42" s="58" t="s">
        <v>412</v>
      </c>
      <c r="M42" s="58" t="s">
        <v>388</v>
      </c>
      <c r="N42" s="58" t="s">
        <v>314</v>
      </c>
      <c r="O42" s="213">
        <v>42914.27484953704</v>
      </c>
      <c r="P42" s="213">
        <v>42919.27484953704</v>
      </c>
      <c r="Q42" s="58"/>
      <c r="R42" s="58"/>
      <c r="S42" s="58" t="s">
        <v>315</v>
      </c>
      <c r="T42" s="58"/>
      <c r="U42" s="58"/>
      <c r="V42" s="58"/>
      <c r="W42" s="58"/>
      <c r="X42" s="58"/>
      <c r="Y42" s="58"/>
      <c r="Z42" s="58"/>
    </row>
    <row r="43">
      <c r="A43" s="2"/>
      <c r="B43" s="58" t="s">
        <v>418</v>
      </c>
      <c r="C43" s="58">
        <v>9.49137581E8</v>
      </c>
      <c r="D43" s="58" t="s">
        <v>419</v>
      </c>
      <c r="E43" s="58">
        <v>53005.0</v>
      </c>
      <c r="F43" s="58">
        <v>615480.0</v>
      </c>
      <c r="G43" s="58" t="s">
        <v>309</v>
      </c>
      <c r="H43" s="58" t="s">
        <v>310</v>
      </c>
      <c r="I43" s="58">
        <v>610.0</v>
      </c>
      <c r="J43" s="58" t="s">
        <v>311</v>
      </c>
      <c r="K43" s="213">
        <v>42897.597280092596</v>
      </c>
      <c r="L43" s="58" t="s">
        <v>412</v>
      </c>
      <c r="M43" s="58" t="s">
        <v>388</v>
      </c>
      <c r="N43" s="58" t="s">
        <v>314</v>
      </c>
      <c r="O43" s="213">
        <v>42914.27501157407</v>
      </c>
      <c r="P43" s="213">
        <v>42919.27501157407</v>
      </c>
      <c r="Q43" s="58"/>
      <c r="R43" s="58"/>
      <c r="S43" s="58" t="s">
        <v>315</v>
      </c>
      <c r="T43" s="58"/>
      <c r="U43" s="58"/>
      <c r="V43" s="58"/>
      <c r="W43" s="58"/>
      <c r="X43" s="58"/>
      <c r="Y43" s="58"/>
      <c r="Z43" s="58"/>
    </row>
    <row r="44">
      <c r="A44" s="2"/>
      <c r="B44" s="58" t="s">
        <v>420</v>
      </c>
      <c r="C44" s="58">
        <v>9.49138355E8</v>
      </c>
      <c r="D44" s="58" t="s">
        <v>421</v>
      </c>
      <c r="E44" s="58">
        <v>67319.0</v>
      </c>
      <c r="F44" s="58">
        <v>615480.0</v>
      </c>
      <c r="G44" s="58" t="s">
        <v>309</v>
      </c>
      <c r="H44" s="58" t="s">
        <v>310</v>
      </c>
      <c r="I44" s="58">
        <v>1120.0</v>
      </c>
      <c r="J44" s="58" t="s">
        <v>311</v>
      </c>
      <c r="K44" s="213">
        <v>42897.601493055554</v>
      </c>
      <c r="L44" s="58" t="s">
        <v>412</v>
      </c>
      <c r="M44" s="58" t="s">
        <v>388</v>
      </c>
      <c r="N44" s="58" t="s">
        <v>314</v>
      </c>
      <c r="O44" s="213">
        <v>42914.275046296294</v>
      </c>
      <c r="P44" s="213">
        <v>42919.275046296294</v>
      </c>
      <c r="Q44" s="58"/>
      <c r="R44" s="58"/>
      <c r="S44" s="58" t="s">
        <v>315</v>
      </c>
      <c r="T44" s="58"/>
      <c r="U44" s="211"/>
      <c r="V44" s="211"/>
      <c r="W44" s="211"/>
      <c r="X44" s="211"/>
      <c r="Y44" s="211"/>
      <c r="Z44" s="211"/>
    </row>
    <row r="45">
      <c r="A45" s="2"/>
      <c r="B45" s="58" t="s">
        <v>422</v>
      </c>
      <c r="C45" s="58">
        <v>9.49138227E8</v>
      </c>
      <c r="D45" s="58" t="s">
        <v>423</v>
      </c>
      <c r="E45" s="58">
        <v>12013.0</v>
      </c>
      <c r="F45" s="58">
        <v>615480.0</v>
      </c>
      <c r="G45" s="58" t="s">
        <v>309</v>
      </c>
      <c r="H45" s="58" t="s">
        <v>310</v>
      </c>
      <c r="I45" s="58">
        <v>610.0</v>
      </c>
      <c r="J45" s="58" t="s">
        <v>311</v>
      </c>
      <c r="K45" s="213">
        <v>42897.599375</v>
      </c>
      <c r="L45" s="58" t="s">
        <v>412</v>
      </c>
      <c r="M45" s="58" t="s">
        <v>388</v>
      </c>
      <c r="N45" s="58" t="s">
        <v>314</v>
      </c>
      <c r="O45" s="213">
        <v>42914.27517361111</v>
      </c>
      <c r="P45" s="213">
        <v>42919.27517361111</v>
      </c>
      <c r="Q45" s="58"/>
      <c r="R45" s="58"/>
      <c r="S45" s="58" t="s">
        <v>315</v>
      </c>
      <c r="T45" s="58"/>
      <c r="U45" s="58"/>
      <c r="V45" s="58"/>
      <c r="W45" s="58"/>
      <c r="X45" s="58"/>
      <c r="Y45" s="58"/>
      <c r="Z45" s="58"/>
    </row>
    <row r="46">
      <c r="A46" s="2"/>
      <c r="B46" s="58" t="s">
        <v>424</v>
      </c>
      <c r="C46" s="58">
        <v>9.49187742E8</v>
      </c>
      <c r="D46" s="58" t="s">
        <v>425</v>
      </c>
      <c r="E46" s="58">
        <v>35672.0</v>
      </c>
      <c r="F46" s="58">
        <v>615480.0</v>
      </c>
      <c r="G46" s="58" t="s">
        <v>309</v>
      </c>
      <c r="H46" s="58" t="s">
        <v>310</v>
      </c>
      <c r="I46" s="58">
        <v>1020.0</v>
      </c>
      <c r="J46" s="58" t="s">
        <v>311</v>
      </c>
      <c r="K46" s="213">
        <v>42897.82078703704</v>
      </c>
      <c r="L46" s="58" t="s">
        <v>412</v>
      </c>
      <c r="M46" s="58" t="s">
        <v>388</v>
      </c>
      <c r="N46" s="58" t="s">
        <v>314</v>
      </c>
      <c r="O46" s="213">
        <v>42914.27520833333</v>
      </c>
      <c r="P46" s="213">
        <v>42919.27520833333</v>
      </c>
      <c r="Q46" s="58"/>
      <c r="R46" s="58"/>
      <c r="S46" s="58" t="s">
        <v>315</v>
      </c>
      <c r="T46" s="58"/>
      <c r="U46" s="58"/>
      <c r="V46" s="58"/>
      <c r="W46" s="58"/>
      <c r="X46" s="58"/>
      <c r="Y46" s="58"/>
      <c r="Z46" s="58"/>
    </row>
    <row r="47">
      <c r="A47" s="2"/>
      <c r="B47" s="58" t="s">
        <v>426</v>
      </c>
      <c r="C47" s="58">
        <v>9.49187453E8</v>
      </c>
      <c r="D47" s="58" t="s">
        <v>427</v>
      </c>
      <c r="E47" s="58">
        <v>35744.0</v>
      </c>
      <c r="F47" s="58">
        <v>615480.0</v>
      </c>
      <c r="G47" s="58" t="s">
        <v>309</v>
      </c>
      <c r="H47" s="58" t="s">
        <v>310</v>
      </c>
      <c r="I47" s="58">
        <v>510.0</v>
      </c>
      <c r="J47" s="58" t="s">
        <v>311</v>
      </c>
      <c r="K47" s="213">
        <v>42897.81853009259</v>
      </c>
      <c r="L47" s="58" t="s">
        <v>412</v>
      </c>
      <c r="M47" s="58" t="s">
        <v>388</v>
      </c>
      <c r="N47" s="58" t="s">
        <v>314</v>
      </c>
      <c r="O47" s="213">
        <v>42914.27525462963</v>
      </c>
      <c r="P47" s="213">
        <v>42919.27525462963</v>
      </c>
      <c r="Q47" s="58"/>
      <c r="R47" s="58"/>
      <c r="S47" s="58" t="s">
        <v>315</v>
      </c>
      <c r="T47" s="58"/>
      <c r="U47" s="58"/>
      <c r="V47" s="58"/>
      <c r="W47" s="58"/>
      <c r="X47" s="58"/>
      <c r="Y47" s="58"/>
      <c r="Z47" s="58"/>
    </row>
    <row r="48">
      <c r="A48" s="2"/>
      <c r="B48" s="58" t="s">
        <v>428</v>
      </c>
      <c r="C48" s="58">
        <v>9.49146373E8</v>
      </c>
      <c r="D48" s="58" t="s">
        <v>429</v>
      </c>
      <c r="E48" s="58">
        <v>68900.0</v>
      </c>
      <c r="F48" s="58">
        <v>615480.0</v>
      </c>
      <c r="G48" s="58" t="s">
        <v>309</v>
      </c>
      <c r="H48" s="58" t="s">
        <v>310</v>
      </c>
      <c r="I48" s="58">
        <v>510.0</v>
      </c>
      <c r="J48" s="58" t="s">
        <v>311</v>
      </c>
      <c r="K48" s="213">
        <v>42897.639328703706</v>
      </c>
      <c r="L48" s="58" t="s">
        <v>412</v>
      </c>
      <c r="M48" s="58" t="s">
        <v>388</v>
      </c>
      <c r="N48" s="58" t="s">
        <v>314</v>
      </c>
      <c r="O48" s="213">
        <v>42914.27533564815</v>
      </c>
      <c r="P48" s="213">
        <v>42919.27533564815</v>
      </c>
      <c r="Q48" s="58"/>
      <c r="R48" s="58"/>
      <c r="S48" s="58" t="s">
        <v>315</v>
      </c>
      <c r="T48" s="58"/>
      <c r="U48" s="58"/>
      <c r="V48" s="58"/>
      <c r="W48" s="58"/>
      <c r="X48" s="58"/>
      <c r="Y48" s="58"/>
      <c r="Z48" s="58"/>
    </row>
    <row r="49">
      <c r="A49" s="2"/>
      <c r="B49" s="58" t="s">
        <v>430</v>
      </c>
      <c r="C49" s="58">
        <v>9.49137294E8</v>
      </c>
      <c r="D49" s="58" t="s">
        <v>431</v>
      </c>
      <c r="E49" s="58">
        <v>46412.0</v>
      </c>
      <c r="F49" s="58">
        <v>615480.0</v>
      </c>
      <c r="G49" s="58" t="s">
        <v>309</v>
      </c>
      <c r="H49" s="58" t="s">
        <v>310</v>
      </c>
      <c r="I49" s="58">
        <v>510.0</v>
      </c>
      <c r="J49" s="58" t="s">
        <v>311</v>
      </c>
      <c r="K49" s="213">
        <v>42897.59545138889</v>
      </c>
      <c r="L49" s="58" t="s">
        <v>412</v>
      </c>
      <c r="M49" s="58" t="s">
        <v>388</v>
      </c>
      <c r="N49" s="58" t="s">
        <v>314</v>
      </c>
      <c r="O49" s="213">
        <v>42914.275613425925</v>
      </c>
      <c r="P49" s="213">
        <v>42919.275613425925</v>
      </c>
      <c r="Q49" s="58"/>
      <c r="R49" s="58"/>
      <c r="S49" s="58" t="s">
        <v>315</v>
      </c>
      <c r="T49" s="58"/>
      <c r="U49" s="58"/>
      <c r="V49" s="58"/>
      <c r="W49" s="58"/>
      <c r="X49" s="58"/>
      <c r="Y49" s="58"/>
      <c r="Z49" s="58"/>
    </row>
    <row r="50">
      <c r="A50" s="2"/>
      <c r="B50" s="58" t="s">
        <v>432</v>
      </c>
      <c r="C50" s="58">
        <v>9.4914942E8</v>
      </c>
      <c r="D50" s="58" t="s">
        <v>433</v>
      </c>
      <c r="E50" s="58">
        <v>36978.0</v>
      </c>
      <c r="F50" s="58">
        <v>615480.0</v>
      </c>
      <c r="G50" s="58" t="s">
        <v>309</v>
      </c>
      <c r="H50" s="58" t="s">
        <v>310</v>
      </c>
      <c r="I50" s="58">
        <v>510.0</v>
      </c>
      <c r="J50" s="58" t="s">
        <v>311</v>
      </c>
      <c r="K50" s="213">
        <v>42897.65085648148</v>
      </c>
      <c r="L50" s="58" t="s">
        <v>434</v>
      </c>
      <c r="M50" s="58" t="s">
        <v>321</v>
      </c>
      <c r="N50" s="58" t="s">
        <v>322</v>
      </c>
      <c r="O50" s="213">
        <v>42914.281909722224</v>
      </c>
      <c r="P50" s="213">
        <v>42919.281909722224</v>
      </c>
      <c r="Q50" s="58"/>
      <c r="R50" s="58"/>
      <c r="S50" s="58" t="s">
        <v>315</v>
      </c>
      <c r="T50" s="58"/>
      <c r="U50" s="58"/>
      <c r="V50" s="58"/>
      <c r="W50" s="58"/>
      <c r="X50" s="58"/>
      <c r="Y50" s="58"/>
      <c r="Z50" s="58"/>
    </row>
    <row r="51">
      <c r="A51" s="2"/>
      <c r="B51" s="58" t="s">
        <v>435</v>
      </c>
      <c r="C51" s="58">
        <v>9.49153441E8</v>
      </c>
      <c r="D51" s="58" t="s">
        <v>436</v>
      </c>
      <c r="E51" s="58">
        <v>63451.0</v>
      </c>
      <c r="F51" s="58">
        <v>615480.0</v>
      </c>
      <c r="G51" s="58" t="s">
        <v>309</v>
      </c>
      <c r="H51" s="58" t="s">
        <v>310</v>
      </c>
      <c r="I51" s="58">
        <v>1110.0</v>
      </c>
      <c r="J51" s="58" t="s">
        <v>311</v>
      </c>
      <c r="K51" s="213">
        <v>42897.67119212963</v>
      </c>
      <c r="L51" s="58" t="s">
        <v>437</v>
      </c>
      <c r="M51" s="58" t="s">
        <v>438</v>
      </c>
      <c r="N51" s="58" t="s">
        <v>322</v>
      </c>
      <c r="O51" s="213">
        <v>42914.28212962963</v>
      </c>
      <c r="P51" s="213">
        <v>42919.28212962963</v>
      </c>
      <c r="Q51" s="58"/>
      <c r="R51" s="58"/>
      <c r="S51" s="58" t="s">
        <v>315</v>
      </c>
      <c r="T51" s="58"/>
      <c r="U51" s="58"/>
      <c r="V51" s="58"/>
      <c r="W51" s="58"/>
      <c r="X51" s="58"/>
      <c r="Y51" s="58"/>
      <c r="Z51" s="58"/>
    </row>
    <row r="52">
      <c r="A52" s="2"/>
      <c r="B52" s="58" t="s">
        <v>439</v>
      </c>
      <c r="C52" s="58">
        <v>9.48999871E8</v>
      </c>
      <c r="D52" s="58" t="s">
        <v>440</v>
      </c>
      <c r="E52" s="58">
        <v>132253.0</v>
      </c>
      <c r="F52" s="58">
        <v>615480.0</v>
      </c>
      <c r="G52" s="58" t="s">
        <v>309</v>
      </c>
      <c r="H52" s="58" t="s">
        <v>310</v>
      </c>
      <c r="I52" s="58">
        <v>680.0</v>
      </c>
      <c r="J52" s="58" t="s">
        <v>311</v>
      </c>
      <c r="K52" s="213">
        <v>42896.71758101852</v>
      </c>
      <c r="L52" s="58" t="s">
        <v>441</v>
      </c>
      <c r="M52" s="58" t="s">
        <v>438</v>
      </c>
      <c r="N52" s="58" t="s">
        <v>322</v>
      </c>
      <c r="O52" s="213">
        <v>42914.28221064815</v>
      </c>
      <c r="P52" s="213">
        <v>42919.28221064815</v>
      </c>
      <c r="Q52" s="58"/>
      <c r="R52" s="58"/>
      <c r="S52" s="58" t="s">
        <v>315</v>
      </c>
      <c r="T52" s="58"/>
      <c r="U52" s="58"/>
      <c r="V52" s="58"/>
      <c r="W52" s="58"/>
      <c r="X52" s="58"/>
      <c r="Y52" s="58"/>
      <c r="Z52" s="58"/>
    </row>
    <row r="53">
      <c r="A53" s="2"/>
      <c r="B53" s="58" t="s">
        <v>442</v>
      </c>
      <c r="C53" s="58">
        <v>9.49167852E8</v>
      </c>
      <c r="D53" s="58" t="s">
        <v>443</v>
      </c>
      <c r="E53" s="58">
        <v>343051.0</v>
      </c>
      <c r="F53" s="58">
        <v>615480.0</v>
      </c>
      <c r="G53" s="58" t="s">
        <v>309</v>
      </c>
      <c r="H53" s="58" t="s">
        <v>310</v>
      </c>
      <c r="I53" s="58">
        <v>1020.0</v>
      </c>
      <c r="J53" s="58" t="s">
        <v>311</v>
      </c>
      <c r="K53" s="213">
        <v>42897.732256944444</v>
      </c>
      <c r="L53" s="58" t="s">
        <v>437</v>
      </c>
      <c r="M53" s="58" t="s">
        <v>438</v>
      </c>
      <c r="N53" s="58" t="s">
        <v>322</v>
      </c>
      <c r="O53" s="213">
        <v>42914.28225694445</v>
      </c>
      <c r="P53" s="213">
        <v>42919.28225694445</v>
      </c>
      <c r="Q53" s="58"/>
      <c r="R53" s="58"/>
      <c r="S53" s="58" t="s">
        <v>315</v>
      </c>
      <c r="T53" s="58"/>
      <c r="U53" s="58"/>
      <c r="V53" s="58"/>
      <c r="W53" s="58"/>
      <c r="X53" s="58"/>
      <c r="Y53" s="58"/>
      <c r="Z53" s="58"/>
    </row>
    <row r="54">
      <c r="A54" s="2"/>
      <c r="B54" s="58" t="s">
        <v>444</v>
      </c>
      <c r="C54" s="58">
        <v>9.48507306E8</v>
      </c>
      <c r="D54" s="58" t="s">
        <v>445</v>
      </c>
      <c r="E54" s="58">
        <v>153156.0</v>
      </c>
      <c r="F54" s="58">
        <v>615480.0</v>
      </c>
      <c r="G54" s="58" t="s">
        <v>309</v>
      </c>
      <c r="H54" s="58" t="s">
        <v>310</v>
      </c>
      <c r="I54" s="58">
        <v>1730.0</v>
      </c>
      <c r="J54" s="58" t="s">
        <v>311</v>
      </c>
      <c r="K54" s="213">
        <v>42894.59407407408</v>
      </c>
      <c r="L54" s="58" t="s">
        <v>446</v>
      </c>
      <c r="M54" s="58" t="s">
        <v>407</v>
      </c>
      <c r="N54" s="58" t="s">
        <v>322</v>
      </c>
      <c r="O54" s="213">
        <v>42914.28239583333</v>
      </c>
      <c r="P54" s="213">
        <v>42919.28239583333</v>
      </c>
      <c r="Q54" s="58"/>
      <c r="R54" s="58"/>
      <c r="S54" s="58" t="s">
        <v>315</v>
      </c>
      <c r="T54" s="58"/>
      <c r="U54" s="58"/>
      <c r="V54" s="58"/>
      <c r="W54" s="58"/>
      <c r="X54" s="58"/>
      <c r="Y54" s="58"/>
      <c r="Z54" s="58"/>
    </row>
    <row r="55">
      <c r="A55" s="2"/>
      <c r="B55" s="58" t="s">
        <v>447</v>
      </c>
      <c r="C55" s="58">
        <v>9.49131009E8</v>
      </c>
      <c r="D55" s="58" t="s">
        <v>448</v>
      </c>
      <c r="E55" s="58">
        <v>285588.0</v>
      </c>
      <c r="F55" s="58">
        <v>615480.0</v>
      </c>
      <c r="G55" s="58" t="s">
        <v>309</v>
      </c>
      <c r="H55" s="58" t="s">
        <v>310</v>
      </c>
      <c r="I55" s="58">
        <v>510.0</v>
      </c>
      <c r="J55" s="58" t="s">
        <v>311</v>
      </c>
      <c r="K55" s="213">
        <v>42897.56171296296</v>
      </c>
      <c r="L55" s="58" t="s">
        <v>415</v>
      </c>
      <c r="M55" s="58" t="s">
        <v>407</v>
      </c>
      <c r="N55" s="58" t="s">
        <v>314</v>
      </c>
      <c r="O55" s="213">
        <v>42914.28586805556</v>
      </c>
      <c r="P55" s="213">
        <v>42919.28586805556</v>
      </c>
      <c r="Q55" s="58"/>
      <c r="R55" s="58"/>
      <c r="S55" s="58" t="s">
        <v>315</v>
      </c>
      <c r="T55" s="58"/>
      <c r="U55" s="58"/>
      <c r="V55" s="58"/>
      <c r="W55" s="58"/>
      <c r="X55" s="58"/>
      <c r="Y55" s="58"/>
      <c r="Z55" s="58"/>
    </row>
    <row r="56">
      <c r="A56" s="2"/>
      <c r="B56" s="58" t="s">
        <v>449</v>
      </c>
      <c r="C56" s="58">
        <v>9.49037912E8</v>
      </c>
      <c r="D56" s="58" t="s">
        <v>450</v>
      </c>
      <c r="E56" s="58">
        <v>75640.0</v>
      </c>
      <c r="F56" s="58">
        <v>615480.0</v>
      </c>
      <c r="G56" s="58" t="s">
        <v>309</v>
      </c>
      <c r="H56" s="58" t="s">
        <v>310</v>
      </c>
      <c r="I56" s="58">
        <v>459.0</v>
      </c>
      <c r="J56" s="58" t="s">
        <v>311</v>
      </c>
      <c r="K56" s="213">
        <v>42896.880474537036</v>
      </c>
      <c r="L56" s="58" t="s">
        <v>451</v>
      </c>
      <c r="M56" s="58" t="s">
        <v>438</v>
      </c>
      <c r="N56" s="58" t="s">
        <v>322</v>
      </c>
      <c r="O56" s="213">
        <v>42914.28616898148</v>
      </c>
      <c r="P56" s="213">
        <v>42919.28616898148</v>
      </c>
      <c r="Q56" s="58"/>
      <c r="R56" s="58"/>
      <c r="S56" s="58" t="s">
        <v>315</v>
      </c>
      <c r="T56" s="58"/>
      <c r="U56" s="58"/>
      <c r="V56" s="58"/>
      <c r="W56" s="58"/>
      <c r="X56" s="58"/>
      <c r="Y56" s="58"/>
      <c r="Z56" s="58"/>
    </row>
    <row r="57">
      <c r="A57" s="2"/>
      <c r="B57" s="58" t="s">
        <v>452</v>
      </c>
      <c r="C57" s="58">
        <v>9.4903808E8</v>
      </c>
      <c r="D57" s="58" t="s">
        <v>453</v>
      </c>
      <c r="E57" s="58">
        <v>73340.0</v>
      </c>
      <c r="F57" s="58">
        <v>615480.0</v>
      </c>
      <c r="G57" s="58" t="s">
        <v>309</v>
      </c>
      <c r="H57" s="58" t="s">
        <v>310</v>
      </c>
      <c r="I57" s="58">
        <v>459.0</v>
      </c>
      <c r="J57" s="58" t="s">
        <v>311</v>
      </c>
      <c r="K57" s="213">
        <v>42896.880208333336</v>
      </c>
      <c r="L57" s="58" t="s">
        <v>451</v>
      </c>
      <c r="M57" s="58" t="s">
        <v>438</v>
      </c>
      <c r="N57" s="58" t="s">
        <v>322</v>
      </c>
      <c r="O57" s="213">
        <v>42914.28722222222</v>
      </c>
      <c r="P57" s="213">
        <v>42919.28722222222</v>
      </c>
      <c r="Q57" s="58"/>
      <c r="R57" s="58"/>
      <c r="S57" s="58" t="s">
        <v>315</v>
      </c>
      <c r="T57" s="58"/>
      <c r="U57" s="58"/>
      <c r="V57" s="58"/>
      <c r="W57" s="58"/>
      <c r="X57" s="58"/>
      <c r="Y57" s="58"/>
      <c r="Z57" s="58"/>
    </row>
    <row r="58">
      <c r="A58" s="2"/>
      <c r="B58" s="58" t="s">
        <v>454</v>
      </c>
      <c r="C58" s="58">
        <v>9.49000298E8</v>
      </c>
      <c r="D58" s="58" t="s">
        <v>455</v>
      </c>
      <c r="E58" s="58">
        <v>172940.0</v>
      </c>
      <c r="F58" s="58">
        <v>615480.0</v>
      </c>
      <c r="G58" s="58" t="s">
        <v>309</v>
      </c>
      <c r="H58" s="58" t="s">
        <v>310</v>
      </c>
      <c r="I58" s="58">
        <v>918.0</v>
      </c>
      <c r="J58" s="58" t="s">
        <v>311</v>
      </c>
      <c r="K58" s="213">
        <v>42896.72043981482</v>
      </c>
      <c r="L58" s="58" t="s">
        <v>451</v>
      </c>
      <c r="M58" s="58" t="s">
        <v>438</v>
      </c>
      <c r="N58" s="58" t="s">
        <v>322</v>
      </c>
      <c r="O58" s="213">
        <v>42914.28743055555</v>
      </c>
      <c r="P58" s="213">
        <v>42919.28743055555</v>
      </c>
      <c r="Q58" s="58"/>
      <c r="R58" s="58"/>
      <c r="S58" s="58" t="s">
        <v>315</v>
      </c>
      <c r="T58" s="58"/>
      <c r="U58" s="58"/>
      <c r="V58" s="58"/>
      <c r="W58" s="58"/>
      <c r="X58" s="58"/>
      <c r="Y58" s="58"/>
      <c r="Z58" s="58"/>
    </row>
    <row r="59">
      <c r="A59" s="2"/>
      <c r="B59" s="58" t="s">
        <v>456</v>
      </c>
      <c r="C59" s="58">
        <v>9.4904003E8</v>
      </c>
      <c r="D59" s="58" t="s">
        <v>457</v>
      </c>
      <c r="E59" s="58">
        <v>200540.0</v>
      </c>
      <c r="F59" s="58">
        <v>615480.0</v>
      </c>
      <c r="G59" s="58" t="s">
        <v>309</v>
      </c>
      <c r="H59" s="58" t="s">
        <v>310</v>
      </c>
      <c r="I59" s="58">
        <v>918.0</v>
      </c>
      <c r="J59" s="58" t="s">
        <v>311</v>
      </c>
      <c r="K59" s="213">
        <v>42896.88891203704</v>
      </c>
      <c r="L59" s="58" t="s">
        <v>451</v>
      </c>
      <c r="M59" s="58" t="s">
        <v>438</v>
      </c>
      <c r="N59" s="58" t="s">
        <v>322</v>
      </c>
      <c r="O59" s="213">
        <v>42914.28771990741</v>
      </c>
      <c r="P59" s="213">
        <v>42919.28771990741</v>
      </c>
      <c r="Q59" s="58"/>
      <c r="R59" s="58"/>
      <c r="S59" s="58" t="s">
        <v>315</v>
      </c>
      <c r="T59" s="58"/>
      <c r="U59" s="58"/>
      <c r="V59" s="58"/>
      <c r="W59" s="58"/>
      <c r="X59" s="58"/>
      <c r="Y59" s="58"/>
      <c r="Z59" s="58"/>
    </row>
    <row r="60">
      <c r="A60" s="2"/>
      <c r="B60" s="58" t="s">
        <v>458</v>
      </c>
      <c r="C60" s="58">
        <v>9.47444437E8</v>
      </c>
      <c r="D60" s="58" t="s">
        <v>459</v>
      </c>
      <c r="E60" s="58">
        <v>512675.0</v>
      </c>
      <c r="F60" s="58">
        <v>615480.0</v>
      </c>
      <c r="G60" s="58" t="s">
        <v>309</v>
      </c>
      <c r="H60" s="58" t="s">
        <v>310</v>
      </c>
      <c r="I60" s="58">
        <v>420.0</v>
      </c>
      <c r="J60" s="58" t="s">
        <v>311</v>
      </c>
      <c r="K60" s="213">
        <v>42889.78568287037</v>
      </c>
      <c r="L60" s="58" t="s">
        <v>406</v>
      </c>
      <c r="M60" s="58" t="s">
        <v>407</v>
      </c>
      <c r="N60" s="58" t="s">
        <v>322</v>
      </c>
      <c r="O60" s="213">
        <v>42914.287766203706</v>
      </c>
      <c r="P60" s="213">
        <v>42919.287766203706</v>
      </c>
      <c r="Q60" s="58"/>
      <c r="R60" s="58"/>
      <c r="S60" s="58" t="s">
        <v>315</v>
      </c>
      <c r="T60" s="58"/>
      <c r="U60" s="58"/>
      <c r="V60" s="58"/>
      <c r="W60" s="58"/>
      <c r="X60" s="58"/>
      <c r="Y60" s="58"/>
      <c r="Z60" s="58"/>
    </row>
    <row r="61">
      <c r="A61" s="2"/>
      <c r="B61" s="58" t="s">
        <v>460</v>
      </c>
      <c r="C61" s="58">
        <v>9.474434E8</v>
      </c>
      <c r="D61" s="58" t="s">
        <v>461</v>
      </c>
      <c r="E61" s="58">
        <v>471175.0</v>
      </c>
      <c r="F61" s="58">
        <v>615480.0</v>
      </c>
      <c r="G61" s="58" t="s">
        <v>309</v>
      </c>
      <c r="H61" s="58" t="s">
        <v>310</v>
      </c>
      <c r="I61" s="58">
        <v>420.0</v>
      </c>
      <c r="J61" s="58" t="s">
        <v>311</v>
      </c>
      <c r="K61" s="213">
        <v>42889.78273148148</v>
      </c>
      <c r="L61" s="58" t="s">
        <v>406</v>
      </c>
      <c r="M61" s="58" t="s">
        <v>407</v>
      </c>
      <c r="N61" s="58" t="s">
        <v>322</v>
      </c>
      <c r="O61" s="213">
        <v>42914.2878125</v>
      </c>
      <c r="P61" s="213">
        <v>42919.2878125</v>
      </c>
      <c r="Q61" s="58"/>
      <c r="R61" s="58"/>
      <c r="S61" s="58" t="s">
        <v>315</v>
      </c>
      <c r="T61" s="58"/>
      <c r="U61" s="58"/>
      <c r="V61" s="58"/>
      <c r="W61" s="58"/>
      <c r="X61" s="58"/>
      <c r="Y61" s="58"/>
      <c r="Z61" s="58"/>
    </row>
    <row r="62">
      <c r="A62" s="210" t="s">
        <v>306</v>
      </c>
      <c r="B62" s="211" t="s">
        <v>462</v>
      </c>
      <c r="C62" s="211">
        <v>9.49001373E8</v>
      </c>
      <c r="D62" s="211" t="s">
        <v>463</v>
      </c>
      <c r="E62" s="211">
        <v>201263.0</v>
      </c>
      <c r="F62" s="211">
        <v>615480.0</v>
      </c>
      <c r="G62" s="211" t="s">
        <v>309</v>
      </c>
      <c r="H62" s="211" t="s">
        <v>310</v>
      </c>
      <c r="I62" s="211">
        <v>459.0</v>
      </c>
      <c r="J62" s="211" t="s">
        <v>311</v>
      </c>
      <c r="K62" s="212">
        <v>42896.72440972222</v>
      </c>
      <c r="L62" s="211" t="s">
        <v>464</v>
      </c>
      <c r="M62" s="211"/>
      <c r="N62" s="211" t="s">
        <v>322</v>
      </c>
      <c r="O62" s="212">
        <v>42921.47692129629</v>
      </c>
      <c r="P62" s="212">
        <v>42926.47692129629</v>
      </c>
      <c r="Q62" s="211"/>
      <c r="R62" s="211"/>
      <c r="S62" s="211">
        <v>0.0</v>
      </c>
      <c r="T62" s="211"/>
      <c r="U62" s="58"/>
      <c r="V62" s="58"/>
      <c r="W62" s="58"/>
      <c r="X62" s="58"/>
      <c r="Y62" s="58"/>
      <c r="Z62" s="58"/>
    </row>
    <row r="63">
      <c r="A63" s="210" t="s">
        <v>306</v>
      </c>
      <c r="B63" s="211" t="s">
        <v>465</v>
      </c>
      <c r="C63" s="211">
        <v>9.4850799E8</v>
      </c>
      <c r="D63" s="211" t="s">
        <v>466</v>
      </c>
      <c r="E63" s="211">
        <v>200256.0</v>
      </c>
      <c r="F63" s="211">
        <v>615480.0</v>
      </c>
      <c r="G63" s="211" t="s">
        <v>309</v>
      </c>
      <c r="H63" s="211" t="s">
        <v>310</v>
      </c>
      <c r="I63" s="211">
        <v>1380.0</v>
      </c>
      <c r="J63" s="211" t="s">
        <v>311</v>
      </c>
      <c r="K63" s="212">
        <v>42894.59719907407</v>
      </c>
      <c r="L63" s="211" t="s">
        <v>467</v>
      </c>
      <c r="M63" s="211" t="s">
        <v>407</v>
      </c>
      <c r="N63" s="211" t="s">
        <v>322</v>
      </c>
      <c r="O63" s="212">
        <v>42921.47728009259</v>
      </c>
      <c r="P63" s="212">
        <v>42926.47728009259</v>
      </c>
      <c r="Q63" s="211"/>
      <c r="R63" s="211"/>
      <c r="S63" s="211">
        <v>0.0</v>
      </c>
      <c r="T63" s="211"/>
      <c r="U63" s="58"/>
      <c r="V63" s="58"/>
      <c r="W63" s="58"/>
      <c r="X63" s="58"/>
      <c r="Y63" s="58"/>
      <c r="Z63" s="58"/>
    </row>
    <row r="64">
      <c r="A64" s="210" t="s">
        <v>306</v>
      </c>
      <c r="B64" s="211" t="s">
        <v>468</v>
      </c>
      <c r="C64" s="211">
        <v>9.49004528E8</v>
      </c>
      <c r="D64" s="211" t="s">
        <v>469</v>
      </c>
      <c r="E64" s="211">
        <v>742776.0</v>
      </c>
      <c r="F64" s="211">
        <v>615480.0</v>
      </c>
      <c r="G64" s="211" t="s">
        <v>309</v>
      </c>
      <c r="H64" s="211" t="s">
        <v>310</v>
      </c>
      <c r="I64" s="211">
        <v>50.0</v>
      </c>
      <c r="J64" s="211" t="s">
        <v>311</v>
      </c>
      <c r="K64" s="212">
        <v>42896.738125</v>
      </c>
      <c r="L64" s="211" t="s">
        <v>470</v>
      </c>
      <c r="M64" s="211" t="s">
        <v>471</v>
      </c>
      <c r="N64" s="211" t="s">
        <v>314</v>
      </c>
      <c r="O64" s="212">
        <v>42928.639710648145</v>
      </c>
      <c r="P64" s="212">
        <v>42933.639710648145</v>
      </c>
      <c r="Q64" s="211"/>
      <c r="R64" s="211"/>
      <c r="S64" s="211">
        <v>0.0</v>
      </c>
      <c r="T64" s="211"/>
      <c r="U64" s="211"/>
      <c r="V64" s="211"/>
      <c r="W64" s="211"/>
      <c r="X64" s="211"/>
      <c r="Y64" s="211"/>
      <c r="Z64" s="211"/>
    </row>
    <row r="65">
      <c r="A65" s="210" t="s">
        <v>306</v>
      </c>
      <c r="B65" s="211" t="s">
        <v>472</v>
      </c>
      <c r="C65" s="211">
        <v>9.49191815E8</v>
      </c>
      <c r="D65" s="211" t="s">
        <v>473</v>
      </c>
      <c r="E65" s="211">
        <v>85156.0</v>
      </c>
      <c r="F65" s="211">
        <v>615480.0</v>
      </c>
      <c r="G65" s="211" t="s">
        <v>309</v>
      </c>
      <c r="H65" s="211" t="s">
        <v>310</v>
      </c>
      <c r="I65" s="211">
        <v>710.0</v>
      </c>
      <c r="J65" s="211" t="s">
        <v>311</v>
      </c>
      <c r="K65" s="212">
        <v>42897.83944444444</v>
      </c>
      <c r="L65" s="211" t="s">
        <v>474</v>
      </c>
      <c r="M65" s="211" t="s">
        <v>407</v>
      </c>
      <c r="N65" s="211" t="s">
        <v>322</v>
      </c>
      <c r="O65" s="212">
        <v>42928.643738425926</v>
      </c>
      <c r="P65" s="212">
        <v>42933.643738425926</v>
      </c>
      <c r="Q65" s="211"/>
      <c r="R65" s="211"/>
      <c r="S65" s="211">
        <v>0.0</v>
      </c>
      <c r="T65" s="211"/>
      <c r="U65" s="211"/>
      <c r="V65" s="211"/>
      <c r="W65" s="211"/>
      <c r="X65" s="211"/>
      <c r="Y65" s="211"/>
      <c r="Z65" s="211"/>
    </row>
    <row r="66">
      <c r="A66" s="210" t="s">
        <v>306</v>
      </c>
      <c r="B66" s="211" t="s">
        <v>475</v>
      </c>
      <c r="C66" s="211">
        <v>9.49132441E8</v>
      </c>
      <c r="D66" s="211" t="s">
        <v>476</v>
      </c>
      <c r="E66" s="211">
        <v>374456.0</v>
      </c>
      <c r="F66" s="211">
        <v>615480.0</v>
      </c>
      <c r="G66" s="211" t="s">
        <v>309</v>
      </c>
      <c r="H66" s="211" t="s">
        <v>310</v>
      </c>
      <c r="I66" s="211">
        <v>510.0</v>
      </c>
      <c r="J66" s="211" t="s">
        <v>311</v>
      </c>
      <c r="K66" s="212">
        <v>42897.56783564815</v>
      </c>
      <c r="L66" s="211" t="s">
        <v>474</v>
      </c>
      <c r="M66" s="211" t="s">
        <v>407</v>
      </c>
      <c r="N66" s="211" t="s">
        <v>322</v>
      </c>
      <c r="O66" s="212">
        <v>42928.64450231481</v>
      </c>
      <c r="P66" s="212">
        <v>42933.64450231481</v>
      </c>
      <c r="Q66" s="211"/>
      <c r="R66" s="211"/>
      <c r="S66" s="211">
        <v>0.0</v>
      </c>
      <c r="T66" s="211"/>
      <c r="U66" s="211"/>
      <c r="V66" s="211"/>
      <c r="W66" s="211"/>
      <c r="X66" s="211"/>
      <c r="Y66" s="211"/>
      <c r="Z66" s="211"/>
    </row>
    <row r="67">
      <c r="A67" s="210" t="s">
        <v>306</v>
      </c>
      <c r="B67" s="211" t="s">
        <v>477</v>
      </c>
      <c r="C67" s="211">
        <v>9.49158506E8</v>
      </c>
      <c r="D67" s="211" t="s">
        <v>478</v>
      </c>
      <c r="E67" s="211">
        <v>375756.0</v>
      </c>
      <c r="F67" s="211">
        <v>615480.0</v>
      </c>
      <c r="G67" s="211" t="s">
        <v>309</v>
      </c>
      <c r="H67" s="211" t="s">
        <v>310</v>
      </c>
      <c r="I67" s="211">
        <v>510.0</v>
      </c>
      <c r="J67" s="211" t="s">
        <v>311</v>
      </c>
      <c r="K67" s="212">
        <v>42897.69298611111</v>
      </c>
      <c r="L67" s="211" t="s">
        <v>474</v>
      </c>
      <c r="M67" s="211" t="s">
        <v>407</v>
      </c>
      <c r="N67" s="211" t="s">
        <v>322</v>
      </c>
      <c r="O67" s="212">
        <v>42928.645416666666</v>
      </c>
      <c r="P67" s="212">
        <v>42933.645416666666</v>
      </c>
      <c r="Q67" s="211"/>
      <c r="R67" s="211"/>
      <c r="S67" s="211">
        <v>0.0</v>
      </c>
      <c r="T67" s="211"/>
      <c r="U67" s="211"/>
      <c r="V67" s="211"/>
      <c r="W67" s="211"/>
      <c r="X67" s="211"/>
      <c r="Y67" s="211"/>
      <c r="Z67" s="211"/>
    </row>
    <row r="68">
      <c r="A68" s="210" t="s">
        <v>306</v>
      </c>
      <c r="B68" s="211" t="s">
        <v>479</v>
      </c>
      <c r="C68" s="211">
        <v>9.49132284E8</v>
      </c>
      <c r="D68" s="211" t="s">
        <v>480</v>
      </c>
      <c r="E68" s="211">
        <v>371156.0</v>
      </c>
      <c r="F68" s="211">
        <v>615480.0</v>
      </c>
      <c r="G68" s="211" t="s">
        <v>309</v>
      </c>
      <c r="H68" s="211" t="s">
        <v>310</v>
      </c>
      <c r="I68" s="211">
        <v>510.0</v>
      </c>
      <c r="J68" s="211" t="s">
        <v>311</v>
      </c>
      <c r="K68" s="212">
        <v>42897.567453703705</v>
      </c>
      <c r="L68" s="211" t="s">
        <v>474</v>
      </c>
      <c r="M68" s="211" t="s">
        <v>407</v>
      </c>
      <c r="N68" s="211" t="s">
        <v>322</v>
      </c>
      <c r="O68" s="212">
        <v>42928.64613425926</v>
      </c>
      <c r="P68" s="212">
        <v>42933.64613425926</v>
      </c>
      <c r="Q68" s="211"/>
      <c r="R68" s="211"/>
      <c r="S68" s="211">
        <v>0.0</v>
      </c>
      <c r="T68" s="211"/>
      <c r="U68" s="211"/>
      <c r="V68" s="211"/>
      <c r="W68" s="211"/>
      <c r="X68" s="211"/>
      <c r="Y68" s="211"/>
      <c r="Z68" s="211"/>
    </row>
    <row r="69">
      <c r="A69" s="210" t="s">
        <v>306</v>
      </c>
      <c r="B69" s="211" t="s">
        <v>481</v>
      </c>
      <c r="C69" s="211">
        <v>9.4904019E8</v>
      </c>
      <c r="D69" s="211" t="s">
        <v>482</v>
      </c>
      <c r="E69" s="211">
        <v>47704.0</v>
      </c>
      <c r="F69" s="211">
        <v>615480.0</v>
      </c>
      <c r="G69" s="211" t="s">
        <v>309</v>
      </c>
      <c r="H69" s="211" t="s">
        <v>310</v>
      </c>
      <c r="I69" s="211">
        <v>968.0</v>
      </c>
      <c r="J69" s="211" t="s">
        <v>311</v>
      </c>
      <c r="K69" s="212">
        <v>42896.8921875</v>
      </c>
      <c r="L69" s="211" t="s">
        <v>483</v>
      </c>
      <c r="M69" s="211" t="s">
        <v>400</v>
      </c>
      <c r="N69" s="211" t="s">
        <v>322</v>
      </c>
      <c r="O69" s="212">
        <v>42928.65515046296</v>
      </c>
      <c r="P69" s="212">
        <v>42933.65515046296</v>
      </c>
      <c r="Q69" s="211"/>
      <c r="R69" s="211"/>
      <c r="S69" s="211">
        <v>0.0</v>
      </c>
      <c r="T69" s="211"/>
      <c r="U69" s="211"/>
      <c r="V69" s="211"/>
      <c r="W69" s="211"/>
      <c r="X69" s="211"/>
      <c r="Y69" s="211"/>
      <c r="Z69" s="211"/>
    </row>
    <row r="70">
      <c r="A70" s="210" t="s">
        <v>306</v>
      </c>
      <c r="B70" s="211" t="s">
        <v>484</v>
      </c>
      <c r="C70" s="211">
        <v>9.49177687E8</v>
      </c>
      <c r="D70" s="211" t="s">
        <v>485</v>
      </c>
      <c r="E70" s="211">
        <v>630051.0</v>
      </c>
      <c r="F70" s="211">
        <v>615480.0</v>
      </c>
      <c r="G70" s="211" t="s">
        <v>309</v>
      </c>
      <c r="H70" s="211" t="s">
        <v>310</v>
      </c>
      <c r="I70" s="211">
        <v>50.0</v>
      </c>
      <c r="J70" s="211" t="s">
        <v>311</v>
      </c>
      <c r="K70" s="212">
        <v>42897.77515046296</v>
      </c>
      <c r="L70" s="211" t="s">
        <v>483</v>
      </c>
      <c r="M70" s="211" t="s">
        <v>400</v>
      </c>
      <c r="N70" s="211" t="s">
        <v>322</v>
      </c>
      <c r="O70" s="212">
        <v>42928.655486111114</v>
      </c>
      <c r="P70" s="212">
        <v>42933.655486111114</v>
      </c>
      <c r="Q70" s="211"/>
      <c r="R70" s="211"/>
      <c r="S70" s="211">
        <v>0.0</v>
      </c>
      <c r="T70" s="211"/>
      <c r="U70" s="211"/>
      <c r="V70" s="211"/>
      <c r="W70" s="211"/>
      <c r="X70" s="211"/>
      <c r="Y70" s="211"/>
      <c r="Z70" s="211"/>
    </row>
    <row r="71">
      <c r="A71" s="2"/>
      <c r="B71" s="58" t="s">
        <v>486</v>
      </c>
      <c r="C71" s="58">
        <v>9.53637265E8</v>
      </c>
      <c r="D71" s="58" t="s">
        <v>487</v>
      </c>
      <c r="E71" s="58">
        <v>22409.0</v>
      </c>
      <c r="F71" s="58">
        <v>615480.0</v>
      </c>
      <c r="G71" s="58" t="s">
        <v>309</v>
      </c>
      <c r="H71" s="58" t="s">
        <v>310</v>
      </c>
      <c r="I71" s="58">
        <v>459.0</v>
      </c>
      <c r="J71" s="58" t="s">
        <v>311</v>
      </c>
      <c r="K71" s="213">
        <v>42917.79142361111</v>
      </c>
      <c r="L71" s="58" t="s">
        <v>488</v>
      </c>
      <c r="M71" s="58" t="s">
        <v>388</v>
      </c>
      <c r="N71" s="58" t="s">
        <v>314</v>
      </c>
      <c r="O71" s="213">
        <v>42934.54818287037</v>
      </c>
      <c r="P71" s="213">
        <v>42939.54818287037</v>
      </c>
      <c r="Q71" s="58"/>
      <c r="R71" s="58"/>
      <c r="S71" s="58">
        <v>0.0</v>
      </c>
      <c r="T71" s="58"/>
      <c r="U71" s="58"/>
      <c r="V71" s="58"/>
      <c r="W71" s="58"/>
      <c r="X71" s="58"/>
      <c r="Y71" s="58"/>
      <c r="Z71" s="58"/>
    </row>
    <row r="72">
      <c r="A72" s="2"/>
      <c r="B72" s="58" t="s">
        <v>489</v>
      </c>
      <c r="C72" s="58">
        <v>9.46003326E8</v>
      </c>
      <c r="D72" s="58" t="s">
        <v>490</v>
      </c>
      <c r="E72" s="58">
        <v>46636.0</v>
      </c>
      <c r="F72" s="58">
        <v>615480.0</v>
      </c>
      <c r="G72" s="58" t="s">
        <v>309</v>
      </c>
      <c r="H72" s="58" t="s">
        <v>310</v>
      </c>
      <c r="I72" s="58">
        <v>1020.0</v>
      </c>
      <c r="J72" s="58" t="s">
        <v>311</v>
      </c>
      <c r="K72" s="213">
        <v>42883.04357638889</v>
      </c>
      <c r="L72" s="58" t="s">
        <v>491</v>
      </c>
      <c r="M72" s="58" t="s">
        <v>492</v>
      </c>
      <c r="N72" s="58" t="s">
        <v>322</v>
      </c>
      <c r="O72" s="213">
        <v>42934.54944444444</v>
      </c>
      <c r="P72" s="213">
        <v>42939.54944444444</v>
      </c>
      <c r="Q72" s="58"/>
      <c r="R72" s="58"/>
      <c r="S72" s="58">
        <v>0.0</v>
      </c>
      <c r="T72" s="58"/>
      <c r="U72" s="58"/>
      <c r="V72" s="58"/>
      <c r="W72" s="58"/>
      <c r="X72" s="58"/>
      <c r="Y72" s="58"/>
      <c r="Z72" s="58"/>
    </row>
    <row r="73">
      <c r="A73" s="2"/>
      <c r="B73" s="58" t="s">
        <v>493</v>
      </c>
      <c r="C73" s="58">
        <v>9.46006404E8</v>
      </c>
      <c r="D73" s="58" t="s">
        <v>494</v>
      </c>
      <c r="E73" s="58">
        <v>50043.0</v>
      </c>
      <c r="F73" s="58">
        <v>615480.0</v>
      </c>
      <c r="G73" s="58" t="s">
        <v>309</v>
      </c>
      <c r="H73" s="58" t="s">
        <v>310</v>
      </c>
      <c r="I73" s="58">
        <v>1740.0</v>
      </c>
      <c r="J73" s="58" t="s">
        <v>311</v>
      </c>
      <c r="K73" s="213">
        <v>42883.073796296296</v>
      </c>
      <c r="L73" s="58" t="s">
        <v>491</v>
      </c>
      <c r="M73" s="58" t="s">
        <v>492</v>
      </c>
      <c r="N73" s="58" t="s">
        <v>322</v>
      </c>
      <c r="O73" s="213">
        <v>42934.54971064815</v>
      </c>
      <c r="P73" s="213">
        <v>42939.54971064815</v>
      </c>
      <c r="Q73" s="58"/>
      <c r="R73" s="58"/>
      <c r="S73" s="58">
        <v>0.0</v>
      </c>
      <c r="T73" s="58"/>
      <c r="U73" s="58"/>
      <c r="V73" s="58"/>
      <c r="W73" s="58"/>
      <c r="X73" s="58"/>
      <c r="Y73" s="58"/>
      <c r="Z73" s="58"/>
    </row>
    <row r="74">
      <c r="A74" s="2"/>
      <c r="B74" s="58" t="s">
        <v>495</v>
      </c>
      <c r="C74" s="58">
        <v>9.45949699E8</v>
      </c>
      <c r="D74" s="58" t="s">
        <v>496</v>
      </c>
      <c r="E74" s="58">
        <v>47750.0</v>
      </c>
      <c r="F74" s="58">
        <v>615480.0</v>
      </c>
      <c r="G74" s="58" t="s">
        <v>309</v>
      </c>
      <c r="H74" s="58" t="s">
        <v>310</v>
      </c>
      <c r="I74" s="58">
        <v>1530.0</v>
      </c>
      <c r="J74" s="58" t="s">
        <v>311</v>
      </c>
      <c r="K74" s="213">
        <v>42882.77164351852</v>
      </c>
      <c r="L74" s="58" t="s">
        <v>491</v>
      </c>
      <c r="M74" s="58" t="s">
        <v>492</v>
      </c>
      <c r="N74" s="58" t="s">
        <v>322</v>
      </c>
      <c r="O74" s="213">
        <v>42934.549791666665</v>
      </c>
      <c r="P74" s="213">
        <v>42939.549791666665</v>
      </c>
      <c r="Q74" s="58"/>
      <c r="R74" s="58"/>
      <c r="S74" s="58">
        <v>0.0</v>
      </c>
      <c r="T74" s="58"/>
      <c r="U74" s="58"/>
      <c r="V74" s="58"/>
      <c r="W74" s="58"/>
      <c r="X74" s="58"/>
      <c r="Y74" s="58"/>
      <c r="Z74" s="58"/>
    </row>
    <row r="75">
      <c r="A75" s="2"/>
      <c r="B75" s="58" t="s">
        <v>497</v>
      </c>
      <c r="C75" s="58">
        <v>9.49175123E8</v>
      </c>
      <c r="D75" s="58" t="s">
        <v>498</v>
      </c>
      <c r="E75" s="58">
        <v>194978.0</v>
      </c>
      <c r="F75" s="58">
        <v>615480.0</v>
      </c>
      <c r="G75" s="58" t="s">
        <v>309</v>
      </c>
      <c r="H75" s="58" t="s">
        <v>310</v>
      </c>
      <c r="I75" s="58">
        <v>510.0</v>
      </c>
      <c r="J75" s="58" t="s">
        <v>311</v>
      </c>
      <c r="K75" s="213">
        <v>42897.76372685185</v>
      </c>
      <c r="L75" s="58" t="s">
        <v>499</v>
      </c>
      <c r="M75" s="58" t="s">
        <v>407</v>
      </c>
      <c r="N75" s="58" t="s">
        <v>322</v>
      </c>
      <c r="O75" s="213">
        <v>42934.5571875</v>
      </c>
      <c r="P75" s="213">
        <v>42939.5571875</v>
      </c>
      <c r="Q75" s="58"/>
      <c r="R75" s="58"/>
      <c r="S75" s="58">
        <v>0.0</v>
      </c>
      <c r="T75" s="58"/>
      <c r="U75" s="58"/>
      <c r="V75" s="58"/>
      <c r="W75" s="58"/>
      <c r="X75" s="58"/>
      <c r="Y75" s="58"/>
      <c r="Z75" s="58"/>
    </row>
    <row r="76">
      <c r="A76" s="2"/>
      <c r="B76" s="58" t="s">
        <v>500</v>
      </c>
      <c r="C76" s="58">
        <v>9.49154554E8</v>
      </c>
      <c r="D76" s="58" t="s">
        <v>501</v>
      </c>
      <c r="E76" s="58">
        <v>133878.0</v>
      </c>
      <c r="F76" s="58">
        <v>615480.0</v>
      </c>
      <c r="G76" s="58" t="s">
        <v>309</v>
      </c>
      <c r="H76" s="58" t="s">
        <v>310</v>
      </c>
      <c r="I76" s="58">
        <v>510.0</v>
      </c>
      <c r="J76" s="58" t="s">
        <v>311</v>
      </c>
      <c r="K76" s="213">
        <v>42897.676099537035</v>
      </c>
      <c r="L76" s="58" t="s">
        <v>499</v>
      </c>
      <c r="M76" s="58" t="s">
        <v>407</v>
      </c>
      <c r="N76" s="58" t="s">
        <v>322</v>
      </c>
      <c r="O76" s="213">
        <v>42934.557534722226</v>
      </c>
      <c r="P76" s="213">
        <v>42939.557534722226</v>
      </c>
      <c r="Q76" s="58"/>
      <c r="R76" s="58"/>
      <c r="S76" s="58">
        <v>0.0</v>
      </c>
      <c r="T76" s="58"/>
      <c r="U76" s="58"/>
      <c r="V76" s="58"/>
      <c r="W76" s="58"/>
      <c r="X76" s="58"/>
      <c r="Y76" s="58"/>
      <c r="Z76" s="58"/>
    </row>
    <row r="77">
      <c r="A77" s="2"/>
      <c r="B77" s="58" t="s">
        <v>502</v>
      </c>
      <c r="C77" s="58">
        <v>9.49165081E8</v>
      </c>
      <c r="D77" s="58" t="s">
        <v>503</v>
      </c>
      <c r="E77" s="58">
        <v>174378.0</v>
      </c>
      <c r="F77" s="58">
        <v>615480.0</v>
      </c>
      <c r="G77" s="58" t="s">
        <v>309</v>
      </c>
      <c r="H77" s="58" t="s">
        <v>310</v>
      </c>
      <c r="I77" s="58">
        <v>510.0</v>
      </c>
      <c r="J77" s="58" t="s">
        <v>311</v>
      </c>
      <c r="K77" s="213">
        <v>42897.720601851855</v>
      </c>
      <c r="L77" s="58" t="s">
        <v>499</v>
      </c>
      <c r="M77" s="58" t="s">
        <v>407</v>
      </c>
      <c r="N77" s="58" t="s">
        <v>322</v>
      </c>
      <c r="O77" s="213">
        <v>42934.557662037034</v>
      </c>
      <c r="P77" s="213">
        <v>42939.557662037034</v>
      </c>
      <c r="Q77" s="58"/>
      <c r="R77" s="58"/>
      <c r="S77" s="58">
        <v>0.0</v>
      </c>
      <c r="T77" s="58"/>
      <c r="U77" s="58"/>
      <c r="V77" s="58"/>
      <c r="W77" s="58"/>
      <c r="X77" s="58"/>
      <c r="Y77" s="58"/>
      <c r="Z77" s="58"/>
    </row>
    <row r="78">
      <c r="A78" s="21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>
      <c r="A79" s="21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>
      <c r="A80" s="21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>
      <c r="A81" s="21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>
      <c r="A82" s="21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>
      <c r="A83" s="21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>
      <c r="A84" s="21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>
      <c r="A85" s="21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>
      <c r="A86" s="21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>
      <c r="A87" s="21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>
      <c r="A88" s="21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>
      <c r="A89" s="21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>
      <c r="A90" s="21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>
      <c r="A91" s="21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>
      <c r="A92" s="21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>
      <c r="A93" s="21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>
      <c r="A94" s="21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>
      <c r="A95" s="21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>
      <c r="A96" s="21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>
      <c r="A97" s="21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>
      <c r="A98" s="21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>
      <c r="A99" s="21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>
      <c r="A100" s="21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>
      <c r="A101" s="21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>
      <c r="A102" s="21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>
      <c r="A103" s="21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>
      <c r="A104" s="21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>
      <c r="A105" s="21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>
      <c r="A106" s="21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>
      <c r="A107" s="21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>
      <c r="A108" s="21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>
      <c r="A109" s="21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>
      <c r="A110" s="21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>
      <c r="A111" s="21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>
      <c r="A112" s="21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>
      <c r="A113" s="21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>
      <c r="A114" s="21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>
      <c r="A115" s="21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>
      <c r="A116" s="21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>
      <c r="A117" s="21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>
      <c r="A118" s="21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>
      <c r="A119" s="21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>
      <c r="A120" s="21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>
      <c r="A121" s="21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>
      <c r="A122" s="21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>
      <c r="A123" s="21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>
      <c r="A124" s="21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>
      <c r="A125" s="21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>
      <c r="A126" s="21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>
      <c r="A127" s="21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>
      <c r="A128" s="21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>
      <c r="A129" s="21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>
      <c r="A130" s="21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>
      <c r="A131" s="21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>
      <c r="A132" s="21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>
      <c r="A133" s="21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>
      <c r="A134" s="21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>
      <c r="A135" s="21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>
      <c r="A136" s="21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>
      <c r="A137" s="21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>
      <c r="A138" s="21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>
      <c r="A139" s="21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>
      <c r="A140" s="21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>
      <c r="A141" s="21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>
      <c r="A142" s="21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>
      <c r="A143" s="21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>
      <c r="A144" s="21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>
      <c r="A145" s="21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>
      <c r="A146" s="21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>
      <c r="A147" s="21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>
      <c r="A148" s="21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>
      <c r="A149" s="21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>
      <c r="A150" s="21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>
      <c r="A151" s="21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>
      <c r="A152" s="21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>
      <c r="A153" s="21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>
      <c r="A154" s="21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>
      <c r="A155" s="21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>
      <c r="A156" s="21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>
      <c r="A157" s="21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>
      <c r="A158" s="21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>
      <c r="A159" s="21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>
      <c r="A160" s="21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>
      <c r="A161" s="21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>
      <c r="A162" s="21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>
      <c r="A163" s="21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>
      <c r="A164" s="21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>
      <c r="A165" s="21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>
      <c r="A166" s="21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>
      <c r="A167" s="21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>
      <c r="A168" s="21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>
      <c r="A169" s="21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>
      <c r="A170" s="21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>
      <c r="A171" s="21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>
      <c r="A172" s="21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>
      <c r="A173" s="21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>
      <c r="A174" s="21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>
      <c r="A175" s="21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>
      <c r="A176" s="21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>
      <c r="A177" s="21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>
      <c r="A178" s="21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>
      <c r="A179" s="21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>
      <c r="A180" s="21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>
      <c r="A181" s="21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>
      <c r="A182" s="21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>
      <c r="A183" s="21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>
      <c r="A184" s="21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>
      <c r="A185" s="21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>
      <c r="A186" s="21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>
      <c r="A187" s="21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>
      <c r="A188" s="21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>
      <c r="A189" s="21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>
      <c r="A190" s="21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>
      <c r="A191" s="21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>
      <c r="A192" s="21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>
      <c r="A193" s="21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>
      <c r="A194" s="21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>
      <c r="A195" s="21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>
      <c r="A196" s="21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>
      <c r="A197" s="21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>
      <c r="A198" s="21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>
      <c r="A199" s="21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>
      <c r="A200" s="21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>
      <c r="A201" s="21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>
      <c r="A202" s="21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>
      <c r="A203" s="21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>
      <c r="A204" s="21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>
      <c r="A205" s="21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>
      <c r="A206" s="21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>
      <c r="A207" s="21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>
      <c r="A208" s="21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>
      <c r="A209" s="21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>
      <c r="A210" s="21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>
      <c r="A211" s="21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>
      <c r="A212" s="21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>
      <c r="A213" s="21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>
      <c r="A214" s="21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>
      <c r="A215" s="21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>
      <c r="A216" s="21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>
      <c r="A217" s="21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>
      <c r="A218" s="21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>
      <c r="A219" s="21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>
      <c r="A220" s="21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>
      <c r="A221" s="21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>
      <c r="A222" s="21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>
      <c r="A223" s="21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>
      <c r="A224" s="21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>
      <c r="A225" s="21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>
      <c r="A226" s="21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>
      <c r="A227" s="21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>
      <c r="A228" s="21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>
      <c r="A229" s="21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>
      <c r="A230" s="21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>
      <c r="A231" s="21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>
      <c r="A232" s="21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>
      <c r="A233" s="21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>
      <c r="A234" s="21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>
      <c r="A235" s="21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>
      <c r="A236" s="21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>
      <c r="A237" s="21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>
      <c r="A238" s="21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>
      <c r="A239" s="21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>
      <c r="A240" s="21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>
      <c r="A241" s="21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>
      <c r="A242" s="21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>
      <c r="A243" s="21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>
      <c r="A244" s="21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>
      <c r="A245" s="21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>
      <c r="A246" s="21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>
      <c r="A247" s="21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>
      <c r="A248" s="21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>
      <c r="A249" s="21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>
      <c r="A250" s="21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>
      <c r="A251" s="21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>
      <c r="A252" s="21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>
      <c r="A253" s="21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>
      <c r="A254" s="21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>
      <c r="A255" s="21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>
      <c r="A256" s="21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>
      <c r="A257" s="21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>
      <c r="A258" s="21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>
      <c r="A259" s="21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>
      <c r="A260" s="21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>
      <c r="A261" s="21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>
      <c r="A262" s="21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>
      <c r="A263" s="21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>
      <c r="A264" s="21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>
      <c r="A265" s="21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>
      <c r="A266" s="21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>
      <c r="A267" s="21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>
      <c r="A268" s="21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>
      <c r="A269" s="21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>
      <c r="A270" s="21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>
      <c r="A271" s="21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>
      <c r="A272" s="21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>
      <c r="A273" s="21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>
      <c r="A274" s="21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>
      <c r="A275" s="21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>
      <c r="A276" s="21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>
      <c r="A277" s="21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>
      <c r="A278" s="21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>
      <c r="A279" s="21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>
      <c r="A280" s="21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>
      <c r="A281" s="21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>
      <c r="A282" s="21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>
      <c r="A283" s="21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>
      <c r="A284" s="21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>
      <c r="A285" s="21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>
      <c r="A286" s="21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>
      <c r="A287" s="21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>
      <c r="A288" s="21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>
      <c r="A289" s="21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>
      <c r="A290" s="21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>
      <c r="A291" s="21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>
      <c r="A292" s="21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>
      <c r="A293" s="21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>
      <c r="A294" s="21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>
      <c r="A295" s="21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>
      <c r="A296" s="21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>
      <c r="A297" s="21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>
      <c r="A298" s="21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>
      <c r="A299" s="21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>
      <c r="A300" s="21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>
      <c r="A301" s="21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>
      <c r="A302" s="21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>
      <c r="A303" s="21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>
      <c r="A304" s="21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>
      <c r="A305" s="21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>
      <c r="A306" s="21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>
      <c r="A307" s="21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>
      <c r="A308" s="21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>
      <c r="A309" s="21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>
      <c r="A310" s="21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>
      <c r="A311" s="21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>
      <c r="A312" s="21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>
      <c r="A313" s="21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>
      <c r="A314" s="21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>
      <c r="A315" s="21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>
      <c r="A316" s="21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>
      <c r="A317" s="21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>
      <c r="A318" s="21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>
      <c r="A319" s="21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>
      <c r="A320" s="21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>
      <c r="A321" s="21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>
      <c r="A322" s="21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>
      <c r="A323" s="21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>
      <c r="A324" s="21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>
      <c r="A325" s="21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>
      <c r="A326" s="21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>
      <c r="A327" s="21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>
      <c r="A328" s="21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>
      <c r="A329" s="21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>
      <c r="A330" s="21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>
      <c r="A331" s="21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>
      <c r="A332" s="21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>
      <c r="A333" s="21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>
      <c r="A334" s="21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>
      <c r="A335" s="21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>
      <c r="A336" s="21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>
      <c r="A337" s="21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>
      <c r="A338" s="21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>
      <c r="A339" s="21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>
      <c r="A340" s="21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>
      <c r="A341" s="21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>
      <c r="A342" s="21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>
      <c r="A343" s="21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>
      <c r="A344" s="21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>
      <c r="A345" s="21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>
      <c r="A346" s="21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>
      <c r="A347" s="21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>
      <c r="A348" s="21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>
      <c r="A349" s="21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>
      <c r="A350" s="21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>
      <c r="A351" s="21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>
      <c r="A352" s="21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>
      <c r="A353" s="21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>
      <c r="A354" s="21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>
      <c r="A355" s="21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>
      <c r="A356" s="21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>
      <c r="A357" s="21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>
      <c r="A358" s="21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>
      <c r="A359" s="21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>
      <c r="A360" s="21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>
      <c r="A361" s="21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>
      <c r="A362" s="21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>
      <c r="A363" s="21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>
      <c r="A364" s="21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>
      <c r="A365" s="21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>
      <c r="A366" s="21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>
      <c r="A367" s="21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>
      <c r="A368" s="21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>
      <c r="A369" s="21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>
      <c r="A370" s="21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>
      <c r="A371" s="21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>
      <c r="A372" s="21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>
      <c r="A373" s="21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>
      <c r="A374" s="21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>
      <c r="A375" s="21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>
      <c r="A376" s="21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>
      <c r="A377" s="21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>
      <c r="A378" s="21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>
      <c r="A379" s="21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>
      <c r="A380" s="21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>
      <c r="A381" s="21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>
      <c r="A382" s="21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>
      <c r="A383" s="21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>
      <c r="A384" s="21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>
      <c r="A385" s="21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>
      <c r="A386" s="21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>
      <c r="A387" s="21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>
      <c r="A388" s="21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>
      <c r="A389" s="21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>
      <c r="A390" s="21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>
      <c r="A391" s="21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>
      <c r="A392" s="21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>
      <c r="A393" s="21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>
      <c r="A394" s="21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>
      <c r="A395" s="21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>
      <c r="A396" s="21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>
      <c r="A397" s="21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>
      <c r="A398" s="21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>
      <c r="A399" s="21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>
      <c r="A400" s="21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>
      <c r="A401" s="21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>
      <c r="A402" s="21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>
      <c r="A403" s="21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>
      <c r="A404" s="21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>
      <c r="A405" s="21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>
      <c r="A406" s="21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>
      <c r="A407" s="21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>
      <c r="A408" s="21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>
      <c r="A409" s="21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>
      <c r="A410" s="21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>
      <c r="A411" s="21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>
      <c r="A412" s="21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>
      <c r="A413" s="21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>
      <c r="A414" s="21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>
      <c r="A415" s="21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>
      <c r="A416" s="21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>
      <c r="A417" s="21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>
      <c r="A418" s="21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>
      <c r="A419" s="21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>
      <c r="A420" s="21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>
      <c r="A421" s="21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>
      <c r="A422" s="21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>
      <c r="A423" s="21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>
      <c r="A424" s="21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>
      <c r="A425" s="21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>
      <c r="A426" s="21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>
      <c r="A427" s="21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>
      <c r="A428" s="21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>
      <c r="A429" s="21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>
      <c r="A430" s="21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>
      <c r="A431" s="21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>
      <c r="A432" s="21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>
      <c r="A433" s="21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>
      <c r="A434" s="21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>
      <c r="A435" s="21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>
      <c r="A436" s="21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>
      <c r="A437" s="21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>
      <c r="A438" s="21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>
      <c r="A439" s="21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>
      <c r="A440" s="21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>
      <c r="A441" s="21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>
      <c r="A442" s="21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>
      <c r="A443" s="21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>
      <c r="A444" s="21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>
      <c r="A445" s="21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>
      <c r="A446" s="21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>
      <c r="A447" s="21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>
      <c r="A448" s="21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>
      <c r="A449" s="21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>
      <c r="A450" s="21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>
      <c r="A451" s="21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>
      <c r="A452" s="21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>
      <c r="A453" s="21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>
      <c r="A454" s="21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>
      <c r="A455" s="21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>
      <c r="A456" s="21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>
      <c r="A457" s="21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>
      <c r="A458" s="21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>
      <c r="A459" s="21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>
      <c r="A460" s="21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>
      <c r="A461" s="21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>
      <c r="A462" s="21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>
      <c r="A463" s="21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>
      <c r="A464" s="21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>
      <c r="A465" s="21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>
      <c r="A466" s="21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>
      <c r="A467" s="21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>
      <c r="A468" s="21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>
      <c r="A469" s="21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>
      <c r="A470" s="21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>
      <c r="A471" s="21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>
      <c r="A472" s="21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>
      <c r="A473" s="21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>
      <c r="A474" s="21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>
      <c r="A475" s="21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>
      <c r="A476" s="21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>
      <c r="A477" s="21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>
      <c r="A478" s="21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>
      <c r="A479" s="21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>
      <c r="A480" s="21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>
      <c r="A481" s="21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>
      <c r="A482" s="21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>
      <c r="A483" s="21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>
      <c r="A484" s="21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>
      <c r="A485" s="21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>
      <c r="A486" s="21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>
      <c r="A487" s="21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>
      <c r="A488" s="21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>
      <c r="A489" s="21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>
      <c r="A490" s="21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>
      <c r="A491" s="21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>
      <c r="A492" s="21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>
      <c r="A493" s="21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>
      <c r="A494" s="21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>
      <c r="A495" s="21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>
      <c r="A496" s="21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>
      <c r="A497" s="21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>
      <c r="A498" s="21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>
      <c r="A499" s="21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>
      <c r="A500" s="21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>
      <c r="A501" s="21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>
      <c r="A502" s="21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>
      <c r="A503" s="21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>
      <c r="A504" s="21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>
      <c r="A505" s="21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>
      <c r="A506" s="21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>
      <c r="A507" s="21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>
      <c r="A508" s="21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>
      <c r="A509" s="21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>
      <c r="A510" s="21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>
      <c r="A511" s="21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>
      <c r="A512" s="21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>
      <c r="A513" s="21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>
      <c r="A514" s="21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>
      <c r="A515" s="21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>
      <c r="A516" s="21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>
      <c r="A517" s="21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>
      <c r="A518" s="21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>
      <c r="A519" s="21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>
      <c r="A520" s="21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>
      <c r="A521" s="21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>
      <c r="A522" s="21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>
      <c r="A523" s="21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>
      <c r="A524" s="21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>
      <c r="A525" s="21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>
      <c r="A526" s="21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>
      <c r="A527" s="21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>
      <c r="A528" s="21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>
      <c r="A529" s="21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>
      <c r="A530" s="21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>
      <c r="A531" s="21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>
      <c r="A532" s="21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>
      <c r="A533" s="21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>
      <c r="A534" s="21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>
      <c r="A535" s="21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>
      <c r="A536" s="21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>
      <c r="A537" s="21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>
      <c r="A538" s="21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>
      <c r="A539" s="21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>
      <c r="A540" s="21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>
      <c r="A541" s="21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>
      <c r="A542" s="21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>
      <c r="A543" s="21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>
      <c r="A544" s="21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>
      <c r="A545" s="21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>
      <c r="A546" s="21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>
      <c r="A547" s="21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>
      <c r="A548" s="21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>
      <c r="A549" s="21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>
      <c r="A550" s="21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>
      <c r="A551" s="21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>
      <c r="A552" s="21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>
      <c r="A553" s="21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>
      <c r="A554" s="21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>
      <c r="A555" s="21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>
      <c r="A556" s="21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>
      <c r="A557" s="21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>
      <c r="A558" s="21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>
      <c r="A559" s="21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>
      <c r="A560" s="21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>
      <c r="A561" s="21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>
      <c r="A562" s="21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>
      <c r="A563" s="21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>
      <c r="A564" s="21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>
      <c r="A565" s="21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>
      <c r="A566" s="21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>
      <c r="A567" s="21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>
      <c r="A568" s="21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>
      <c r="A569" s="21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>
      <c r="A570" s="21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>
      <c r="A571" s="21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>
      <c r="A572" s="21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>
      <c r="A573" s="21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>
      <c r="A574" s="21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>
      <c r="A575" s="21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>
      <c r="A576" s="21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>
      <c r="A577" s="21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>
      <c r="A578" s="21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>
      <c r="A579" s="21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>
      <c r="A580" s="21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>
      <c r="A581" s="21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>
      <c r="A582" s="21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>
      <c r="A583" s="21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>
      <c r="A584" s="21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>
      <c r="A585" s="21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>
      <c r="A586" s="21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>
      <c r="A587" s="21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>
      <c r="A588" s="21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>
      <c r="A589" s="21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>
      <c r="A590" s="21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>
      <c r="A591" s="21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>
      <c r="A592" s="21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>
      <c r="A593" s="21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>
      <c r="A594" s="21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>
      <c r="A595" s="21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>
      <c r="A596" s="21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>
      <c r="A597" s="21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>
      <c r="A598" s="21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>
      <c r="A599" s="21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>
      <c r="A600" s="21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>
      <c r="A601" s="21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>
      <c r="A602" s="21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>
      <c r="A603" s="21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>
      <c r="A604" s="21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>
      <c r="A605" s="21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>
      <c r="A606" s="21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>
      <c r="A607" s="21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>
      <c r="A608" s="21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>
      <c r="A609" s="21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>
      <c r="A610" s="21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>
      <c r="A611" s="21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>
      <c r="A612" s="21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>
      <c r="A613" s="21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>
      <c r="A614" s="21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>
      <c r="A615" s="21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>
      <c r="A616" s="21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>
      <c r="A617" s="21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>
      <c r="A618" s="21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>
      <c r="A619" s="21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>
      <c r="A620" s="21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>
      <c r="A621" s="21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>
      <c r="A622" s="21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>
      <c r="A623" s="21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>
      <c r="A624" s="21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>
      <c r="A625" s="21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>
      <c r="A626" s="21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>
      <c r="A627" s="21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>
      <c r="A628" s="21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>
      <c r="A629" s="21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>
      <c r="A630" s="21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>
      <c r="A631" s="21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>
      <c r="A632" s="21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>
      <c r="A633" s="21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>
      <c r="A634" s="21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>
      <c r="A635" s="21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>
      <c r="A636" s="21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>
      <c r="A637" s="21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>
      <c r="A638" s="21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>
      <c r="A639" s="21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>
      <c r="A640" s="21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>
      <c r="A641" s="21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>
      <c r="A642" s="21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>
      <c r="A643" s="21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>
      <c r="A644" s="21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>
      <c r="A645" s="21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>
      <c r="A646" s="21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>
      <c r="A647" s="21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>
      <c r="A648" s="21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>
      <c r="A649" s="21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>
      <c r="A650" s="21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>
      <c r="A651" s="21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>
      <c r="A652" s="21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>
      <c r="A653" s="21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>
      <c r="A654" s="21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>
      <c r="A655" s="21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>
      <c r="A656" s="21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>
      <c r="A657" s="21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>
      <c r="A658" s="21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>
      <c r="A659" s="21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>
      <c r="A660" s="21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>
      <c r="A661" s="21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>
      <c r="A662" s="21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>
      <c r="A663" s="21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>
      <c r="A664" s="21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>
      <c r="A665" s="21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>
      <c r="A666" s="21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>
      <c r="A667" s="21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>
      <c r="A668" s="21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>
      <c r="A669" s="21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>
      <c r="A670" s="21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>
      <c r="A671" s="21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>
      <c r="A672" s="21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>
      <c r="A673" s="21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>
      <c r="A674" s="21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>
      <c r="A675" s="21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>
      <c r="A676" s="21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>
      <c r="A677" s="21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>
      <c r="A678" s="21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>
      <c r="A679" s="21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>
      <c r="A680" s="21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>
      <c r="A681" s="21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>
      <c r="A682" s="21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>
      <c r="A683" s="21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>
      <c r="A684" s="21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>
      <c r="A685" s="21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>
      <c r="A686" s="21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>
      <c r="A687" s="21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>
      <c r="A688" s="21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>
      <c r="A689" s="21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>
      <c r="A690" s="21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>
      <c r="A691" s="21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>
      <c r="A692" s="21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>
      <c r="A693" s="21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>
      <c r="A694" s="21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>
      <c r="A695" s="21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>
      <c r="A696" s="21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>
      <c r="A697" s="21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>
      <c r="A698" s="21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>
      <c r="A699" s="21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>
      <c r="A700" s="21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>
      <c r="A701" s="21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>
      <c r="A702" s="21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>
      <c r="A703" s="21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>
      <c r="A704" s="21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>
      <c r="A705" s="21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>
      <c r="A706" s="21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>
      <c r="A707" s="21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>
      <c r="A708" s="21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>
      <c r="A709" s="21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>
      <c r="A710" s="21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>
      <c r="A711" s="21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>
      <c r="A712" s="21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>
      <c r="A713" s="21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>
      <c r="A714" s="21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>
      <c r="A715" s="21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>
      <c r="A716" s="21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>
      <c r="A717" s="21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>
      <c r="A718" s="21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>
      <c r="A719" s="21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>
      <c r="A720" s="21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>
      <c r="A721" s="21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>
      <c r="A722" s="21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>
      <c r="A723" s="21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>
      <c r="A724" s="21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>
      <c r="A725" s="21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>
      <c r="A726" s="21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>
      <c r="A727" s="21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>
      <c r="A728" s="21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>
      <c r="A729" s="21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>
      <c r="A730" s="21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>
      <c r="A731" s="21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>
      <c r="A732" s="21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>
      <c r="A733" s="21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>
      <c r="A734" s="21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>
      <c r="A735" s="21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>
      <c r="A736" s="21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>
      <c r="A737" s="21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>
      <c r="A738" s="21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>
      <c r="A739" s="21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>
      <c r="A740" s="21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>
      <c r="A741" s="21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>
      <c r="A742" s="21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>
      <c r="A743" s="21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>
      <c r="A744" s="21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>
      <c r="A745" s="21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>
      <c r="A746" s="21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>
      <c r="A747" s="21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>
      <c r="A748" s="21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>
      <c r="A749" s="21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>
      <c r="A750" s="21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>
      <c r="A751" s="21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>
      <c r="A752" s="21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>
      <c r="A753" s="21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>
      <c r="A754" s="21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>
      <c r="A755" s="21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>
      <c r="A756" s="21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>
      <c r="A757" s="21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>
      <c r="A758" s="21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>
      <c r="A759" s="21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>
      <c r="A760" s="21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>
      <c r="A761" s="21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>
      <c r="A762" s="21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>
      <c r="A763" s="21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>
      <c r="A764" s="21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>
      <c r="A765" s="21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>
      <c r="A766" s="21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>
      <c r="A767" s="21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>
      <c r="A768" s="21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>
      <c r="A769" s="21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>
      <c r="A770" s="21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>
      <c r="A771" s="21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>
      <c r="A772" s="21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>
      <c r="A773" s="21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>
      <c r="A774" s="21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>
      <c r="A775" s="21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>
      <c r="A776" s="21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>
      <c r="A777" s="21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>
      <c r="A778" s="21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>
      <c r="A779" s="21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>
      <c r="A780" s="21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>
      <c r="A781" s="21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>
      <c r="A782" s="21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>
      <c r="A783" s="21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>
      <c r="A784" s="21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>
      <c r="A785" s="21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>
      <c r="A786" s="21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>
      <c r="A787" s="21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>
      <c r="A788" s="21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>
      <c r="A789" s="21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>
      <c r="A790" s="21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>
      <c r="A791" s="21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>
      <c r="A792" s="21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>
      <c r="A793" s="21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>
      <c r="A794" s="21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>
      <c r="A795" s="21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>
      <c r="A796" s="21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>
      <c r="A797" s="21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>
      <c r="A798" s="21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>
      <c r="A799" s="21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>
      <c r="A800" s="21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>
      <c r="A801" s="21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>
      <c r="A802" s="21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>
      <c r="A803" s="21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>
      <c r="A804" s="21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>
      <c r="A805" s="21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>
      <c r="A806" s="21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>
      <c r="A807" s="21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>
      <c r="A808" s="21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>
      <c r="A809" s="21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>
      <c r="A810" s="21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>
      <c r="A811" s="21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>
      <c r="A812" s="21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>
      <c r="A813" s="21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>
      <c r="A814" s="21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>
      <c r="A815" s="21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>
      <c r="A816" s="21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>
      <c r="A817" s="21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>
      <c r="A818" s="21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>
      <c r="A819" s="21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>
      <c r="A820" s="21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>
      <c r="A821" s="21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>
      <c r="A822" s="21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>
      <c r="A823" s="21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>
      <c r="A824" s="21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>
      <c r="A825" s="21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>
      <c r="A826" s="21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>
      <c r="A827" s="21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>
      <c r="A828" s="21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>
      <c r="A829" s="21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>
      <c r="A830" s="21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>
      <c r="A831" s="21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>
      <c r="A832" s="21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>
      <c r="A833" s="21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>
      <c r="A834" s="21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>
      <c r="A835" s="21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>
      <c r="A836" s="21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>
      <c r="A837" s="21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>
      <c r="A838" s="21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>
      <c r="A839" s="21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>
      <c r="A840" s="21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>
      <c r="A841" s="21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>
      <c r="A842" s="21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>
      <c r="A843" s="21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>
      <c r="A844" s="21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>
      <c r="A845" s="21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>
      <c r="A846" s="21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>
      <c r="A847" s="21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>
      <c r="A848" s="21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>
      <c r="A849" s="21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>
      <c r="A850" s="21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>
      <c r="A851" s="21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>
      <c r="A852" s="21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>
      <c r="A853" s="21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>
      <c r="A854" s="21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>
      <c r="A855" s="21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>
      <c r="A856" s="21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>
      <c r="A857" s="21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>
      <c r="A858" s="21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>
      <c r="A859" s="21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>
      <c r="A860" s="21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>
      <c r="A861" s="21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>
      <c r="A862" s="21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>
      <c r="A863" s="21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>
      <c r="A864" s="21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>
      <c r="A865" s="21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>
      <c r="A866" s="21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>
      <c r="A867" s="21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>
      <c r="A868" s="21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>
      <c r="A869" s="21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>
      <c r="A870" s="21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>
      <c r="A871" s="21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>
      <c r="A872" s="21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>
      <c r="A873" s="21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>
      <c r="A874" s="21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>
      <c r="A875" s="21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>
      <c r="A876" s="21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>
      <c r="A877" s="21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>
      <c r="A878" s="21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>
      <c r="A879" s="21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>
      <c r="A880" s="21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>
      <c r="A881" s="21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>
      <c r="A882" s="21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>
      <c r="A883" s="21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>
      <c r="A884" s="21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>
      <c r="A885" s="21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>
      <c r="A886" s="21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>
      <c r="A887" s="21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>
      <c r="A888" s="21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>
      <c r="A889" s="21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>
      <c r="A890" s="21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>
      <c r="A891" s="21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>
      <c r="A892" s="21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>
      <c r="A893" s="21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>
      <c r="A894" s="21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>
      <c r="A895" s="21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>
      <c r="A896" s="21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>
      <c r="A897" s="21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>
      <c r="A898" s="21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>
      <c r="A899" s="21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>
      <c r="A900" s="21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>
      <c r="A901" s="21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>
      <c r="A902" s="21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>
      <c r="A903" s="21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>
      <c r="A904" s="21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>
      <c r="A905" s="21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>
      <c r="A906" s="21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>
      <c r="A907" s="21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>
      <c r="A908" s="21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>
      <c r="A909" s="21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>
      <c r="A910" s="21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>
      <c r="A911" s="21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>
      <c r="A912" s="21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>
      <c r="A913" s="21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>
      <c r="A914" s="21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>
      <c r="A915" s="21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>
      <c r="A916" s="21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>
      <c r="A917" s="21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>
      <c r="A918" s="21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>
      <c r="A919" s="21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>
      <c r="A920" s="21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>
      <c r="A921" s="21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>
      <c r="A922" s="21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>
      <c r="A923" s="21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>
      <c r="A924" s="21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>
      <c r="A925" s="21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>
      <c r="A926" s="21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>
      <c r="A927" s="21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>
      <c r="A928" s="21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>
      <c r="A929" s="21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>
      <c r="A930" s="21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>
      <c r="A931" s="21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>
      <c r="A932" s="21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>
      <c r="A933" s="21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>
      <c r="A934" s="21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>
      <c r="A935" s="21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>
      <c r="A936" s="21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>
      <c r="A937" s="21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>
      <c r="A938" s="21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>
      <c r="A939" s="21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>
      <c r="A940" s="21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>
      <c r="A941" s="21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>
      <c r="A942" s="21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>
      <c r="A943" s="21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>
      <c r="A944" s="21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>
      <c r="A945" s="21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>
      <c r="A946" s="21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>
      <c r="A947" s="21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>
      <c r="A948" s="21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>
      <c r="A949" s="21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>
      <c r="A950" s="21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>
      <c r="A951" s="21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>
      <c r="A952" s="21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>
      <c r="A953" s="21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>
      <c r="A954" s="21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>
      <c r="A955" s="21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>
      <c r="A956" s="21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>
      <c r="A957" s="21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>
      <c r="A958" s="21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>
      <c r="A959" s="21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>
      <c r="A960" s="21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>
      <c r="A961" s="21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>
      <c r="A962" s="21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>
      <c r="A963" s="21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>
      <c r="A964" s="21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>
      <c r="A965" s="21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>
      <c r="A966" s="21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>
      <c r="A967" s="21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>
      <c r="A968" s="21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>
      <c r="A969" s="21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>
      <c r="A970" s="21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>
      <c r="A971" s="21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>
      <c r="A972" s="21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>
      <c r="A973" s="21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>
      <c r="A974" s="21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>
      <c r="A975" s="21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>
      <c r="A976" s="21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>
      <c r="A977" s="21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>
      <c r="A978" s="21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>
      <c r="A979" s="21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>
      <c r="A980" s="21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>
      <c r="A981" s="21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>
      <c r="A982" s="21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>
      <c r="A983" s="21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>
      <c r="A984" s="21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>
      <c r="A985" s="21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>
      <c r="A986" s="21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>
      <c r="A987" s="21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>
      <c r="A988" s="21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>
      <c r="A989" s="21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>
      <c r="A990" s="21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>
      <c r="A991" s="21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>
      <c r="A992" s="21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>
      <c r="A993" s="21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>
      <c r="A994" s="21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>
      <c r="A995" s="21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>
      <c r="A996" s="21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>
      <c r="A997" s="21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>
      <c r="A998" s="21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>
      <c r="A999" s="21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>
      <c r="A1000" s="21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autoFilter ref="$A$1:$T$77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7.57"/>
    <col customWidth="1" hidden="1" min="3" max="3" width="2.71"/>
    <col customWidth="1" min="4" max="4" width="17.71"/>
    <col customWidth="1" hidden="1" min="5" max="5" width="13.0"/>
    <col customWidth="1" min="6" max="6" width="13.0"/>
    <col customWidth="1" min="7" max="7" width="31.86"/>
    <col customWidth="1" min="8" max="8" width="16.29"/>
    <col customWidth="1" min="9" max="9" width="13.0"/>
    <col customWidth="1" min="10" max="10" width="21.29"/>
    <col customWidth="1" min="11" max="11" width="24.43"/>
    <col customWidth="1" hidden="1" min="12" max="12" width="10.29"/>
    <col customWidth="1" hidden="1" min="13" max="13" width="7.57"/>
    <col customWidth="1" hidden="1" min="14" max="14" width="3.71"/>
    <col customWidth="1" hidden="1" min="15" max="15" width="6.43"/>
    <col customWidth="1" hidden="1" min="16" max="16" width="1.71"/>
    <col customWidth="1" hidden="1" min="17" max="17" width="6.43"/>
    <col customWidth="1" hidden="1" min="18" max="19" width="7.71"/>
    <col customWidth="1" hidden="1" min="20" max="20" width="6.57"/>
    <col customWidth="1" hidden="1" min="21" max="21" width="20.71"/>
    <col customWidth="1" hidden="1" min="22" max="22" width="9.71"/>
    <col customWidth="1" hidden="1" min="23" max="23" width="6.43"/>
    <col customWidth="1" hidden="1" min="24" max="24" width="7.71"/>
    <col customWidth="1" hidden="1" min="25" max="25" width="6.43"/>
    <col customWidth="1" hidden="1" min="26" max="26" width="9.71"/>
    <col customWidth="1" hidden="1" min="27" max="27" width="6.43"/>
    <col customWidth="1" hidden="1" min="28" max="28" width="9.71"/>
  </cols>
  <sheetData>
    <row r="1">
      <c r="A1" s="215" t="s">
        <v>6</v>
      </c>
      <c r="B1" s="215" t="s">
        <v>111</v>
      </c>
      <c r="C1" s="215"/>
      <c r="D1" s="215" t="s">
        <v>504</v>
      </c>
      <c r="E1" s="216"/>
      <c r="F1" s="217" t="s">
        <v>505</v>
      </c>
      <c r="G1" s="218" t="s">
        <v>506</v>
      </c>
      <c r="H1" s="219"/>
      <c r="I1" s="220"/>
      <c r="J1" s="217" t="s">
        <v>507</v>
      </c>
      <c r="K1" s="217" t="s">
        <v>508</v>
      </c>
      <c r="L1" s="216"/>
      <c r="M1" s="21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>
      <c r="A2" s="221" t="s">
        <v>509</v>
      </c>
      <c r="B2" s="222">
        <v>42882.0</v>
      </c>
      <c r="C2" s="221" t="s">
        <v>510</v>
      </c>
      <c r="D2" s="223">
        <v>19217.0</v>
      </c>
      <c r="E2" s="224">
        <v>0.6436784097413748</v>
      </c>
      <c r="F2" s="225">
        <v>691.81</v>
      </c>
      <c r="G2" s="226" t="s">
        <v>511</v>
      </c>
      <c r="H2" s="227" t="s">
        <v>512</v>
      </c>
      <c r="I2" s="228" t="s">
        <v>513</v>
      </c>
      <c r="J2" s="225">
        <v>10.68</v>
      </c>
      <c r="K2" s="229" t="s">
        <v>514</v>
      </c>
      <c r="L2" s="230" t="s">
        <v>515</v>
      </c>
      <c r="M2" s="224">
        <v>0.32032159025862517</v>
      </c>
      <c r="N2" s="231" t="s">
        <v>516</v>
      </c>
      <c r="O2" s="232">
        <v>0.0</v>
      </c>
      <c r="P2" s="233"/>
      <c r="Q2" s="234">
        <v>0.029</v>
      </c>
      <c r="R2" s="235">
        <v>0.0</v>
      </c>
      <c r="S2" s="236">
        <v>0.0</v>
      </c>
      <c r="T2" s="237">
        <v>42946.0</v>
      </c>
      <c r="U2" s="238" t="s">
        <v>517</v>
      </c>
      <c r="V2" s="239" t="s">
        <v>515</v>
      </c>
      <c r="W2" s="240">
        <v>0.0</v>
      </c>
      <c r="X2" s="241">
        <v>0.0</v>
      </c>
      <c r="Y2" s="242">
        <v>0.0</v>
      </c>
      <c r="Z2" s="243">
        <v>0.0</v>
      </c>
      <c r="AA2" s="244">
        <v>0.036</v>
      </c>
      <c r="AB2" s="245">
        <v>691.8119999999999</v>
      </c>
    </row>
    <row r="3">
      <c r="A3" s="221" t="s">
        <v>518</v>
      </c>
      <c r="B3" s="222">
        <v>42897.0</v>
      </c>
      <c r="C3" s="221" t="s">
        <v>510</v>
      </c>
      <c r="D3" s="223">
        <v>11903.0</v>
      </c>
      <c r="E3" s="224">
        <v>0.964</v>
      </c>
      <c r="F3" s="225">
        <v>428.51</v>
      </c>
      <c r="G3" s="228" t="s">
        <v>519</v>
      </c>
      <c r="H3" s="226" t="s">
        <v>520</v>
      </c>
      <c r="I3" s="228" t="s">
        <v>521</v>
      </c>
      <c r="J3" s="225">
        <f>11474.492-2827.52-8646.97</f>
        <v>0.002</v>
      </c>
      <c r="K3" s="229" t="s">
        <v>266</v>
      </c>
      <c r="L3" s="230" t="s">
        <v>515</v>
      </c>
      <c r="M3" s="230" t="s">
        <v>266</v>
      </c>
      <c r="N3" s="246" t="s">
        <v>266</v>
      </c>
      <c r="O3" s="232" t="s">
        <v>266</v>
      </c>
      <c r="P3" s="233" t="s">
        <v>266</v>
      </c>
      <c r="Q3" s="233" t="s">
        <v>266</v>
      </c>
      <c r="R3" s="233" t="s">
        <v>266</v>
      </c>
      <c r="S3" s="233" t="s">
        <v>266</v>
      </c>
      <c r="T3" s="99" t="s">
        <v>266</v>
      </c>
      <c r="U3" s="99" t="s">
        <v>266</v>
      </c>
      <c r="V3" s="247" t="s">
        <v>266</v>
      </c>
      <c r="W3" s="240">
        <v>0.0</v>
      </c>
      <c r="X3" s="241">
        <v>0.0</v>
      </c>
      <c r="Y3" s="242">
        <v>0.0</v>
      </c>
      <c r="Z3" s="243">
        <v>0.0</v>
      </c>
      <c r="AA3" s="244">
        <v>0.036</v>
      </c>
      <c r="AB3" s="245">
        <v>428.508</v>
      </c>
    </row>
    <row r="4">
      <c r="A4" s="221" t="s">
        <v>518</v>
      </c>
      <c r="B4" s="222">
        <v>42911.0</v>
      </c>
      <c r="C4" s="221" t="s">
        <v>510</v>
      </c>
      <c r="D4" s="223">
        <v>8225.0</v>
      </c>
      <c r="E4" s="224">
        <v>0.955</v>
      </c>
      <c r="F4" s="225">
        <f>225+370.13</f>
        <v>595.13</v>
      </c>
      <c r="G4" s="221" t="s">
        <v>266</v>
      </c>
      <c r="H4" s="223" t="s">
        <v>266</v>
      </c>
      <c r="I4" s="222" t="s">
        <v>266</v>
      </c>
      <c r="J4" s="225">
        <v>7629.875</v>
      </c>
      <c r="K4" s="229">
        <v>42942.0</v>
      </c>
      <c r="L4" s="230" t="s">
        <v>515</v>
      </c>
      <c r="M4" s="248"/>
      <c r="N4" s="246" t="s">
        <v>266</v>
      </c>
      <c r="O4" s="232"/>
      <c r="P4" s="233"/>
      <c r="Q4" s="233"/>
      <c r="R4" s="233"/>
      <c r="S4" s="233"/>
      <c r="T4" s="99"/>
      <c r="U4" s="99"/>
      <c r="V4" s="247"/>
      <c r="W4" s="240"/>
      <c r="X4" s="241"/>
      <c r="Y4" s="242">
        <v>0.015999999999999997</v>
      </c>
      <c r="Z4" s="243">
        <v>131.59999999999997</v>
      </c>
      <c r="AA4" s="244">
        <v>0.029</v>
      </c>
      <c r="AB4" s="245">
        <v>238.525</v>
      </c>
    </row>
    <row r="5">
      <c r="A5" s="221" t="s">
        <v>522</v>
      </c>
      <c r="B5" s="222">
        <v>42917.0</v>
      </c>
      <c r="C5" s="221" t="s">
        <v>510</v>
      </c>
      <c r="D5" s="223">
        <v>1828.0</v>
      </c>
      <c r="E5" s="224">
        <v>0.955</v>
      </c>
      <c r="F5" s="225">
        <v>82.26</v>
      </c>
      <c r="G5" s="221" t="s">
        <v>266</v>
      </c>
      <c r="H5" s="223" t="s">
        <v>266</v>
      </c>
      <c r="I5" s="221" t="s">
        <v>266</v>
      </c>
      <c r="J5" s="225">
        <v>1745.74</v>
      </c>
      <c r="K5" s="229">
        <v>42949.0</v>
      </c>
      <c r="L5" s="230" t="s">
        <v>515</v>
      </c>
      <c r="M5" s="248"/>
      <c r="N5" s="246" t="s">
        <v>266</v>
      </c>
      <c r="O5" s="249"/>
      <c r="P5" s="250"/>
      <c r="Q5" s="250"/>
      <c r="R5" s="250"/>
      <c r="S5" s="250"/>
      <c r="T5" s="129"/>
      <c r="U5" s="129"/>
      <c r="V5" s="251"/>
      <c r="W5" s="252"/>
      <c r="X5" s="253"/>
      <c r="Y5" s="254">
        <v>0.015999999999999997</v>
      </c>
      <c r="Z5" s="243">
        <v>29.247999999999994</v>
      </c>
      <c r="AA5" s="244">
        <v>0.029</v>
      </c>
      <c r="AB5" s="245">
        <v>53.012</v>
      </c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1">
    <mergeCell ref="G1:I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6.14"/>
    <col customWidth="1" min="3" max="3" width="6.29"/>
    <col customWidth="1" min="4" max="4" width="37.43"/>
    <col customWidth="1" min="5" max="5" width="17.71"/>
    <col customWidth="1" min="6" max="6" width="11.57"/>
    <col customWidth="1" min="7" max="7" width="8.86"/>
    <col customWidth="1" min="8" max="8" width="15.29"/>
    <col customWidth="1" min="9" max="10" width="11.57"/>
    <col customWidth="1" min="11" max="11" width="10.43"/>
    <col customWidth="1" min="12" max="12" width="7.0"/>
    <col customWidth="1" min="13" max="13" width="13.71"/>
    <col customWidth="1" min="14" max="26" width="8.86"/>
  </cols>
  <sheetData>
    <row r="1">
      <c r="A1" s="58"/>
      <c r="B1" s="255" t="s">
        <v>523</v>
      </c>
      <c r="C1" s="256"/>
      <c r="D1" s="256"/>
      <c r="E1" s="256"/>
      <c r="F1" s="257"/>
      <c r="G1" s="58"/>
      <c r="H1" s="1"/>
      <c r="I1" s="1"/>
      <c r="J1" s="1"/>
      <c r="K1" s="1"/>
      <c r="L1" s="1"/>
      <c r="M1" s="1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>
      <c r="A2" s="58"/>
      <c r="B2" s="258" t="s">
        <v>524</v>
      </c>
      <c r="C2" s="258" t="s">
        <v>525</v>
      </c>
      <c r="D2" s="258" t="s">
        <v>526</v>
      </c>
      <c r="E2" s="258" t="s">
        <v>527</v>
      </c>
      <c r="F2" s="258" t="s">
        <v>294</v>
      </c>
      <c r="G2" s="58"/>
      <c r="H2" s="259"/>
      <c r="I2" s="260" t="s">
        <v>126</v>
      </c>
      <c r="J2" s="260" t="s">
        <v>125</v>
      </c>
      <c r="K2" s="260" t="s">
        <v>528</v>
      </c>
      <c r="L2" s="101"/>
      <c r="M2" s="260" t="s">
        <v>529</v>
      </c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>
      <c r="A3" s="58"/>
      <c r="B3" s="230" t="s">
        <v>117</v>
      </c>
      <c r="C3" s="230" t="s">
        <v>114</v>
      </c>
      <c r="D3" s="230" t="s">
        <v>180</v>
      </c>
      <c r="E3" s="261">
        <v>42811.0</v>
      </c>
      <c r="F3" s="248">
        <v>230.0</v>
      </c>
      <c r="G3" s="58"/>
      <c r="H3" s="260" t="s">
        <v>530</v>
      </c>
      <c r="I3" s="224">
        <v>0.4675</v>
      </c>
      <c r="J3" s="224">
        <v>0.4675</v>
      </c>
      <c r="K3" s="224">
        <v>0.065</v>
      </c>
      <c r="L3" s="1"/>
      <c r="M3" s="262">
        <f>SUM(F3:F69)</f>
        <v>50872.93</v>
      </c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>
      <c r="A4" s="58"/>
      <c r="B4" s="230" t="s">
        <v>117</v>
      </c>
      <c r="C4" s="230" t="s">
        <v>114</v>
      </c>
      <c r="D4" s="230" t="s">
        <v>181</v>
      </c>
      <c r="E4" s="261">
        <v>42811.0</v>
      </c>
      <c r="F4" s="248">
        <v>80.0</v>
      </c>
      <c r="G4" s="58"/>
      <c r="H4" s="263" t="s">
        <v>531</v>
      </c>
      <c r="I4" s="262">
        <f>SUMIF($B$3:$B$69,B3,$F$3:$F$69)</f>
        <v>21582</v>
      </c>
      <c r="J4" s="262">
        <f>SUMIF($B$3:$B$69,B5,$F$3:$F$69)</f>
        <v>29290.93</v>
      </c>
      <c r="K4" s="262">
        <v>0.0</v>
      </c>
      <c r="L4" s="1"/>
      <c r="M4" s="1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>
      <c r="A5" s="58"/>
      <c r="B5" s="230" t="s">
        <v>113</v>
      </c>
      <c r="C5" s="230" t="s">
        <v>114</v>
      </c>
      <c r="D5" s="230" t="s">
        <v>159</v>
      </c>
      <c r="E5" s="261">
        <v>42811.0</v>
      </c>
      <c r="F5" s="248">
        <v>50.0</v>
      </c>
      <c r="G5" s="58"/>
      <c r="H5" s="264" t="s">
        <v>532</v>
      </c>
      <c r="I5" s="262">
        <f>M3*I3</f>
        <v>23783.09478</v>
      </c>
      <c r="J5" s="262">
        <f>M3*J3</f>
        <v>23783.09478</v>
      </c>
      <c r="K5" s="262">
        <f>M3*K3</f>
        <v>3306.74045</v>
      </c>
      <c r="L5" s="143">
        <f>K6+J6+I6</f>
        <v>0</v>
      </c>
      <c r="M5" s="1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>
      <c r="A6" s="58"/>
      <c r="B6" s="230" t="s">
        <v>113</v>
      </c>
      <c r="C6" s="230" t="s">
        <v>114</v>
      </c>
      <c r="D6" s="230" t="s">
        <v>182</v>
      </c>
      <c r="E6" s="261">
        <v>42811.0</v>
      </c>
      <c r="F6" s="248">
        <v>509.0</v>
      </c>
      <c r="G6" s="58"/>
      <c r="H6" s="260" t="s">
        <v>533</v>
      </c>
      <c r="I6" s="265">
        <f t="shared" ref="I6:K6" si="1">I5-I4</f>
        <v>2201.094775</v>
      </c>
      <c r="J6" s="262">
        <f t="shared" si="1"/>
        <v>-5507.835225</v>
      </c>
      <c r="K6" s="265">
        <f t="shared" si="1"/>
        <v>3306.74045</v>
      </c>
      <c r="L6" s="1"/>
      <c r="M6" s="1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>
      <c r="A7" s="58"/>
      <c r="B7" s="230" t="s">
        <v>113</v>
      </c>
      <c r="C7" s="230" t="s">
        <v>114</v>
      </c>
      <c r="D7" s="230" t="s">
        <v>162</v>
      </c>
      <c r="E7" s="261">
        <v>42811.0</v>
      </c>
      <c r="F7" s="248">
        <v>120.0</v>
      </c>
      <c r="G7" s="58"/>
      <c r="H7" s="1"/>
      <c r="I7" s="1"/>
      <c r="J7" s="1"/>
      <c r="K7" s="1"/>
      <c r="L7" s="1"/>
      <c r="M7" s="1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>
      <c r="A8" s="58"/>
      <c r="B8" s="230" t="s">
        <v>113</v>
      </c>
      <c r="C8" s="230" t="s">
        <v>114</v>
      </c>
      <c r="D8" s="230" t="s">
        <v>183</v>
      </c>
      <c r="E8" s="261">
        <v>42811.0</v>
      </c>
      <c r="F8" s="248">
        <v>44.0</v>
      </c>
      <c r="G8" s="58"/>
      <c r="H8" s="1"/>
      <c r="I8" s="1"/>
      <c r="J8" s="1"/>
      <c r="K8" s="1"/>
      <c r="L8" s="1"/>
      <c r="M8" s="1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>
      <c r="A9" s="58"/>
      <c r="B9" s="230" t="s">
        <v>113</v>
      </c>
      <c r="C9" s="230" t="s">
        <v>114</v>
      </c>
      <c r="D9" s="230" t="s">
        <v>184</v>
      </c>
      <c r="E9" s="261">
        <v>42811.0</v>
      </c>
      <c r="F9" s="248">
        <f>58+25+55+76</f>
        <v>214</v>
      </c>
      <c r="G9" s="58"/>
      <c r="H9" s="1"/>
      <c r="I9" s="1"/>
      <c r="J9" s="1"/>
      <c r="K9" s="1"/>
      <c r="L9" s="1"/>
      <c r="M9" s="1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>
      <c r="A10" s="58"/>
      <c r="B10" s="230" t="s">
        <v>113</v>
      </c>
      <c r="C10" s="230" t="s">
        <v>114</v>
      </c>
      <c r="D10" s="230" t="s">
        <v>185</v>
      </c>
      <c r="E10" s="261">
        <v>42837.0</v>
      </c>
      <c r="F10" s="248">
        <v>1000.0</v>
      </c>
      <c r="G10" s="58"/>
      <c r="H10" s="1"/>
      <c r="I10" s="1"/>
      <c r="J10" s="1"/>
      <c r="K10" s="1"/>
      <c r="L10" s="1"/>
      <c r="M10" s="1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>
      <c r="A11" s="58"/>
      <c r="B11" s="230" t="s">
        <v>113</v>
      </c>
      <c r="C11" s="230" t="s">
        <v>114</v>
      </c>
      <c r="D11" s="230" t="s">
        <v>186</v>
      </c>
      <c r="E11" s="261">
        <v>42842.0</v>
      </c>
      <c r="F11" s="248">
        <v>1530.0</v>
      </c>
      <c r="G11" s="58"/>
      <c r="H11" s="1"/>
      <c r="I11" s="1"/>
      <c r="J11" s="1"/>
      <c r="K11" s="1"/>
      <c r="L11" s="1"/>
      <c r="M11" s="1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>
      <c r="A12" s="58"/>
      <c r="B12" s="230" t="s">
        <v>113</v>
      </c>
      <c r="C12" s="230" t="s">
        <v>114</v>
      </c>
      <c r="D12" s="230" t="s">
        <v>177</v>
      </c>
      <c r="E12" s="261">
        <v>42839.0</v>
      </c>
      <c r="F12" s="248">
        <v>94.61</v>
      </c>
      <c r="G12" s="58"/>
      <c r="H12" s="1"/>
      <c r="I12" s="1"/>
      <c r="J12" s="1"/>
      <c r="K12" s="1"/>
      <c r="L12" s="1"/>
      <c r="M12" s="1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>
      <c r="A13" s="58"/>
      <c r="B13" s="230" t="s">
        <v>113</v>
      </c>
      <c r="C13" s="230" t="s">
        <v>114</v>
      </c>
      <c r="D13" s="230" t="s">
        <v>180</v>
      </c>
      <c r="E13" s="261">
        <v>42841.0</v>
      </c>
      <c r="F13" s="248">
        <v>160.0</v>
      </c>
      <c r="G13" s="58"/>
      <c r="H13" s="1"/>
      <c r="I13" s="1"/>
      <c r="J13" s="1"/>
      <c r="K13" s="1"/>
      <c r="L13" s="1"/>
      <c r="M13" s="1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>
      <c r="A14" s="58"/>
      <c r="B14" s="230" t="s">
        <v>113</v>
      </c>
      <c r="C14" s="230" t="s">
        <v>114</v>
      </c>
      <c r="D14" s="230" t="s">
        <v>187</v>
      </c>
      <c r="E14" s="261">
        <v>42842.0</v>
      </c>
      <c r="F14" s="248">
        <v>306.1</v>
      </c>
      <c r="G14" s="58"/>
      <c r="H14" s="1"/>
      <c r="I14" s="1"/>
      <c r="J14" s="1"/>
      <c r="K14" s="1"/>
      <c r="L14" s="1"/>
      <c r="M14" s="1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>
      <c r="A15" s="58"/>
      <c r="B15" s="230" t="s">
        <v>113</v>
      </c>
      <c r="C15" s="230" t="s">
        <v>114</v>
      </c>
      <c r="D15" s="230" t="s">
        <v>188</v>
      </c>
      <c r="E15" s="261">
        <v>42842.0</v>
      </c>
      <c r="F15" s="248">
        <v>350.0</v>
      </c>
      <c r="G15" s="58"/>
      <c r="H15" s="1"/>
      <c r="I15" s="1"/>
      <c r="J15" s="1"/>
      <c r="K15" s="1"/>
      <c r="L15" s="1"/>
      <c r="M15" s="1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>
      <c r="A16" s="58"/>
      <c r="B16" s="230" t="s">
        <v>113</v>
      </c>
      <c r="C16" s="230" t="s">
        <v>114</v>
      </c>
      <c r="D16" s="230" t="s">
        <v>189</v>
      </c>
      <c r="E16" s="261">
        <v>42842.0</v>
      </c>
      <c r="F16" s="248">
        <f>99*3.5</f>
        <v>346.5</v>
      </c>
      <c r="G16" s="58"/>
      <c r="H16" s="1"/>
      <c r="I16" s="1"/>
      <c r="J16" s="1"/>
      <c r="K16" s="1"/>
      <c r="L16" s="1"/>
      <c r="M16" s="1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>
      <c r="A17" s="58"/>
      <c r="B17" s="230" t="s">
        <v>117</v>
      </c>
      <c r="C17" s="230" t="s">
        <v>114</v>
      </c>
      <c r="D17" s="230" t="s">
        <v>190</v>
      </c>
      <c r="E17" s="261">
        <v>42845.0</v>
      </c>
      <c r="F17" s="248">
        <v>7866.0</v>
      </c>
      <c r="G17" s="58"/>
      <c r="H17" s="1"/>
      <c r="I17" s="1"/>
      <c r="J17" s="1"/>
      <c r="K17" s="1"/>
      <c r="L17" s="1"/>
      <c r="M17" s="1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>
      <c r="A18" s="58"/>
      <c r="B18" s="230" t="s">
        <v>113</v>
      </c>
      <c r="C18" s="230" t="s">
        <v>114</v>
      </c>
      <c r="D18" s="230" t="s">
        <v>191</v>
      </c>
      <c r="E18" s="261">
        <v>42849.0</v>
      </c>
      <c r="F18" s="248">
        <f>813+122</f>
        <v>935</v>
      </c>
      <c r="G18" s="58"/>
      <c r="H18" s="1"/>
      <c r="I18" s="1"/>
      <c r="J18" s="1"/>
      <c r="K18" s="1"/>
      <c r="L18" s="1"/>
      <c r="M18" s="1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>
      <c r="A19" s="58"/>
      <c r="B19" s="230" t="s">
        <v>113</v>
      </c>
      <c r="C19" s="230" t="s">
        <v>114</v>
      </c>
      <c r="D19" s="230" t="s">
        <v>192</v>
      </c>
      <c r="E19" s="261">
        <v>2704.0</v>
      </c>
      <c r="F19" s="248">
        <v>6000.0</v>
      </c>
      <c r="G19" s="58"/>
      <c r="H19" s="1"/>
      <c r="I19" s="1"/>
      <c r="J19" s="1"/>
      <c r="K19" s="1"/>
      <c r="L19" s="1"/>
      <c r="M19" s="1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>
      <c r="A20" s="58"/>
      <c r="B20" s="230" t="s">
        <v>113</v>
      </c>
      <c r="C20" s="230" t="s">
        <v>114</v>
      </c>
      <c r="D20" s="230" t="s">
        <v>193</v>
      </c>
      <c r="E20" s="261">
        <v>42881.0</v>
      </c>
      <c r="F20" s="248">
        <v>350.0</v>
      </c>
      <c r="G20" s="58"/>
      <c r="H20" s="1"/>
      <c r="I20" s="1"/>
      <c r="J20" s="1"/>
      <c r="K20" s="1"/>
      <c r="L20" s="1"/>
      <c r="M20" s="1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>
      <c r="A21" s="58"/>
      <c r="B21" s="230" t="s">
        <v>117</v>
      </c>
      <c r="C21" s="230" t="s">
        <v>114</v>
      </c>
      <c r="D21" s="230" t="s">
        <v>72</v>
      </c>
      <c r="E21" s="261">
        <v>42856.0</v>
      </c>
      <c r="F21" s="248">
        <v>600.0</v>
      </c>
      <c r="G21" s="58"/>
      <c r="H21" s="1"/>
      <c r="I21" s="1"/>
      <c r="J21" s="1"/>
      <c r="K21" s="1"/>
      <c r="L21" s="1"/>
      <c r="M21" s="1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>
      <c r="A22" s="58"/>
      <c r="B22" s="230" t="s">
        <v>113</v>
      </c>
      <c r="C22" s="230" t="s">
        <v>114</v>
      </c>
      <c r="D22" s="230" t="s">
        <v>185</v>
      </c>
      <c r="E22" s="261">
        <v>42860.0</v>
      </c>
      <c r="F22" s="248">
        <v>1000.0</v>
      </c>
      <c r="G22" s="58"/>
      <c r="H22" s="1"/>
      <c r="I22" s="1"/>
      <c r="J22" s="1"/>
      <c r="K22" s="1"/>
      <c r="L22" s="1"/>
      <c r="M22" s="1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>
      <c r="A23" s="58"/>
      <c r="B23" s="230" t="s">
        <v>113</v>
      </c>
      <c r="C23" s="230" t="s">
        <v>114</v>
      </c>
      <c r="D23" s="230" t="s">
        <v>194</v>
      </c>
      <c r="E23" s="261">
        <v>42860.0</v>
      </c>
      <c r="F23" s="248">
        <v>280.0</v>
      </c>
      <c r="G23" s="58"/>
      <c r="H23" s="1"/>
      <c r="I23" s="1"/>
      <c r="J23" s="1"/>
      <c r="K23" s="1"/>
      <c r="L23" s="1"/>
      <c r="M23" s="1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>
      <c r="A24" s="58"/>
      <c r="B24" s="230" t="s">
        <v>113</v>
      </c>
      <c r="C24" s="230" t="s">
        <v>114</v>
      </c>
      <c r="D24" s="230" t="s">
        <v>195</v>
      </c>
      <c r="E24" s="261">
        <v>42860.0</v>
      </c>
      <c r="F24" s="248">
        <v>260.0</v>
      </c>
      <c r="G24" s="58"/>
      <c r="H24" s="1"/>
      <c r="I24" s="1"/>
      <c r="J24" s="1"/>
      <c r="K24" s="1"/>
      <c r="L24" s="1"/>
      <c r="M24" s="1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>
      <c r="A25" s="58"/>
      <c r="B25" s="230" t="s">
        <v>113</v>
      </c>
      <c r="C25" s="230" t="s">
        <v>114</v>
      </c>
      <c r="D25" s="230" t="s">
        <v>196</v>
      </c>
      <c r="E25" s="261">
        <v>42860.0</v>
      </c>
      <c r="F25" s="248">
        <v>200.0</v>
      </c>
      <c r="G25" s="58"/>
      <c r="H25" s="1"/>
      <c r="I25" s="1"/>
      <c r="J25" s="1"/>
      <c r="K25" s="1"/>
      <c r="L25" s="1"/>
      <c r="M25" s="1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>
      <c r="A26" s="58"/>
      <c r="B26" s="230" t="s">
        <v>113</v>
      </c>
      <c r="C26" s="230" t="s">
        <v>114</v>
      </c>
      <c r="D26" s="230" t="s">
        <v>197</v>
      </c>
      <c r="E26" s="261">
        <v>42860.0</v>
      </c>
      <c r="F26" s="248">
        <v>50.0</v>
      </c>
      <c r="G26" s="58"/>
      <c r="H26" s="1"/>
      <c r="I26" s="1"/>
      <c r="J26" s="1"/>
      <c r="K26" s="1"/>
      <c r="L26" s="1"/>
      <c r="M26" s="1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>
      <c r="A27" s="58"/>
      <c r="B27" s="230" t="s">
        <v>113</v>
      </c>
      <c r="C27" s="230" t="s">
        <v>114</v>
      </c>
      <c r="D27" s="230" t="s">
        <v>198</v>
      </c>
      <c r="E27" s="261">
        <v>42860.0</v>
      </c>
      <c r="F27" s="248">
        <v>45.0</v>
      </c>
      <c r="G27" s="58"/>
      <c r="H27" s="1"/>
      <c r="I27" s="1"/>
      <c r="J27" s="1"/>
      <c r="K27" s="1"/>
      <c r="L27" s="1"/>
      <c r="M27" s="1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>
      <c r="A28" s="58"/>
      <c r="B28" s="230" t="s">
        <v>113</v>
      </c>
      <c r="C28" s="230" t="s">
        <v>114</v>
      </c>
      <c r="D28" s="230" t="s">
        <v>199</v>
      </c>
      <c r="E28" s="261">
        <v>42860.0</v>
      </c>
      <c r="F28" s="248">
        <v>200.0</v>
      </c>
      <c r="G28" s="58"/>
      <c r="H28" s="1"/>
      <c r="I28" s="1"/>
      <c r="J28" s="1"/>
      <c r="K28" s="1"/>
      <c r="L28" s="1"/>
      <c r="M28" s="1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>
      <c r="A29" s="58"/>
      <c r="B29" s="230" t="s">
        <v>113</v>
      </c>
      <c r="C29" s="230" t="s">
        <v>114</v>
      </c>
      <c r="D29" s="230" t="s">
        <v>200</v>
      </c>
      <c r="E29" s="261">
        <v>42860.0</v>
      </c>
      <c r="F29" s="248">
        <v>900.0</v>
      </c>
      <c r="G29" s="58"/>
      <c r="H29" s="1"/>
      <c r="I29" s="1"/>
      <c r="J29" s="1"/>
      <c r="K29" s="1"/>
      <c r="L29" s="1"/>
      <c r="M29" s="1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>
      <c r="A30" s="58"/>
      <c r="B30" s="230" t="s">
        <v>113</v>
      </c>
      <c r="C30" s="230" t="s">
        <v>114</v>
      </c>
      <c r="D30" s="230" t="s">
        <v>201</v>
      </c>
      <c r="E30" s="261">
        <v>42860.0</v>
      </c>
      <c r="F30" s="248">
        <v>1000.0</v>
      </c>
      <c r="G30" s="58"/>
      <c r="H30" s="1"/>
      <c r="I30" s="1"/>
      <c r="J30" s="1"/>
      <c r="K30" s="1"/>
      <c r="L30" s="1"/>
      <c r="M30" s="1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>
      <c r="A31" s="58"/>
      <c r="B31" s="230" t="s">
        <v>113</v>
      </c>
      <c r="C31" s="230" t="s">
        <v>114</v>
      </c>
      <c r="D31" s="230" t="s">
        <v>202</v>
      </c>
      <c r="E31" s="261">
        <v>42860.0</v>
      </c>
      <c r="F31" s="248">
        <v>80.0</v>
      </c>
      <c r="G31" s="58"/>
      <c r="H31" s="1"/>
      <c r="I31" s="1"/>
      <c r="J31" s="1"/>
      <c r="K31" s="1"/>
      <c r="L31" s="1"/>
      <c r="M31" s="1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>
      <c r="A32" s="58"/>
      <c r="B32" s="230" t="s">
        <v>113</v>
      </c>
      <c r="C32" s="230" t="s">
        <v>114</v>
      </c>
      <c r="D32" s="230" t="s">
        <v>203</v>
      </c>
      <c r="E32" s="261">
        <v>42860.0</v>
      </c>
      <c r="F32" s="248">
        <v>180.0</v>
      </c>
      <c r="G32" s="58"/>
      <c r="H32" s="1"/>
      <c r="I32" s="1"/>
      <c r="J32" s="1"/>
      <c r="K32" s="1"/>
      <c r="L32" s="1"/>
      <c r="M32" s="1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>
      <c r="A33" s="58"/>
      <c r="B33" s="230" t="s">
        <v>113</v>
      </c>
      <c r="C33" s="230" t="s">
        <v>114</v>
      </c>
      <c r="D33" s="230" t="s">
        <v>204</v>
      </c>
      <c r="E33" s="261">
        <v>42860.0</v>
      </c>
      <c r="F33" s="248">
        <v>480.0</v>
      </c>
      <c r="G33" s="58"/>
      <c r="H33" s="1"/>
      <c r="I33" s="1"/>
      <c r="J33" s="1"/>
      <c r="K33" s="1"/>
      <c r="L33" s="1"/>
      <c r="M33" s="1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>
      <c r="A34" s="58"/>
      <c r="B34" s="230" t="s">
        <v>117</v>
      </c>
      <c r="C34" s="230" t="s">
        <v>114</v>
      </c>
      <c r="D34" s="230" t="s">
        <v>205</v>
      </c>
      <c r="E34" s="261">
        <v>42860.0</v>
      </c>
      <c r="F34" s="248">
        <v>150.0</v>
      </c>
      <c r="G34" s="58"/>
      <c r="H34" s="1"/>
      <c r="I34" s="1"/>
      <c r="J34" s="1"/>
      <c r="K34" s="1"/>
      <c r="L34" s="1"/>
      <c r="M34" s="1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>
      <c r="A35" s="58"/>
      <c r="B35" s="230" t="s">
        <v>117</v>
      </c>
      <c r="C35" s="230" t="s">
        <v>114</v>
      </c>
      <c r="D35" s="230" t="s">
        <v>207</v>
      </c>
      <c r="E35" s="261">
        <v>42860.0</v>
      </c>
      <c r="F35" s="248">
        <v>1200.0</v>
      </c>
      <c r="G35" s="58"/>
      <c r="H35" s="1"/>
      <c r="I35" s="1"/>
      <c r="J35" s="1"/>
      <c r="K35" s="1"/>
      <c r="L35" s="1"/>
      <c r="M35" s="1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>
      <c r="A36" s="58"/>
      <c r="B36" s="230" t="s">
        <v>113</v>
      </c>
      <c r="C36" s="230" t="s">
        <v>114</v>
      </c>
      <c r="D36" s="230" t="s">
        <v>208</v>
      </c>
      <c r="E36" s="261">
        <v>42860.0</v>
      </c>
      <c r="F36" s="248">
        <v>600.0</v>
      </c>
      <c r="G36" s="58"/>
      <c r="H36" s="1"/>
      <c r="I36" s="1"/>
      <c r="J36" s="1"/>
      <c r="K36" s="1"/>
      <c r="L36" s="1"/>
      <c r="M36" s="1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>
      <c r="A37" s="58"/>
      <c r="B37" s="230" t="s">
        <v>113</v>
      </c>
      <c r="C37" s="230" t="s">
        <v>114</v>
      </c>
      <c r="D37" s="230" t="s">
        <v>127</v>
      </c>
      <c r="E37" s="261">
        <v>42860.0</v>
      </c>
      <c r="F37" s="248">
        <v>222.79</v>
      </c>
      <c r="G37" s="58"/>
      <c r="H37" s="1"/>
      <c r="I37" s="1"/>
      <c r="J37" s="1"/>
      <c r="K37" s="1"/>
      <c r="L37" s="1"/>
      <c r="M37" s="1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>
      <c r="A38" s="58"/>
      <c r="B38" s="230" t="s">
        <v>117</v>
      </c>
      <c r="C38" s="230" t="s">
        <v>114</v>
      </c>
      <c r="D38" s="230" t="s">
        <v>209</v>
      </c>
      <c r="E38" s="261">
        <v>42860.0</v>
      </c>
      <c r="F38" s="248">
        <v>500.0</v>
      </c>
      <c r="G38" s="58"/>
      <c r="H38" s="1"/>
      <c r="I38" s="1"/>
      <c r="J38" s="1"/>
      <c r="K38" s="1"/>
      <c r="L38" s="1"/>
      <c r="M38" s="1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>
      <c r="A39" s="58"/>
      <c r="B39" s="230" t="s">
        <v>117</v>
      </c>
      <c r="C39" s="230" t="s">
        <v>114</v>
      </c>
      <c r="D39" s="230" t="s">
        <v>210</v>
      </c>
      <c r="E39" s="261">
        <v>42860.0</v>
      </c>
      <c r="F39" s="248">
        <v>2210.0</v>
      </c>
      <c r="G39" s="58"/>
      <c r="H39" s="1"/>
      <c r="I39" s="1"/>
      <c r="J39" s="1"/>
      <c r="K39" s="1"/>
      <c r="L39" s="1"/>
      <c r="M39" s="1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>
      <c r="A40" s="58"/>
      <c r="B40" s="230" t="s">
        <v>113</v>
      </c>
      <c r="C40" s="230" t="s">
        <v>114</v>
      </c>
      <c r="D40" s="230" t="s">
        <v>211</v>
      </c>
      <c r="E40" s="261">
        <v>42860.0</v>
      </c>
      <c r="F40" s="248">
        <v>200.0</v>
      </c>
      <c r="G40" s="58"/>
      <c r="H40" s="1"/>
      <c r="I40" s="1"/>
      <c r="J40" s="1"/>
      <c r="K40" s="1"/>
      <c r="L40" s="1"/>
      <c r="M40" s="1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>
      <c r="A41" s="58"/>
      <c r="B41" s="230" t="s">
        <v>113</v>
      </c>
      <c r="C41" s="230" t="s">
        <v>114</v>
      </c>
      <c r="D41" s="230" t="s">
        <v>205</v>
      </c>
      <c r="E41" s="261">
        <v>42860.0</v>
      </c>
      <c r="F41" s="248">
        <v>250.0</v>
      </c>
      <c r="G41" s="58"/>
      <c r="H41" s="1"/>
      <c r="I41" s="1"/>
      <c r="J41" s="1"/>
      <c r="K41" s="1"/>
      <c r="L41" s="1"/>
      <c r="M41" s="1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>
      <c r="A42" s="58"/>
      <c r="B42" s="230" t="s">
        <v>113</v>
      </c>
      <c r="C42" s="230" t="s">
        <v>114</v>
      </c>
      <c r="D42" s="230" t="s">
        <v>213</v>
      </c>
      <c r="E42" s="261">
        <v>42860.0</v>
      </c>
      <c r="F42" s="248">
        <v>514.1</v>
      </c>
      <c r="G42" s="58"/>
      <c r="H42" s="1"/>
      <c r="I42" s="1"/>
      <c r="J42" s="1"/>
      <c r="K42" s="1"/>
      <c r="L42" s="1"/>
      <c r="M42" s="1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>
      <c r="A43" s="58"/>
      <c r="B43" s="230" t="s">
        <v>113</v>
      </c>
      <c r="C43" s="230" t="s">
        <v>114</v>
      </c>
      <c r="D43" s="230" t="s">
        <v>214</v>
      </c>
      <c r="E43" s="261">
        <v>42860.0</v>
      </c>
      <c r="F43" s="248">
        <v>455.0</v>
      </c>
      <c r="G43" s="58"/>
      <c r="H43" s="1"/>
      <c r="I43" s="1"/>
      <c r="J43" s="1"/>
      <c r="K43" s="1"/>
      <c r="L43" s="1"/>
      <c r="M43" s="1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>
      <c r="A44" s="58"/>
      <c r="B44" s="230" t="s">
        <v>113</v>
      </c>
      <c r="C44" s="230" t="s">
        <v>114</v>
      </c>
      <c r="D44" s="230" t="s">
        <v>215</v>
      </c>
      <c r="E44" s="261">
        <v>42860.0</v>
      </c>
      <c r="F44" s="248">
        <v>150.0</v>
      </c>
      <c r="G44" s="58"/>
      <c r="H44" s="1"/>
      <c r="I44" s="1"/>
      <c r="J44" s="1"/>
      <c r="K44" s="1"/>
      <c r="L44" s="1"/>
      <c r="M44" s="1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>
      <c r="A45" s="58"/>
      <c r="B45" s="230" t="s">
        <v>117</v>
      </c>
      <c r="C45" s="230" t="s">
        <v>114</v>
      </c>
      <c r="D45" s="230" t="s">
        <v>216</v>
      </c>
      <c r="E45" s="261">
        <v>42860.0</v>
      </c>
      <c r="F45" s="248">
        <v>3000.0</v>
      </c>
      <c r="G45" s="58"/>
      <c r="H45" s="1"/>
      <c r="I45" s="1"/>
      <c r="J45" s="1"/>
      <c r="K45" s="1"/>
      <c r="L45" s="1"/>
      <c r="M45" s="1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>
      <c r="A46" s="58"/>
      <c r="B46" s="230" t="s">
        <v>113</v>
      </c>
      <c r="C46" s="230" t="s">
        <v>114</v>
      </c>
      <c r="D46" s="230" t="s">
        <v>216</v>
      </c>
      <c r="E46" s="261">
        <v>42860.0</v>
      </c>
      <c r="F46" s="248">
        <v>3000.0</v>
      </c>
      <c r="G46" s="58"/>
      <c r="H46" s="1"/>
      <c r="I46" s="1"/>
      <c r="J46" s="1"/>
      <c r="K46" s="1"/>
      <c r="L46" s="1"/>
      <c r="M46" s="1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>
      <c r="A47" s="58"/>
      <c r="B47" s="230" t="s">
        <v>117</v>
      </c>
      <c r="C47" s="230" t="s">
        <v>114</v>
      </c>
      <c r="D47" s="230" t="s">
        <v>217</v>
      </c>
      <c r="E47" s="261">
        <v>42860.0</v>
      </c>
      <c r="F47" s="248">
        <v>600.0</v>
      </c>
      <c r="G47" s="58"/>
      <c r="H47" s="1"/>
      <c r="I47" s="1"/>
      <c r="J47" s="1"/>
      <c r="K47" s="1"/>
      <c r="L47" s="1"/>
      <c r="M47" s="1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>
      <c r="A48" s="58"/>
      <c r="B48" s="230" t="s">
        <v>117</v>
      </c>
      <c r="C48" s="230" t="s">
        <v>114</v>
      </c>
      <c r="D48" s="230" t="s">
        <v>218</v>
      </c>
      <c r="E48" s="261">
        <v>42860.0</v>
      </c>
      <c r="F48" s="248">
        <v>150.0</v>
      </c>
      <c r="G48" s="58"/>
      <c r="H48" s="1"/>
      <c r="I48" s="1"/>
      <c r="J48" s="1"/>
      <c r="K48" s="1"/>
      <c r="L48" s="1"/>
      <c r="M48" s="1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>
      <c r="A49" s="58"/>
      <c r="B49" s="230" t="s">
        <v>117</v>
      </c>
      <c r="C49" s="230" t="s">
        <v>114</v>
      </c>
      <c r="D49" s="230" t="s">
        <v>215</v>
      </c>
      <c r="E49" s="261">
        <v>42860.0</v>
      </c>
      <c r="F49" s="248">
        <v>300.0</v>
      </c>
      <c r="G49" s="58"/>
      <c r="H49" s="1"/>
      <c r="I49" s="1"/>
      <c r="J49" s="1"/>
      <c r="K49" s="1"/>
      <c r="L49" s="1"/>
      <c r="M49" s="1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>
      <c r="A50" s="58"/>
      <c r="B50" s="230" t="s">
        <v>117</v>
      </c>
      <c r="C50" s="230" t="s">
        <v>114</v>
      </c>
      <c r="D50" s="230" t="s">
        <v>219</v>
      </c>
      <c r="E50" s="261">
        <v>42860.0</v>
      </c>
      <c r="F50" s="248">
        <v>320.0</v>
      </c>
      <c r="G50" s="58"/>
      <c r="H50" s="1"/>
      <c r="I50" s="1"/>
      <c r="J50" s="1"/>
      <c r="K50" s="1"/>
      <c r="L50" s="1"/>
      <c r="M50" s="1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>
      <c r="A51" s="58"/>
      <c r="B51" s="266" t="s">
        <v>117</v>
      </c>
      <c r="C51" s="230" t="s">
        <v>114</v>
      </c>
      <c r="D51" s="230" t="s">
        <v>220</v>
      </c>
      <c r="E51" s="261">
        <v>42860.0</v>
      </c>
      <c r="F51" s="248">
        <v>550.0</v>
      </c>
      <c r="G51" s="58"/>
      <c r="H51" s="1"/>
      <c r="I51" s="1"/>
      <c r="J51" s="1"/>
      <c r="K51" s="1"/>
      <c r="L51" s="1"/>
      <c r="M51" s="1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>
      <c r="A52" s="58"/>
      <c r="B52" s="230" t="s">
        <v>117</v>
      </c>
      <c r="C52" s="230" t="s">
        <v>114</v>
      </c>
      <c r="D52" s="230" t="s">
        <v>221</v>
      </c>
      <c r="E52" s="261">
        <v>42860.0</v>
      </c>
      <c r="F52" s="248">
        <v>3000.0</v>
      </c>
      <c r="G52" s="58"/>
      <c r="H52" s="1"/>
      <c r="I52" s="1"/>
      <c r="J52" s="1"/>
      <c r="K52" s="1"/>
      <c r="L52" s="1"/>
      <c r="M52" s="1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>
      <c r="A53" s="58"/>
      <c r="B53" s="230" t="s">
        <v>113</v>
      </c>
      <c r="C53" s="230" t="s">
        <v>114</v>
      </c>
      <c r="D53" s="230" t="s">
        <v>216</v>
      </c>
      <c r="E53" s="261">
        <v>42860.0</v>
      </c>
      <c r="F53" s="248">
        <v>3000.0</v>
      </c>
      <c r="G53" s="58"/>
      <c r="H53" s="1"/>
      <c r="I53" s="1"/>
      <c r="J53" s="1"/>
      <c r="K53" s="1"/>
      <c r="L53" s="1"/>
      <c r="M53" s="1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>
      <c r="A54" s="58"/>
      <c r="B54" s="230" t="s">
        <v>113</v>
      </c>
      <c r="C54" s="230" t="s">
        <v>114</v>
      </c>
      <c r="D54" s="230" t="s">
        <v>223</v>
      </c>
      <c r="E54" s="261">
        <v>42889.0</v>
      </c>
      <c r="F54" s="248">
        <v>400.0</v>
      </c>
      <c r="G54" s="58"/>
      <c r="H54" s="1"/>
      <c r="I54" s="1"/>
      <c r="J54" s="1"/>
      <c r="K54" s="1"/>
      <c r="L54" s="1"/>
      <c r="M54" s="1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>
      <c r="A55" s="58"/>
      <c r="B55" s="266" t="s">
        <v>117</v>
      </c>
      <c r="C55" s="230" t="s">
        <v>114</v>
      </c>
      <c r="D55" s="230" t="s">
        <v>224</v>
      </c>
      <c r="E55" s="261">
        <v>42889.0</v>
      </c>
      <c r="F55" s="248">
        <v>150.0</v>
      </c>
      <c r="G55" s="58"/>
      <c r="H55" s="1"/>
      <c r="I55" s="1"/>
      <c r="J55" s="1"/>
      <c r="K55" s="1"/>
      <c r="L55" s="1"/>
      <c r="M55" s="1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>
      <c r="A56" s="58"/>
      <c r="B56" s="230" t="s">
        <v>113</v>
      </c>
      <c r="C56" s="230" t="s">
        <v>114</v>
      </c>
      <c r="D56" s="230" t="s">
        <v>225</v>
      </c>
      <c r="E56" s="261">
        <v>42889.0</v>
      </c>
      <c r="F56" s="248">
        <v>55.0</v>
      </c>
      <c r="G56" s="58"/>
      <c r="H56" s="1"/>
      <c r="I56" s="1"/>
      <c r="J56" s="1"/>
      <c r="K56" s="1"/>
      <c r="L56" s="1"/>
      <c r="M56" s="1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>
      <c r="A57" s="58"/>
      <c r="B57" s="230" t="s">
        <v>113</v>
      </c>
      <c r="C57" s="230" t="s">
        <v>114</v>
      </c>
      <c r="D57" s="230" t="s">
        <v>185</v>
      </c>
      <c r="E57" s="261">
        <v>42891.0</v>
      </c>
      <c r="F57" s="248">
        <v>1000.0</v>
      </c>
      <c r="G57" s="58"/>
      <c r="H57" s="1"/>
      <c r="I57" s="1"/>
      <c r="J57" s="1"/>
      <c r="K57" s="1"/>
      <c r="L57" s="1"/>
      <c r="M57" s="1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>
      <c r="A58" s="58"/>
      <c r="B58" s="230" t="s">
        <v>113</v>
      </c>
      <c r="C58" s="230" t="s">
        <v>114</v>
      </c>
      <c r="D58" s="230" t="s">
        <v>226</v>
      </c>
      <c r="E58" s="261">
        <v>42897.0</v>
      </c>
      <c r="F58" s="248">
        <v>220.0</v>
      </c>
      <c r="G58" s="58"/>
      <c r="H58" s="1"/>
      <c r="I58" s="1"/>
      <c r="J58" s="1"/>
      <c r="K58" s="1"/>
      <c r="L58" s="1"/>
      <c r="M58" s="1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>
      <c r="A59" s="58"/>
      <c r="B59" s="230" t="s">
        <v>113</v>
      </c>
      <c r="C59" s="230" t="s">
        <v>114</v>
      </c>
      <c r="D59" s="230" t="s">
        <v>227</v>
      </c>
      <c r="E59" s="261">
        <v>42897.0</v>
      </c>
      <c r="F59" s="248">
        <v>280.0</v>
      </c>
      <c r="G59" s="58"/>
      <c r="H59" s="1"/>
      <c r="I59" s="1"/>
      <c r="J59" s="1"/>
      <c r="K59" s="1"/>
      <c r="L59" s="1"/>
      <c r="M59" s="1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>
      <c r="A60" s="58"/>
      <c r="B60" s="230" t="s">
        <v>113</v>
      </c>
      <c r="C60" s="230" t="s">
        <v>114</v>
      </c>
      <c r="D60" s="230" t="s">
        <v>228</v>
      </c>
      <c r="E60" s="261">
        <v>42897.0</v>
      </c>
      <c r="F60" s="248">
        <v>111.0</v>
      </c>
      <c r="G60" s="58"/>
      <c r="H60" s="1"/>
      <c r="I60" s="1"/>
      <c r="J60" s="1"/>
      <c r="K60" s="1"/>
      <c r="L60" s="1"/>
      <c r="M60" s="1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>
      <c r="A61" s="58"/>
      <c r="B61" s="230" t="s">
        <v>113</v>
      </c>
      <c r="C61" s="230" t="s">
        <v>114</v>
      </c>
      <c r="D61" s="230" t="s">
        <v>229</v>
      </c>
      <c r="E61" s="261">
        <v>42897.0</v>
      </c>
      <c r="F61" s="248">
        <v>148.03</v>
      </c>
      <c r="G61" s="58"/>
      <c r="H61" s="1"/>
      <c r="I61" s="1"/>
      <c r="J61" s="1"/>
      <c r="K61" s="1"/>
      <c r="L61" s="1"/>
      <c r="M61" s="1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>
      <c r="A62" s="58"/>
      <c r="B62" s="230" t="s">
        <v>113</v>
      </c>
      <c r="C62" s="230" t="s">
        <v>114</v>
      </c>
      <c r="D62" s="230" t="s">
        <v>230</v>
      </c>
      <c r="E62" s="261">
        <v>42897.0</v>
      </c>
      <c r="F62" s="248">
        <v>160.11</v>
      </c>
      <c r="G62" s="58"/>
      <c r="H62" s="1"/>
      <c r="I62" s="1"/>
      <c r="J62" s="1"/>
      <c r="K62" s="1"/>
      <c r="L62" s="1"/>
      <c r="M62" s="1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>
      <c r="A63" s="58"/>
      <c r="B63" s="230" t="s">
        <v>113</v>
      </c>
      <c r="C63" s="230" t="s">
        <v>114</v>
      </c>
      <c r="D63" s="230" t="s">
        <v>231</v>
      </c>
      <c r="E63" s="261">
        <v>42897.0</v>
      </c>
      <c r="F63" s="248">
        <v>80.59</v>
      </c>
      <c r="G63" s="58"/>
      <c r="H63" s="1"/>
      <c r="I63" s="1"/>
      <c r="J63" s="1"/>
      <c r="K63" s="1"/>
      <c r="L63" s="1"/>
      <c r="M63" s="1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>
      <c r="A64" s="58"/>
      <c r="B64" s="230" t="s">
        <v>113</v>
      </c>
      <c r="C64" s="230" t="s">
        <v>114</v>
      </c>
      <c r="D64" s="230" t="s">
        <v>232</v>
      </c>
      <c r="E64" s="261">
        <v>42897.0</v>
      </c>
      <c r="F64" s="248">
        <v>400.0</v>
      </c>
      <c r="G64" s="58"/>
      <c r="H64" s="1"/>
      <c r="I64" s="1"/>
      <c r="J64" s="1"/>
      <c r="K64" s="1"/>
      <c r="L64" s="1"/>
      <c r="M64" s="1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>
      <c r="A65" s="58"/>
      <c r="B65" s="266" t="s">
        <v>117</v>
      </c>
      <c r="C65" s="230" t="s">
        <v>114</v>
      </c>
      <c r="D65" s="230" t="s">
        <v>233</v>
      </c>
      <c r="E65" s="261">
        <v>42897.0</v>
      </c>
      <c r="F65" s="248">
        <v>226.0</v>
      </c>
      <c r="G65" s="58"/>
      <c r="H65" s="1"/>
      <c r="I65" s="1"/>
      <c r="J65" s="1"/>
      <c r="K65" s="1"/>
      <c r="L65" s="1"/>
      <c r="M65" s="1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>
      <c r="A66" s="58"/>
      <c r="B66" s="230" t="s">
        <v>113</v>
      </c>
      <c r="C66" s="230" t="s">
        <v>114</v>
      </c>
      <c r="D66" s="230" t="s">
        <v>234</v>
      </c>
      <c r="E66" s="261">
        <v>42897.0</v>
      </c>
      <c r="F66" s="248">
        <v>246.0</v>
      </c>
      <c r="G66" s="58"/>
      <c r="H66" s="1"/>
      <c r="I66" s="1"/>
      <c r="J66" s="1"/>
      <c r="K66" s="1"/>
      <c r="L66" s="1"/>
      <c r="M66" s="1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>
      <c r="A67" s="58"/>
      <c r="B67" s="230" t="s">
        <v>113</v>
      </c>
      <c r="C67" s="230" t="s">
        <v>114</v>
      </c>
      <c r="D67" s="230" t="s">
        <v>235</v>
      </c>
      <c r="E67" s="261">
        <v>42897.0</v>
      </c>
      <c r="F67" s="248">
        <v>514.1</v>
      </c>
      <c r="G67" s="58"/>
      <c r="H67" s="1"/>
      <c r="I67" s="1"/>
      <c r="J67" s="1"/>
      <c r="K67" s="1"/>
      <c r="L67" s="1"/>
      <c r="M67" s="1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>
      <c r="A68" s="58"/>
      <c r="B68" s="266" t="s">
        <v>117</v>
      </c>
      <c r="C68" s="230" t="s">
        <v>114</v>
      </c>
      <c r="D68" s="230" t="s">
        <v>236</v>
      </c>
      <c r="E68" s="261">
        <v>42897.0</v>
      </c>
      <c r="F68" s="248">
        <v>450.0</v>
      </c>
      <c r="G68" s="58"/>
      <c r="H68" s="1"/>
      <c r="I68" s="1"/>
      <c r="J68" s="1"/>
      <c r="K68" s="1"/>
      <c r="L68" s="1"/>
      <c r="M68" s="1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>
      <c r="A69" s="58"/>
      <c r="B69" s="230" t="s">
        <v>113</v>
      </c>
      <c r="C69" s="230" t="s">
        <v>114</v>
      </c>
      <c r="D69" s="230" t="s">
        <v>237</v>
      </c>
      <c r="E69" s="261">
        <v>42897.0</v>
      </c>
      <c r="F69" s="248">
        <v>600.0</v>
      </c>
      <c r="G69" s="58"/>
      <c r="H69" s="1"/>
      <c r="I69" s="1"/>
      <c r="J69" s="1"/>
      <c r="K69" s="1"/>
      <c r="L69" s="1"/>
      <c r="M69" s="1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>
      <c r="A70" s="58"/>
      <c r="B70" s="58"/>
      <c r="C70" s="58"/>
      <c r="D70" s="58"/>
      <c r="E70" s="58"/>
      <c r="F70" s="58"/>
      <c r="G70" s="58"/>
      <c r="H70" s="1"/>
      <c r="I70" s="1"/>
      <c r="J70" s="1"/>
      <c r="K70" s="1"/>
      <c r="L70" s="1"/>
      <c r="M70" s="1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>
      <c r="A71" s="58"/>
      <c r="B71" s="267" t="s">
        <v>534</v>
      </c>
      <c r="C71" s="219"/>
      <c r="D71" s="219"/>
      <c r="E71" s="219"/>
      <c r="F71" s="220"/>
      <c r="G71" s="58"/>
      <c r="H71" s="1"/>
      <c r="I71" s="1"/>
      <c r="J71" s="1"/>
      <c r="K71" s="1"/>
      <c r="L71" s="1"/>
      <c r="M71" s="1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>
      <c r="A72" s="58"/>
      <c r="B72" s="258" t="s">
        <v>524</v>
      </c>
      <c r="C72" s="258" t="s">
        <v>525</v>
      </c>
      <c r="D72" s="258" t="s">
        <v>526</v>
      </c>
      <c r="E72" s="258" t="s">
        <v>527</v>
      </c>
      <c r="F72" s="258" t="s">
        <v>294</v>
      </c>
      <c r="G72" s="58"/>
      <c r="H72" s="1"/>
      <c r="I72" s="1"/>
      <c r="J72" s="1"/>
      <c r="K72" s="1"/>
      <c r="L72" s="1"/>
      <c r="M72" s="1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>
      <c r="A73" s="58"/>
      <c r="B73" s="230" t="s">
        <v>151</v>
      </c>
      <c r="C73" s="230" t="s">
        <v>114</v>
      </c>
      <c r="D73" s="230" t="s">
        <v>152</v>
      </c>
      <c r="E73" s="261">
        <v>42776.0</v>
      </c>
      <c r="F73" s="248">
        <v>13000.0</v>
      </c>
      <c r="G73" s="58"/>
      <c r="H73" s="1"/>
      <c r="I73" s="1"/>
      <c r="J73" s="1"/>
      <c r="K73" s="1"/>
      <c r="L73" s="1"/>
      <c r="M73" s="1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>
      <c r="A74" s="58"/>
      <c r="B74" s="230" t="s">
        <v>151</v>
      </c>
      <c r="C74" s="230" t="s">
        <v>114</v>
      </c>
      <c r="D74" s="230" t="s">
        <v>153</v>
      </c>
      <c r="E74" s="261">
        <v>42777.0</v>
      </c>
      <c r="F74" s="248">
        <v>1000.0</v>
      </c>
      <c r="G74" s="58"/>
      <c r="H74" s="1"/>
      <c r="I74" s="1"/>
      <c r="J74" s="1"/>
      <c r="K74" s="1"/>
      <c r="L74" s="1"/>
      <c r="M74" s="1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>
      <c r="A75" s="58"/>
      <c r="B75" s="230" t="s">
        <v>151</v>
      </c>
      <c r="C75" s="230" t="s">
        <v>114</v>
      </c>
      <c r="D75" s="230" t="s">
        <v>154</v>
      </c>
      <c r="E75" s="261">
        <v>42781.0</v>
      </c>
      <c r="F75" s="248">
        <v>470.0</v>
      </c>
      <c r="G75" s="58"/>
      <c r="H75" s="1"/>
      <c r="I75" s="1"/>
      <c r="J75" s="1"/>
      <c r="K75" s="1"/>
      <c r="L75" s="1"/>
      <c r="M75" s="1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>
      <c r="A76" s="58"/>
      <c r="B76" s="230" t="s">
        <v>151</v>
      </c>
      <c r="C76" s="230" t="s">
        <v>114</v>
      </c>
      <c r="D76" s="230" t="s">
        <v>157</v>
      </c>
      <c r="E76" s="261">
        <v>42790.0</v>
      </c>
      <c r="F76" s="248">
        <v>6000.0</v>
      </c>
      <c r="G76" s="268"/>
      <c r="H76" s="1"/>
      <c r="I76" s="1"/>
      <c r="J76" s="1"/>
      <c r="K76" s="1"/>
      <c r="L76" s="1"/>
      <c r="M76" s="1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>
      <c r="A77" s="58"/>
      <c r="B77" s="230" t="s">
        <v>151</v>
      </c>
      <c r="C77" s="230" t="s">
        <v>114</v>
      </c>
      <c r="D77" s="230" t="s">
        <v>149</v>
      </c>
      <c r="E77" s="261">
        <v>42790.0</v>
      </c>
      <c r="F77" s="248">
        <v>50.0</v>
      </c>
      <c r="G77" s="58"/>
      <c r="H77" s="1"/>
      <c r="I77" s="1"/>
      <c r="J77" s="1"/>
      <c r="K77" s="1"/>
      <c r="L77" s="1"/>
      <c r="M77" s="1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>
      <c r="A78" s="58"/>
      <c r="B78" s="230" t="s">
        <v>151</v>
      </c>
      <c r="C78" s="230" t="s">
        <v>114</v>
      </c>
      <c r="D78" s="230" t="s">
        <v>147</v>
      </c>
      <c r="E78" s="261">
        <v>42790.0</v>
      </c>
      <c r="F78" s="248">
        <v>240.0</v>
      </c>
      <c r="G78" s="58"/>
      <c r="H78" s="1"/>
      <c r="I78" s="1"/>
      <c r="J78" s="1"/>
      <c r="K78" s="1"/>
      <c r="L78" s="1"/>
      <c r="M78" s="1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>
      <c r="A79" s="58"/>
      <c r="B79" s="230" t="s">
        <v>151</v>
      </c>
      <c r="C79" s="230" t="s">
        <v>114</v>
      </c>
      <c r="D79" s="230" t="s">
        <v>158</v>
      </c>
      <c r="E79" s="261">
        <v>42790.0</v>
      </c>
      <c r="F79" s="248">
        <v>247.0</v>
      </c>
      <c r="G79" s="58"/>
      <c r="H79" s="1"/>
      <c r="I79" s="1"/>
      <c r="J79" s="1"/>
      <c r="K79" s="1"/>
      <c r="L79" s="1"/>
      <c r="M79" s="1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>
      <c r="A80" s="58"/>
      <c r="B80" s="230" t="s">
        <v>151</v>
      </c>
      <c r="C80" s="230" t="s">
        <v>114</v>
      </c>
      <c r="D80" s="230" t="s">
        <v>159</v>
      </c>
      <c r="E80" s="261">
        <v>42790.0</v>
      </c>
      <c r="F80" s="248">
        <v>50.0</v>
      </c>
      <c r="G80" s="58"/>
      <c r="H80" s="1"/>
      <c r="I80" s="1"/>
      <c r="J80" s="1"/>
      <c r="K80" s="1"/>
      <c r="L80" s="1"/>
      <c r="M80" s="1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>
      <c r="A81" s="58"/>
      <c r="B81" s="230" t="s">
        <v>151</v>
      </c>
      <c r="C81" s="230" t="s">
        <v>114</v>
      </c>
      <c r="D81" s="230" t="s">
        <v>160</v>
      </c>
      <c r="E81" s="261">
        <v>42791.0</v>
      </c>
      <c r="F81" s="248">
        <v>200.0</v>
      </c>
      <c r="G81" s="58"/>
      <c r="H81" s="1"/>
      <c r="I81" s="1"/>
      <c r="J81" s="1"/>
      <c r="K81" s="1"/>
      <c r="L81" s="1"/>
      <c r="M81" s="1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>
      <c r="A82" s="58"/>
      <c r="B82" s="230" t="s">
        <v>151</v>
      </c>
      <c r="C82" s="230" t="s">
        <v>114</v>
      </c>
      <c r="D82" s="230" t="s">
        <v>161</v>
      </c>
      <c r="E82" s="261">
        <v>42792.0</v>
      </c>
      <c r="F82" s="248">
        <v>180.0</v>
      </c>
      <c r="G82" s="58"/>
      <c r="H82" s="1"/>
      <c r="I82" s="1"/>
      <c r="J82" s="1"/>
      <c r="K82" s="1"/>
      <c r="L82" s="1"/>
      <c r="M82" s="1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>
      <c r="A83" s="58"/>
      <c r="B83" s="230" t="s">
        <v>151</v>
      </c>
      <c r="C83" s="230" t="s">
        <v>114</v>
      </c>
      <c r="D83" s="230" t="s">
        <v>162</v>
      </c>
      <c r="E83" s="261">
        <v>42802.0</v>
      </c>
      <c r="F83" s="248">
        <v>109.98</v>
      </c>
      <c r="G83" s="58"/>
      <c r="H83" s="1"/>
      <c r="I83" s="1"/>
      <c r="J83" s="1"/>
      <c r="K83" s="1"/>
      <c r="L83" s="1"/>
      <c r="M83" s="1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>
      <c r="A84" s="58"/>
      <c r="B84" s="230" t="s">
        <v>151</v>
      </c>
      <c r="C84" s="230" t="s">
        <v>114</v>
      </c>
      <c r="D84" s="230" t="s">
        <v>159</v>
      </c>
      <c r="E84" s="261">
        <v>42801.0</v>
      </c>
      <c r="F84" s="248">
        <v>30.0</v>
      </c>
      <c r="G84" s="58"/>
      <c r="H84" s="1"/>
      <c r="I84" s="1"/>
      <c r="J84" s="1"/>
      <c r="K84" s="1"/>
      <c r="L84" s="1"/>
      <c r="M84" s="1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>
      <c r="A85" s="58"/>
      <c r="B85" s="230" t="s">
        <v>151</v>
      </c>
      <c r="C85" s="230" t="s">
        <v>114</v>
      </c>
      <c r="D85" s="230" t="s">
        <v>163</v>
      </c>
      <c r="E85" s="261">
        <v>42803.0</v>
      </c>
      <c r="F85" s="248">
        <v>1583.0</v>
      </c>
      <c r="G85" s="58"/>
      <c r="H85" s="1"/>
      <c r="I85" s="1"/>
      <c r="J85" s="1"/>
      <c r="K85" s="1"/>
      <c r="L85" s="1"/>
      <c r="M85" s="1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>
      <c r="A86" s="58"/>
      <c r="B86" s="230" t="s">
        <v>151</v>
      </c>
      <c r="C86" s="230" t="s">
        <v>114</v>
      </c>
      <c r="D86" s="230" t="s">
        <v>164</v>
      </c>
      <c r="E86" s="261">
        <v>42803.0</v>
      </c>
      <c r="F86" s="248">
        <v>1000.0</v>
      </c>
      <c r="G86" s="58"/>
      <c r="H86" s="1"/>
      <c r="I86" s="1"/>
      <c r="J86" s="1"/>
      <c r="K86" s="1"/>
      <c r="L86" s="1"/>
      <c r="M86" s="1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>
      <c r="A87" s="58"/>
      <c r="B87" s="230" t="s">
        <v>151</v>
      </c>
      <c r="C87" s="230" t="s">
        <v>114</v>
      </c>
      <c r="D87" s="230" t="s">
        <v>165</v>
      </c>
      <c r="E87" s="261">
        <v>42803.0</v>
      </c>
      <c r="F87" s="248">
        <v>250.0</v>
      </c>
      <c r="G87" s="58"/>
      <c r="H87" s="1"/>
      <c r="I87" s="1"/>
      <c r="J87" s="1"/>
      <c r="K87" s="1"/>
      <c r="L87" s="1"/>
      <c r="M87" s="1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>
      <c r="A88" s="58"/>
      <c r="B88" s="230" t="s">
        <v>151</v>
      </c>
      <c r="C88" s="230" t="s">
        <v>114</v>
      </c>
      <c r="D88" s="230" t="s">
        <v>120</v>
      </c>
      <c r="E88" s="261">
        <v>42803.0</v>
      </c>
      <c r="F88" s="248">
        <v>6000.0</v>
      </c>
      <c r="G88" s="58"/>
      <c r="H88" s="1"/>
      <c r="I88" s="1"/>
      <c r="J88" s="1"/>
      <c r="K88" s="1"/>
      <c r="L88" s="1"/>
      <c r="M88" s="1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>
      <c r="A89" s="58"/>
      <c r="B89" s="230" t="s">
        <v>151</v>
      </c>
      <c r="C89" s="230" t="s">
        <v>114</v>
      </c>
      <c r="D89" s="230" t="s">
        <v>120</v>
      </c>
      <c r="E89" s="261">
        <v>42803.0</v>
      </c>
      <c r="F89" s="248">
        <v>1615.0</v>
      </c>
      <c r="G89" s="58"/>
      <c r="H89" s="1"/>
      <c r="I89" s="1"/>
      <c r="J89" s="1"/>
      <c r="K89" s="1"/>
      <c r="L89" s="1"/>
      <c r="M89" s="1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>
      <c r="A90" s="58"/>
      <c r="B90" s="230" t="s">
        <v>151</v>
      </c>
      <c r="C90" s="230" t="s">
        <v>114</v>
      </c>
      <c r="D90" s="230" t="s">
        <v>137</v>
      </c>
      <c r="E90" s="261">
        <v>42803.0</v>
      </c>
      <c r="F90" s="248">
        <v>1407.0</v>
      </c>
      <c r="G90" s="58"/>
      <c r="H90" s="1"/>
      <c r="I90" s="1"/>
      <c r="J90" s="1"/>
      <c r="K90" s="1"/>
      <c r="L90" s="1"/>
      <c r="M90" s="1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>
      <c r="A91" s="58"/>
      <c r="B91" s="230" t="s">
        <v>151</v>
      </c>
      <c r="C91" s="230" t="s">
        <v>114</v>
      </c>
      <c r="D91" s="230" t="s">
        <v>119</v>
      </c>
      <c r="E91" s="261">
        <v>42803.0</v>
      </c>
      <c r="F91" s="248">
        <v>550.0</v>
      </c>
      <c r="G91" s="58"/>
      <c r="H91" s="1"/>
      <c r="I91" s="1"/>
      <c r="J91" s="1"/>
      <c r="K91" s="1"/>
      <c r="L91" s="1"/>
      <c r="M91" s="1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>
      <c r="A92" s="58"/>
      <c r="B92" s="230" t="s">
        <v>151</v>
      </c>
      <c r="C92" s="230" t="s">
        <v>114</v>
      </c>
      <c r="D92" s="230" t="s">
        <v>166</v>
      </c>
      <c r="E92" s="261">
        <v>42803.0</v>
      </c>
      <c r="F92" s="248">
        <v>340.0</v>
      </c>
      <c r="G92" s="58"/>
      <c r="H92" s="1"/>
      <c r="I92" s="1"/>
      <c r="J92" s="1"/>
      <c r="K92" s="1"/>
      <c r="L92" s="1"/>
      <c r="M92" s="1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>
      <c r="A93" s="58"/>
      <c r="B93" s="230" t="s">
        <v>151</v>
      </c>
      <c r="C93" s="230" t="s">
        <v>114</v>
      </c>
      <c r="D93" s="230" t="s">
        <v>167</v>
      </c>
      <c r="E93" s="261">
        <v>42803.0</v>
      </c>
      <c r="F93" s="248">
        <v>425.0</v>
      </c>
      <c r="G93" s="58"/>
      <c r="H93" s="1"/>
      <c r="I93" s="1"/>
      <c r="J93" s="1"/>
      <c r="K93" s="1"/>
      <c r="L93" s="1"/>
      <c r="M93" s="1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>
      <c r="A94" s="58"/>
      <c r="B94" s="230" t="s">
        <v>151</v>
      </c>
      <c r="C94" s="230" t="s">
        <v>114</v>
      </c>
      <c r="D94" s="230" t="s">
        <v>171</v>
      </c>
      <c r="E94" s="261">
        <v>42810.0</v>
      </c>
      <c r="F94" s="248">
        <v>72.0</v>
      </c>
      <c r="G94" s="58"/>
      <c r="H94" s="1"/>
      <c r="I94" s="1"/>
      <c r="J94" s="1"/>
      <c r="K94" s="1"/>
      <c r="L94" s="1"/>
      <c r="M94" s="1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>
      <c r="A95" s="58"/>
      <c r="B95" s="230" t="s">
        <v>151</v>
      </c>
      <c r="C95" s="230" t="s">
        <v>114</v>
      </c>
      <c r="D95" s="230" t="s">
        <v>171</v>
      </c>
      <c r="E95" s="261">
        <v>42811.0</v>
      </c>
      <c r="F95" s="248">
        <v>72.0</v>
      </c>
      <c r="G95" s="58"/>
      <c r="H95" s="1"/>
      <c r="I95" s="1"/>
      <c r="J95" s="1"/>
      <c r="K95" s="1"/>
      <c r="L95" s="1"/>
      <c r="M95" s="1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>
      <c r="A96" s="58"/>
      <c r="B96" s="230" t="s">
        <v>151</v>
      </c>
      <c r="C96" s="230" t="s">
        <v>114</v>
      </c>
      <c r="D96" s="230" t="s">
        <v>172</v>
      </c>
      <c r="E96" s="261">
        <v>42811.0</v>
      </c>
      <c r="F96" s="248">
        <v>175.0</v>
      </c>
      <c r="G96" s="58"/>
      <c r="H96" s="1"/>
      <c r="I96" s="1"/>
      <c r="J96" s="1"/>
      <c r="K96" s="1"/>
      <c r="L96" s="1"/>
      <c r="M96" s="1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>
      <c r="A97" s="58"/>
      <c r="B97" s="58"/>
      <c r="C97" s="58"/>
      <c r="D97" s="58"/>
      <c r="E97" s="58"/>
      <c r="F97" s="58"/>
      <c r="G97" s="58"/>
      <c r="H97" s="1"/>
      <c r="I97" s="1"/>
      <c r="J97" s="1"/>
      <c r="K97" s="1"/>
      <c r="L97" s="1"/>
      <c r="M97" s="1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>
      <c r="A98" s="58"/>
      <c r="B98" s="58"/>
      <c r="C98" s="58"/>
      <c r="D98" s="58"/>
      <c r="E98" s="58"/>
      <c r="F98" s="58"/>
      <c r="G98" s="58"/>
      <c r="H98" s="1"/>
      <c r="I98" s="1"/>
      <c r="J98" s="1"/>
      <c r="K98" s="1"/>
      <c r="L98" s="1"/>
      <c r="M98" s="1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>
      <c r="A99" s="58"/>
      <c r="B99" s="58"/>
      <c r="C99" s="58"/>
      <c r="D99" s="58"/>
      <c r="E99" s="58"/>
      <c r="F99" s="58"/>
      <c r="G99" s="58"/>
      <c r="H99" s="1"/>
      <c r="I99" s="1"/>
      <c r="J99" s="1"/>
      <c r="K99" s="1"/>
      <c r="L99" s="1"/>
      <c r="M99" s="1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>
      <c r="A100" s="58"/>
      <c r="B100" s="58"/>
      <c r="C100" s="58"/>
      <c r="D100" s="58"/>
      <c r="E100" s="58"/>
      <c r="F100" s="58"/>
      <c r="G100" s="58"/>
      <c r="H100" s="1"/>
      <c r="I100" s="1"/>
      <c r="J100" s="1"/>
      <c r="K100" s="1"/>
      <c r="L100" s="1"/>
      <c r="M100" s="1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>
      <c r="A101" s="58"/>
      <c r="B101" s="58"/>
      <c r="C101" s="58"/>
      <c r="D101" s="58"/>
      <c r="E101" s="58"/>
      <c r="F101" s="58"/>
      <c r="G101" s="58"/>
      <c r="H101" s="1"/>
      <c r="I101" s="1"/>
      <c r="J101" s="1"/>
      <c r="K101" s="1"/>
      <c r="L101" s="1"/>
      <c r="M101" s="1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>
      <c r="A102" s="58"/>
      <c r="B102" s="58"/>
      <c r="C102" s="58"/>
      <c r="D102" s="58"/>
      <c r="E102" s="58"/>
      <c r="F102" s="58"/>
      <c r="G102" s="58"/>
      <c r="H102" s="1"/>
      <c r="I102" s="1"/>
      <c r="J102" s="1"/>
      <c r="K102" s="1"/>
      <c r="L102" s="1"/>
      <c r="M102" s="1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>
      <c r="A103" s="58"/>
      <c r="B103" s="58"/>
      <c r="C103" s="58"/>
      <c r="D103" s="58"/>
      <c r="E103" s="58"/>
      <c r="F103" s="58"/>
      <c r="G103" s="58"/>
      <c r="H103" s="1"/>
      <c r="I103" s="1"/>
      <c r="J103" s="1"/>
      <c r="K103" s="1"/>
      <c r="L103" s="1"/>
      <c r="M103" s="1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>
      <c r="A104" s="58"/>
      <c r="B104" s="58"/>
      <c r="C104" s="58"/>
      <c r="D104" s="58"/>
      <c r="E104" s="58"/>
      <c r="F104" s="58"/>
      <c r="G104" s="58"/>
      <c r="H104" s="1"/>
      <c r="I104" s="1"/>
      <c r="J104" s="1"/>
      <c r="K104" s="1"/>
      <c r="L104" s="1"/>
      <c r="M104" s="1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>
      <c r="A105" s="58"/>
      <c r="B105" s="58"/>
      <c r="C105" s="58"/>
      <c r="D105" s="58"/>
      <c r="E105" s="58"/>
      <c r="F105" s="58"/>
      <c r="G105" s="58"/>
      <c r="H105" s="1"/>
      <c r="I105" s="1"/>
      <c r="J105" s="1"/>
      <c r="K105" s="1"/>
      <c r="L105" s="1"/>
      <c r="M105" s="1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>
      <c r="A106" s="58"/>
      <c r="B106" s="58"/>
      <c r="C106" s="58"/>
      <c r="D106" s="58"/>
      <c r="E106" s="58"/>
      <c r="F106" s="58"/>
      <c r="G106" s="58"/>
      <c r="H106" s="1"/>
      <c r="I106" s="1"/>
      <c r="J106" s="1"/>
      <c r="K106" s="1"/>
      <c r="L106" s="1"/>
      <c r="M106" s="1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>
      <c r="A107" s="58"/>
      <c r="B107" s="58"/>
      <c r="C107" s="58"/>
      <c r="D107" s="58"/>
      <c r="E107" s="58"/>
      <c r="F107" s="58"/>
      <c r="G107" s="58"/>
      <c r="H107" s="1"/>
      <c r="I107" s="1"/>
      <c r="J107" s="1"/>
      <c r="K107" s="1"/>
      <c r="L107" s="1"/>
      <c r="M107" s="1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>
      <c r="A108" s="58"/>
      <c r="B108" s="58"/>
      <c r="C108" s="58"/>
      <c r="D108" s="58"/>
      <c r="E108" s="58"/>
      <c r="F108" s="58"/>
      <c r="G108" s="58"/>
      <c r="H108" s="1"/>
      <c r="I108" s="1"/>
      <c r="J108" s="1"/>
      <c r="K108" s="1"/>
      <c r="L108" s="1"/>
      <c r="M108" s="1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>
      <c r="A109" s="58"/>
      <c r="B109" s="58"/>
      <c r="C109" s="58"/>
      <c r="D109" s="58"/>
      <c r="E109" s="58"/>
      <c r="F109" s="58"/>
      <c r="G109" s="58"/>
      <c r="H109" s="1"/>
      <c r="I109" s="1"/>
      <c r="J109" s="1"/>
      <c r="K109" s="1"/>
      <c r="L109" s="1"/>
      <c r="M109" s="1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>
      <c r="A110" s="58"/>
      <c r="B110" s="58"/>
      <c r="C110" s="58"/>
      <c r="D110" s="58"/>
      <c r="E110" s="58"/>
      <c r="F110" s="58"/>
      <c r="G110" s="58"/>
      <c r="H110" s="1"/>
      <c r="I110" s="1"/>
      <c r="J110" s="1"/>
      <c r="K110" s="1"/>
      <c r="L110" s="1"/>
      <c r="M110" s="1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>
      <c r="A111" s="58"/>
      <c r="B111" s="58"/>
      <c r="C111" s="58"/>
      <c r="D111" s="58"/>
      <c r="E111" s="58"/>
      <c r="F111" s="58"/>
      <c r="G111" s="58"/>
      <c r="H111" s="1"/>
      <c r="I111" s="1"/>
      <c r="J111" s="1"/>
      <c r="K111" s="1"/>
      <c r="L111" s="1"/>
      <c r="M111" s="1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>
      <c r="A112" s="58"/>
      <c r="B112" s="58"/>
      <c r="C112" s="58"/>
      <c r="D112" s="58"/>
      <c r="E112" s="58"/>
      <c r="F112" s="58"/>
      <c r="G112" s="58"/>
      <c r="H112" s="1"/>
      <c r="I112" s="1"/>
      <c r="J112" s="1"/>
      <c r="K112" s="1"/>
      <c r="L112" s="1"/>
      <c r="M112" s="1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>
      <c r="A113" s="58"/>
      <c r="B113" s="58"/>
      <c r="C113" s="58"/>
      <c r="D113" s="58"/>
      <c r="E113" s="58"/>
      <c r="F113" s="58"/>
      <c r="G113" s="58"/>
      <c r="H113" s="1"/>
      <c r="I113" s="1"/>
      <c r="J113" s="1"/>
      <c r="K113" s="1"/>
      <c r="L113" s="1"/>
      <c r="M113" s="1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>
      <c r="A114" s="58"/>
      <c r="B114" s="58"/>
      <c r="C114" s="58"/>
      <c r="D114" s="58"/>
      <c r="E114" s="58"/>
      <c r="F114" s="58"/>
      <c r="G114" s="58"/>
      <c r="H114" s="1"/>
      <c r="I114" s="1"/>
      <c r="J114" s="1"/>
      <c r="K114" s="1"/>
      <c r="L114" s="1"/>
      <c r="M114" s="1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>
      <c r="A115" s="58"/>
      <c r="B115" s="58"/>
      <c r="C115" s="58"/>
      <c r="D115" s="58"/>
      <c r="E115" s="58"/>
      <c r="F115" s="58"/>
      <c r="G115" s="58"/>
      <c r="H115" s="1"/>
      <c r="I115" s="1"/>
      <c r="J115" s="1"/>
      <c r="K115" s="1"/>
      <c r="L115" s="1"/>
      <c r="M115" s="1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>
      <c r="A116" s="58"/>
      <c r="B116" s="58"/>
      <c r="C116" s="58"/>
      <c r="D116" s="58"/>
      <c r="E116" s="58"/>
      <c r="F116" s="58"/>
      <c r="G116" s="58"/>
      <c r="H116" s="1"/>
      <c r="I116" s="1"/>
      <c r="J116" s="1"/>
      <c r="K116" s="1"/>
      <c r="L116" s="1"/>
      <c r="M116" s="1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>
      <c r="A117" s="58"/>
      <c r="B117" s="58"/>
      <c r="C117" s="58"/>
      <c r="D117" s="58"/>
      <c r="E117" s="58"/>
      <c r="F117" s="58"/>
      <c r="G117" s="58"/>
      <c r="H117" s="1"/>
      <c r="I117" s="1"/>
      <c r="J117" s="1"/>
      <c r="K117" s="1"/>
      <c r="L117" s="1"/>
      <c r="M117" s="1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>
      <c r="A118" s="58"/>
      <c r="B118" s="58"/>
      <c r="C118" s="58"/>
      <c r="D118" s="58"/>
      <c r="E118" s="58"/>
      <c r="F118" s="58"/>
      <c r="G118" s="58"/>
      <c r="H118" s="1"/>
      <c r="I118" s="1"/>
      <c r="J118" s="1"/>
      <c r="K118" s="1"/>
      <c r="L118" s="1"/>
      <c r="M118" s="1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>
      <c r="A119" s="58"/>
      <c r="B119" s="58"/>
      <c r="C119" s="58"/>
      <c r="D119" s="58"/>
      <c r="E119" s="58"/>
      <c r="F119" s="58"/>
      <c r="G119" s="58"/>
      <c r="H119" s="1"/>
      <c r="I119" s="1"/>
      <c r="J119" s="1"/>
      <c r="K119" s="1"/>
      <c r="L119" s="1"/>
      <c r="M119" s="1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>
      <c r="A120" s="58"/>
      <c r="B120" s="58"/>
      <c r="C120" s="58"/>
      <c r="D120" s="58"/>
      <c r="E120" s="58"/>
      <c r="F120" s="58"/>
      <c r="G120" s="58"/>
      <c r="H120" s="1"/>
      <c r="I120" s="1"/>
      <c r="J120" s="1"/>
      <c r="K120" s="1"/>
      <c r="L120" s="1"/>
      <c r="M120" s="1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>
      <c r="A121" s="58"/>
      <c r="B121" s="58"/>
      <c r="C121" s="58"/>
      <c r="D121" s="58"/>
      <c r="E121" s="58"/>
      <c r="F121" s="58"/>
      <c r="G121" s="58"/>
      <c r="H121" s="1"/>
      <c r="I121" s="1"/>
      <c r="J121" s="1"/>
      <c r="K121" s="1"/>
      <c r="L121" s="1"/>
      <c r="M121" s="1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>
      <c r="A122" s="58"/>
      <c r="B122" s="58"/>
      <c r="C122" s="58"/>
      <c r="D122" s="58"/>
      <c r="E122" s="58"/>
      <c r="F122" s="58"/>
      <c r="G122" s="58"/>
      <c r="H122" s="1"/>
      <c r="I122" s="1"/>
      <c r="J122" s="1"/>
      <c r="K122" s="1"/>
      <c r="L122" s="1"/>
      <c r="M122" s="1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>
      <c r="A123" s="58"/>
      <c r="B123" s="58"/>
      <c r="C123" s="58"/>
      <c r="D123" s="58"/>
      <c r="E123" s="58"/>
      <c r="F123" s="58"/>
      <c r="G123" s="58"/>
      <c r="H123" s="1"/>
      <c r="I123" s="1"/>
      <c r="J123" s="1"/>
      <c r="K123" s="1"/>
      <c r="L123" s="1"/>
      <c r="M123" s="1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>
      <c r="A124" s="58"/>
      <c r="B124" s="58"/>
      <c r="C124" s="58"/>
      <c r="D124" s="58"/>
      <c r="E124" s="58"/>
      <c r="F124" s="58"/>
      <c r="G124" s="58"/>
      <c r="H124" s="1"/>
      <c r="I124" s="1"/>
      <c r="J124" s="1"/>
      <c r="K124" s="1"/>
      <c r="L124" s="1"/>
      <c r="M124" s="1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>
      <c r="A125" s="58"/>
      <c r="B125" s="58"/>
      <c r="C125" s="58"/>
      <c r="D125" s="58"/>
      <c r="E125" s="58"/>
      <c r="F125" s="58"/>
      <c r="G125" s="58"/>
      <c r="H125" s="1"/>
      <c r="I125" s="1"/>
      <c r="J125" s="1"/>
      <c r="K125" s="1"/>
      <c r="L125" s="1"/>
      <c r="M125" s="1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>
      <c r="A126" s="58"/>
      <c r="B126" s="58"/>
      <c r="C126" s="58"/>
      <c r="D126" s="58"/>
      <c r="E126" s="58"/>
      <c r="F126" s="58"/>
      <c r="G126" s="58"/>
      <c r="H126" s="1"/>
      <c r="I126" s="1"/>
      <c r="J126" s="1"/>
      <c r="K126" s="1"/>
      <c r="L126" s="1"/>
      <c r="M126" s="1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>
      <c r="A127" s="58"/>
      <c r="B127" s="58"/>
      <c r="C127" s="58"/>
      <c r="D127" s="58"/>
      <c r="E127" s="58"/>
      <c r="F127" s="58"/>
      <c r="G127" s="58"/>
      <c r="H127" s="1"/>
      <c r="I127" s="1"/>
      <c r="J127" s="1"/>
      <c r="K127" s="1"/>
      <c r="L127" s="1"/>
      <c r="M127" s="1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>
      <c r="A128" s="58"/>
      <c r="B128" s="58"/>
      <c r="C128" s="58"/>
      <c r="D128" s="58"/>
      <c r="E128" s="58"/>
      <c r="F128" s="58"/>
      <c r="G128" s="58"/>
      <c r="H128" s="1"/>
      <c r="I128" s="1"/>
      <c r="J128" s="1"/>
      <c r="K128" s="1"/>
      <c r="L128" s="1"/>
      <c r="M128" s="1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>
      <c r="A129" s="58"/>
      <c r="B129" s="58"/>
      <c r="C129" s="58"/>
      <c r="D129" s="58"/>
      <c r="E129" s="58"/>
      <c r="F129" s="58"/>
      <c r="G129" s="58"/>
      <c r="H129" s="1"/>
      <c r="I129" s="1"/>
      <c r="J129" s="1"/>
      <c r="K129" s="1"/>
      <c r="L129" s="1"/>
      <c r="M129" s="1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>
      <c r="A130" s="58"/>
      <c r="B130" s="58"/>
      <c r="C130" s="58"/>
      <c r="D130" s="58"/>
      <c r="E130" s="58"/>
      <c r="F130" s="58"/>
      <c r="G130" s="58"/>
      <c r="H130" s="1"/>
      <c r="I130" s="1"/>
      <c r="J130" s="1"/>
      <c r="K130" s="1"/>
      <c r="L130" s="1"/>
      <c r="M130" s="1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>
      <c r="A131" s="58"/>
      <c r="B131" s="58"/>
      <c r="C131" s="58"/>
      <c r="D131" s="58"/>
      <c r="E131" s="58"/>
      <c r="F131" s="58"/>
      <c r="G131" s="58"/>
      <c r="H131" s="1"/>
      <c r="I131" s="1"/>
      <c r="J131" s="1"/>
      <c r="K131" s="1"/>
      <c r="L131" s="1"/>
      <c r="M131" s="1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>
      <c r="A132" s="58"/>
      <c r="B132" s="58"/>
      <c r="C132" s="58"/>
      <c r="D132" s="58"/>
      <c r="E132" s="58"/>
      <c r="F132" s="58"/>
      <c r="G132" s="58"/>
      <c r="H132" s="1"/>
      <c r="I132" s="1"/>
      <c r="J132" s="1"/>
      <c r="K132" s="1"/>
      <c r="L132" s="1"/>
      <c r="M132" s="1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>
      <c r="A133" s="58"/>
      <c r="B133" s="58"/>
      <c r="C133" s="58"/>
      <c r="D133" s="58"/>
      <c r="E133" s="58"/>
      <c r="F133" s="58"/>
      <c r="G133" s="58"/>
      <c r="H133" s="1"/>
      <c r="I133" s="1"/>
      <c r="J133" s="1"/>
      <c r="K133" s="1"/>
      <c r="L133" s="1"/>
      <c r="M133" s="1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>
      <c r="A134" s="58"/>
      <c r="B134" s="58"/>
      <c r="C134" s="58"/>
      <c r="D134" s="58"/>
      <c r="E134" s="58"/>
      <c r="F134" s="58"/>
      <c r="G134" s="58"/>
      <c r="H134" s="1"/>
      <c r="I134" s="1"/>
      <c r="J134" s="1"/>
      <c r="K134" s="1"/>
      <c r="L134" s="1"/>
      <c r="M134" s="1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>
      <c r="A135" s="58"/>
      <c r="B135" s="58"/>
      <c r="C135" s="58"/>
      <c r="D135" s="58"/>
      <c r="E135" s="58"/>
      <c r="F135" s="58"/>
      <c r="G135" s="58"/>
      <c r="H135" s="1"/>
      <c r="I135" s="1"/>
      <c r="J135" s="1"/>
      <c r="K135" s="1"/>
      <c r="L135" s="1"/>
      <c r="M135" s="1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>
      <c r="A136" s="58"/>
      <c r="B136" s="58"/>
      <c r="C136" s="58"/>
      <c r="D136" s="58"/>
      <c r="E136" s="58"/>
      <c r="F136" s="58"/>
      <c r="G136" s="58"/>
      <c r="H136" s="1"/>
      <c r="I136" s="1"/>
      <c r="J136" s="1"/>
      <c r="K136" s="1"/>
      <c r="L136" s="1"/>
      <c r="M136" s="1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>
      <c r="A137" s="58"/>
      <c r="B137" s="58"/>
      <c r="C137" s="58"/>
      <c r="D137" s="58"/>
      <c r="E137" s="58"/>
      <c r="F137" s="58"/>
      <c r="G137" s="58"/>
      <c r="H137" s="1"/>
      <c r="I137" s="1"/>
      <c r="J137" s="1"/>
      <c r="K137" s="1"/>
      <c r="L137" s="1"/>
      <c r="M137" s="1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>
      <c r="A138" s="58"/>
      <c r="B138" s="58"/>
      <c r="C138" s="58"/>
      <c r="D138" s="58"/>
      <c r="E138" s="58"/>
      <c r="F138" s="58"/>
      <c r="G138" s="58"/>
      <c r="H138" s="1"/>
      <c r="I138" s="1"/>
      <c r="J138" s="1"/>
      <c r="K138" s="1"/>
      <c r="L138" s="1"/>
      <c r="M138" s="1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>
      <c r="A139" s="58"/>
      <c r="B139" s="58"/>
      <c r="C139" s="58"/>
      <c r="D139" s="58"/>
      <c r="E139" s="58"/>
      <c r="F139" s="58"/>
      <c r="G139" s="58"/>
      <c r="H139" s="1"/>
      <c r="I139" s="1"/>
      <c r="J139" s="1"/>
      <c r="K139" s="1"/>
      <c r="L139" s="1"/>
      <c r="M139" s="1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>
      <c r="A140" s="58"/>
      <c r="B140" s="58"/>
      <c r="C140" s="58"/>
      <c r="D140" s="58"/>
      <c r="E140" s="58"/>
      <c r="F140" s="58"/>
      <c r="G140" s="58"/>
      <c r="H140" s="1"/>
      <c r="I140" s="1"/>
      <c r="J140" s="1"/>
      <c r="K140" s="1"/>
      <c r="L140" s="1"/>
      <c r="M140" s="1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>
      <c r="A141" s="58"/>
      <c r="B141" s="58"/>
      <c r="C141" s="58"/>
      <c r="D141" s="58"/>
      <c r="E141" s="58"/>
      <c r="F141" s="58"/>
      <c r="G141" s="58"/>
      <c r="H141" s="1"/>
      <c r="I141" s="1"/>
      <c r="J141" s="1"/>
      <c r="K141" s="1"/>
      <c r="L141" s="1"/>
      <c r="M141" s="1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>
      <c r="A142" s="58"/>
      <c r="B142" s="58"/>
      <c r="C142" s="58"/>
      <c r="D142" s="58"/>
      <c r="E142" s="58"/>
      <c r="F142" s="58"/>
      <c r="G142" s="58"/>
      <c r="H142" s="1"/>
      <c r="I142" s="1"/>
      <c r="J142" s="1"/>
      <c r="K142" s="1"/>
      <c r="L142" s="1"/>
      <c r="M142" s="1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>
      <c r="A143" s="58"/>
      <c r="B143" s="58"/>
      <c r="C143" s="58"/>
      <c r="D143" s="58"/>
      <c r="E143" s="58"/>
      <c r="F143" s="58"/>
      <c r="G143" s="58"/>
      <c r="H143" s="1"/>
      <c r="I143" s="1"/>
      <c r="J143" s="1"/>
      <c r="K143" s="1"/>
      <c r="L143" s="1"/>
      <c r="M143" s="1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>
      <c r="A144" s="58"/>
      <c r="B144" s="58"/>
      <c r="C144" s="58"/>
      <c r="D144" s="58"/>
      <c r="E144" s="58"/>
      <c r="F144" s="58"/>
      <c r="G144" s="58"/>
      <c r="H144" s="1"/>
      <c r="I144" s="1"/>
      <c r="J144" s="1"/>
      <c r="K144" s="1"/>
      <c r="L144" s="1"/>
      <c r="M144" s="1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>
      <c r="A145" s="58"/>
      <c r="B145" s="58"/>
      <c r="C145" s="58"/>
      <c r="D145" s="58"/>
      <c r="E145" s="58"/>
      <c r="F145" s="58"/>
      <c r="G145" s="58"/>
      <c r="H145" s="1"/>
      <c r="I145" s="1"/>
      <c r="J145" s="1"/>
      <c r="K145" s="1"/>
      <c r="L145" s="1"/>
      <c r="M145" s="1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>
      <c r="A146" s="58"/>
      <c r="B146" s="58"/>
      <c r="C146" s="58"/>
      <c r="D146" s="58"/>
      <c r="E146" s="58"/>
      <c r="F146" s="58"/>
      <c r="G146" s="58"/>
      <c r="H146" s="1"/>
      <c r="I146" s="1"/>
      <c r="J146" s="1"/>
      <c r="K146" s="1"/>
      <c r="L146" s="1"/>
      <c r="M146" s="1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>
      <c r="A147" s="58"/>
      <c r="B147" s="58"/>
      <c r="C147" s="58"/>
      <c r="D147" s="58"/>
      <c r="E147" s="58"/>
      <c r="F147" s="58"/>
      <c r="G147" s="58"/>
      <c r="H147" s="1"/>
      <c r="I147" s="1"/>
      <c r="J147" s="1"/>
      <c r="K147" s="1"/>
      <c r="L147" s="1"/>
      <c r="M147" s="1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>
      <c r="A148" s="58"/>
      <c r="B148" s="58"/>
      <c r="C148" s="58"/>
      <c r="D148" s="58"/>
      <c r="E148" s="58"/>
      <c r="F148" s="58"/>
      <c r="G148" s="58"/>
      <c r="H148" s="1"/>
      <c r="I148" s="1"/>
      <c r="J148" s="1"/>
      <c r="K148" s="1"/>
      <c r="L148" s="1"/>
      <c r="M148" s="1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>
      <c r="A149" s="58"/>
      <c r="B149" s="58"/>
      <c r="C149" s="58"/>
      <c r="D149" s="58"/>
      <c r="E149" s="58"/>
      <c r="F149" s="58"/>
      <c r="G149" s="58"/>
      <c r="H149" s="1"/>
      <c r="I149" s="1"/>
      <c r="J149" s="1"/>
      <c r="K149" s="1"/>
      <c r="L149" s="1"/>
      <c r="M149" s="1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>
      <c r="A150" s="58"/>
      <c r="B150" s="58"/>
      <c r="C150" s="58"/>
      <c r="D150" s="58"/>
      <c r="E150" s="58"/>
      <c r="F150" s="58"/>
      <c r="G150" s="58"/>
      <c r="H150" s="1"/>
      <c r="I150" s="1"/>
      <c r="J150" s="1"/>
      <c r="K150" s="1"/>
      <c r="L150" s="1"/>
      <c r="M150" s="1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>
      <c r="A151" s="58"/>
      <c r="B151" s="58"/>
      <c r="C151" s="58"/>
      <c r="D151" s="58"/>
      <c r="E151" s="58"/>
      <c r="F151" s="58"/>
      <c r="G151" s="58"/>
      <c r="H151" s="1"/>
      <c r="I151" s="1"/>
      <c r="J151" s="1"/>
      <c r="K151" s="1"/>
      <c r="L151" s="1"/>
      <c r="M151" s="1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>
      <c r="A152" s="58"/>
      <c r="B152" s="58"/>
      <c r="C152" s="58"/>
      <c r="D152" s="58"/>
      <c r="E152" s="58"/>
      <c r="F152" s="58"/>
      <c r="G152" s="58"/>
      <c r="H152" s="1"/>
      <c r="I152" s="1"/>
      <c r="J152" s="1"/>
      <c r="K152" s="1"/>
      <c r="L152" s="1"/>
      <c r="M152" s="1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>
      <c r="A153" s="58"/>
      <c r="B153" s="58"/>
      <c r="C153" s="58"/>
      <c r="D153" s="58"/>
      <c r="E153" s="58"/>
      <c r="F153" s="58"/>
      <c r="G153" s="58"/>
      <c r="H153" s="1"/>
      <c r="I153" s="1"/>
      <c r="J153" s="1"/>
      <c r="K153" s="1"/>
      <c r="L153" s="1"/>
      <c r="M153" s="1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>
      <c r="A154" s="58"/>
      <c r="B154" s="58"/>
      <c r="C154" s="58"/>
      <c r="D154" s="58"/>
      <c r="E154" s="58"/>
      <c r="F154" s="58"/>
      <c r="G154" s="58"/>
      <c r="H154" s="1"/>
      <c r="I154" s="1"/>
      <c r="J154" s="1"/>
      <c r="K154" s="1"/>
      <c r="L154" s="1"/>
      <c r="M154" s="1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>
      <c r="A155" s="58"/>
      <c r="B155" s="58"/>
      <c r="C155" s="58"/>
      <c r="D155" s="58"/>
      <c r="E155" s="58"/>
      <c r="F155" s="58"/>
      <c r="G155" s="58"/>
      <c r="H155" s="1"/>
      <c r="I155" s="1"/>
      <c r="J155" s="1"/>
      <c r="K155" s="1"/>
      <c r="L155" s="1"/>
      <c r="M155" s="1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>
      <c r="A156" s="58"/>
      <c r="B156" s="58"/>
      <c r="C156" s="58"/>
      <c r="D156" s="58"/>
      <c r="E156" s="58"/>
      <c r="F156" s="58"/>
      <c r="G156" s="58"/>
      <c r="H156" s="1"/>
      <c r="I156" s="1"/>
      <c r="J156" s="1"/>
      <c r="K156" s="1"/>
      <c r="L156" s="1"/>
      <c r="M156" s="1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>
      <c r="A157" s="58"/>
      <c r="B157" s="58"/>
      <c r="C157" s="58"/>
      <c r="D157" s="58"/>
      <c r="E157" s="58"/>
      <c r="F157" s="58"/>
      <c r="G157" s="58"/>
      <c r="H157" s="1"/>
      <c r="I157" s="1"/>
      <c r="J157" s="1"/>
      <c r="K157" s="1"/>
      <c r="L157" s="1"/>
      <c r="M157" s="1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>
      <c r="A158" s="58"/>
      <c r="B158" s="58"/>
      <c r="C158" s="58"/>
      <c r="D158" s="58"/>
      <c r="E158" s="58"/>
      <c r="F158" s="58"/>
      <c r="G158" s="58"/>
      <c r="H158" s="1"/>
      <c r="I158" s="1"/>
      <c r="J158" s="1"/>
      <c r="K158" s="1"/>
      <c r="L158" s="1"/>
      <c r="M158" s="1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>
      <c r="A159" s="58"/>
      <c r="B159" s="58"/>
      <c r="C159" s="58"/>
      <c r="D159" s="58"/>
      <c r="E159" s="58"/>
      <c r="F159" s="58"/>
      <c r="G159" s="58"/>
      <c r="H159" s="1"/>
      <c r="I159" s="1"/>
      <c r="J159" s="1"/>
      <c r="K159" s="1"/>
      <c r="L159" s="1"/>
      <c r="M159" s="1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>
      <c r="A160" s="58"/>
      <c r="B160" s="58"/>
      <c r="C160" s="58"/>
      <c r="D160" s="58"/>
      <c r="E160" s="58"/>
      <c r="F160" s="58"/>
      <c r="G160" s="58"/>
      <c r="H160" s="1"/>
      <c r="I160" s="1"/>
      <c r="J160" s="1"/>
      <c r="K160" s="1"/>
      <c r="L160" s="1"/>
      <c r="M160" s="1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>
      <c r="A161" s="58"/>
      <c r="B161" s="58"/>
      <c r="C161" s="58"/>
      <c r="D161" s="58"/>
      <c r="E161" s="58"/>
      <c r="F161" s="58"/>
      <c r="G161" s="58"/>
      <c r="H161" s="1"/>
      <c r="I161" s="1"/>
      <c r="J161" s="1"/>
      <c r="K161" s="1"/>
      <c r="L161" s="1"/>
      <c r="M161" s="1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>
      <c r="A162" s="58"/>
      <c r="B162" s="58"/>
      <c r="C162" s="58"/>
      <c r="D162" s="58"/>
      <c r="E162" s="58"/>
      <c r="F162" s="58"/>
      <c r="G162" s="58"/>
      <c r="H162" s="1"/>
      <c r="I162" s="1"/>
      <c r="J162" s="1"/>
      <c r="K162" s="1"/>
      <c r="L162" s="1"/>
      <c r="M162" s="1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>
      <c r="A163" s="58"/>
      <c r="B163" s="58"/>
      <c r="C163" s="58"/>
      <c r="D163" s="58"/>
      <c r="E163" s="58"/>
      <c r="F163" s="58"/>
      <c r="G163" s="58"/>
      <c r="H163" s="1"/>
      <c r="I163" s="1"/>
      <c r="J163" s="1"/>
      <c r="K163" s="1"/>
      <c r="L163" s="1"/>
      <c r="M163" s="1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>
      <c r="A164" s="58"/>
      <c r="B164" s="58"/>
      <c r="C164" s="58"/>
      <c r="D164" s="58"/>
      <c r="E164" s="58"/>
      <c r="F164" s="58"/>
      <c r="G164" s="58"/>
      <c r="H164" s="1"/>
      <c r="I164" s="1"/>
      <c r="J164" s="1"/>
      <c r="K164" s="1"/>
      <c r="L164" s="1"/>
      <c r="M164" s="1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>
      <c r="A165" s="58"/>
      <c r="B165" s="58"/>
      <c r="C165" s="58"/>
      <c r="D165" s="58"/>
      <c r="E165" s="58"/>
      <c r="F165" s="58"/>
      <c r="G165" s="58"/>
      <c r="H165" s="1"/>
      <c r="I165" s="1"/>
      <c r="J165" s="1"/>
      <c r="K165" s="1"/>
      <c r="L165" s="1"/>
      <c r="M165" s="1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>
      <c r="A166" s="58"/>
      <c r="B166" s="58"/>
      <c r="C166" s="58"/>
      <c r="D166" s="58"/>
      <c r="E166" s="58"/>
      <c r="F166" s="58"/>
      <c r="G166" s="58"/>
      <c r="H166" s="1"/>
      <c r="I166" s="1"/>
      <c r="J166" s="1"/>
      <c r="K166" s="1"/>
      <c r="L166" s="1"/>
      <c r="M166" s="1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>
      <c r="A167" s="58"/>
      <c r="B167" s="58"/>
      <c r="C167" s="58"/>
      <c r="D167" s="58"/>
      <c r="E167" s="58"/>
      <c r="F167" s="58"/>
      <c r="G167" s="58"/>
      <c r="H167" s="1"/>
      <c r="I167" s="1"/>
      <c r="J167" s="1"/>
      <c r="K167" s="1"/>
      <c r="L167" s="1"/>
      <c r="M167" s="1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>
      <c r="A168" s="58"/>
      <c r="B168" s="58"/>
      <c r="C168" s="58"/>
      <c r="D168" s="58"/>
      <c r="E168" s="58"/>
      <c r="F168" s="58"/>
      <c r="G168" s="58"/>
      <c r="H168" s="1"/>
      <c r="I168" s="1"/>
      <c r="J168" s="1"/>
      <c r="K168" s="1"/>
      <c r="L168" s="1"/>
      <c r="M168" s="1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>
      <c r="A169" s="58"/>
      <c r="B169" s="58"/>
      <c r="C169" s="58"/>
      <c r="D169" s="58"/>
      <c r="E169" s="58"/>
      <c r="F169" s="58"/>
      <c r="G169" s="58"/>
      <c r="H169" s="1"/>
      <c r="I169" s="1"/>
      <c r="J169" s="1"/>
      <c r="K169" s="1"/>
      <c r="L169" s="1"/>
      <c r="M169" s="1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>
      <c r="A170" s="58"/>
      <c r="B170" s="58"/>
      <c r="C170" s="58"/>
      <c r="D170" s="58"/>
      <c r="E170" s="58"/>
      <c r="F170" s="58"/>
      <c r="G170" s="58"/>
      <c r="H170" s="1"/>
      <c r="I170" s="1"/>
      <c r="J170" s="1"/>
      <c r="K170" s="1"/>
      <c r="L170" s="1"/>
      <c r="M170" s="1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>
      <c r="A171" s="58"/>
      <c r="B171" s="58"/>
      <c r="C171" s="58"/>
      <c r="D171" s="58"/>
      <c r="E171" s="58"/>
      <c r="F171" s="58"/>
      <c r="G171" s="58"/>
      <c r="H171" s="1"/>
      <c r="I171" s="1"/>
      <c r="J171" s="1"/>
      <c r="K171" s="1"/>
      <c r="L171" s="1"/>
      <c r="M171" s="1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>
      <c r="A172" s="58"/>
      <c r="B172" s="58"/>
      <c r="C172" s="58"/>
      <c r="D172" s="58"/>
      <c r="E172" s="58"/>
      <c r="F172" s="58"/>
      <c r="G172" s="58"/>
      <c r="H172" s="1"/>
      <c r="I172" s="1"/>
      <c r="J172" s="1"/>
      <c r="K172" s="1"/>
      <c r="L172" s="1"/>
      <c r="M172" s="1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>
      <c r="A173" s="58"/>
      <c r="B173" s="58"/>
      <c r="C173" s="58"/>
      <c r="D173" s="58"/>
      <c r="E173" s="58"/>
      <c r="F173" s="58"/>
      <c r="G173" s="58"/>
      <c r="H173" s="1"/>
      <c r="I173" s="1"/>
      <c r="J173" s="1"/>
      <c r="K173" s="1"/>
      <c r="L173" s="1"/>
      <c r="M173" s="1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>
      <c r="A174" s="58"/>
      <c r="B174" s="58"/>
      <c r="C174" s="58"/>
      <c r="D174" s="58"/>
      <c r="E174" s="58"/>
      <c r="F174" s="58"/>
      <c r="G174" s="58"/>
      <c r="H174" s="1"/>
      <c r="I174" s="1"/>
      <c r="J174" s="1"/>
      <c r="K174" s="1"/>
      <c r="L174" s="1"/>
      <c r="M174" s="1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>
      <c r="A175" s="58"/>
      <c r="B175" s="58"/>
      <c r="C175" s="58"/>
      <c r="D175" s="58"/>
      <c r="E175" s="58"/>
      <c r="F175" s="58"/>
      <c r="G175" s="58"/>
      <c r="H175" s="1"/>
      <c r="I175" s="1"/>
      <c r="J175" s="1"/>
      <c r="K175" s="1"/>
      <c r="L175" s="1"/>
      <c r="M175" s="1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>
      <c r="A176" s="58"/>
      <c r="B176" s="58"/>
      <c r="C176" s="58"/>
      <c r="D176" s="58"/>
      <c r="E176" s="58"/>
      <c r="F176" s="58"/>
      <c r="G176" s="58"/>
      <c r="H176" s="1"/>
      <c r="I176" s="1"/>
      <c r="J176" s="1"/>
      <c r="K176" s="1"/>
      <c r="L176" s="1"/>
      <c r="M176" s="1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>
      <c r="A177" s="58"/>
      <c r="B177" s="58"/>
      <c r="C177" s="58"/>
      <c r="D177" s="58"/>
      <c r="E177" s="58"/>
      <c r="F177" s="58"/>
      <c r="G177" s="58"/>
      <c r="H177" s="1"/>
      <c r="I177" s="1"/>
      <c r="J177" s="1"/>
      <c r="K177" s="1"/>
      <c r="L177" s="1"/>
      <c r="M177" s="1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>
      <c r="A178" s="58"/>
      <c r="B178" s="58"/>
      <c r="C178" s="58"/>
      <c r="D178" s="58"/>
      <c r="E178" s="58"/>
      <c r="F178" s="58"/>
      <c r="G178" s="58"/>
      <c r="H178" s="1"/>
      <c r="I178" s="1"/>
      <c r="J178" s="1"/>
      <c r="K178" s="1"/>
      <c r="L178" s="1"/>
      <c r="M178" s="1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>
      <c r="A179" s="58"/>
      <c r="B179" s="58"/>
      <c r="C179" s="58"/>
      <c r="D179" s="58"/>
      <c r="E179" s="58"/>
      <c r="F179" s="58"/>
      <c r="G179" s="58"/>
      <c r="H179" s="1"/>
      <c r="I179" s="1"/>
      <c r="J179" s="1"/>
      <c r="K179" s="1"/>
      <c r="L179" s="1"/>
      <c r="M179" s="1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>
      <c r="A180" s="58"/>
      <c r="B180" s="58"/>
      <c r="C180" s="58"/>
      <c r="D180" s="58"/>
      <c r="E180" s="58"/>
      <c r="F180" s="58"/>
      <c r="G180" s="58"/>
      <c r="H180" s="1"/>
      <c r="I180" s="1"/>
      <c r="J180" s="1"/>
      <c r="K180" s="1"/>
      <c r="L180" s="1"/>
      <c r="M180" s="1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>
      <c r="A181" s="58"/>
      <c r="B181" s="58"/>
      <c r="C181" s="58"/>
      <c r="D181" s="58"/>
      <c r="E181" s="58"/>
      <c r="F181" s="58"/>
      <c r="G181" s="58"/>
      <c r="H181" s="1"/>
      <c r="I181" s="1"/>
      <c r="J181" s="1"/>
      <c r="K181" s="1"/>
      <c r="L181" s="1"/>
      <c r="M181" s="1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>
      <c r="A182" s="58"/>
      <c r="B182" s="58"/>
      <c r="C182" s="58"/>
      <c r="D182" s="58"/>
      <c r="E182" s="58"/>
      <c r="F182" s="58"/>
      <c r="G182" s="58"/>
      <c r="H182" s="1"/>
      <c r="I182" s="1"/>
      <c r="J182" s="1"/>
      <c r="K182" s="1"/>
      <c r="L182" s="1"/>
      <c r="M182" s="1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>
      <c r="A183" s="58"/>
      <c r="B183" s="58"/>
      <c r="C183" s="58"/>
      <c r="D183" s="58"/>
      <c r="E183" s="58"/>
      <c r="F183" s="58"/>
      <c r="G183" s="58"/>
      <c r="H183" s="1"/>
      <c r="I183" s="1"/>
      <c r="J183" s="1"/>
      <c r="K183" s="1"/>
      <c r="L183" s="1"/>
      <c r="M183" s="1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>
      <c r="A184" s="58"/>
      <c r="B184" s="58"/>
      <c r="C184" s="58"/>
      <c r="D184" s="58"/>
      <c r="E184" s="58"/>
      <c r="F184" s="58"/>
      <c r="G184" s="58"/>
      <c r="H184" s="1"/>
      <c r="I184" s="1"/>
      <c r="J184" s="1"/>
      <c r="K184" s="1"/>
      <c r="L184" s="1"/>
      <c r="M184" s="1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>
      <c r="A185" s="58"/>
      <c r="B185" s="58"/>
      <c r="C185" s="58"/>
      <c r="D185" s="58"/>
      <c r="E185" s="58"/>
      <c r="F185" s="58"/>
      <c r="G185" s="58"/>
      <c r="H185" s="1"/>
      <c r="I185" s="1"/>
      <c r="J185" s="1"/>
      <c r="K185" s="1"/>
      <c r="L185" s="1"/>
      <c r="M185" s="1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>
      <c r="A186" s="58"/>
      <c r="B186" s="58"/>
      <c r="C186" s="58"/>
      <c r="D186" s="58"/>
      <c r="E186" s="58"/>
      <c r="F186" s="58"/>
      <c r="G186" s="58"/>
      <c r="H186" s="1"/>
      <c r="I186" s="1"/>
      <c r="J186" s="1"/>
      <c r="K186" s="1"/>
      <c r="L186" s="1"/>
      <c r="M186" s="1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>
      <c r="A187" s="58"/>
      <c r="B187" s="58"/>
      <c r="C187" s="58"/>
      <c r="D187" s="58"/>
      <c r="E187" s="58"/>
      <c r="F187" s="58"/>
      <c r="G187" s="58"/>
      <c r="H187" s="1"/>
      <c r="I187" s="1"/>
      <c r="J187" s="1"/>
      <c r="K187" s="1"/>
      <c r="L187" s="1"/>
      <c r="M187" s="1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>
      <c r="A188" s="58"/>
      <c r="B188" s="58"/>
      <c r="C188" s="58"/>
      <c r="D188" s="58"/>
      <c r="E188" s="58"/>
      <c r="F188" s="58"/>
      <c r="G188" s="58"/>
      <c r="H188" s="1"/>
      <c r="I188" s="1"/>
      <c r="J188" s="1"/>
      <c r="K188" s="1"/>
      <c r="L188" s="1"/>
      <c r="M188" s="1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>
      <c r="A189" s="58"/>
      <c r="B189" s="58"/>
      <c r="C189" s="58"/>
      <c r="D189" s="58"/>
      <c r="E189" s="58"/>
      <c r="F189" s="58"/>
      <c r="G189" s="58"/>
      <c r="H189" s="1"/>
      <c r="I189" s="1"/>
      <c r="J189" s="1"/>
      <c r="K189" s="1"/>
      <c r="L189" s="1"/>
      <c r="M189" s="1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>
      <c r="A190" s="58"/>
      <c r="B190" s="58"/>
      <c r="C190" s="58"/>
      <c r="D190" s="58"/>
      <c r="E190" s="58"/>
      <c r="F190" s="58"/>
      <c r="G190" s="58"/>
      <c r="H190" s="1"/>
      <c r="I190" s="1"/>
      <c r="J190" s="1"/>
      <c r="K190" s="1"/>
      <c r="L190" s="1"/>
      <c r="M190" s="1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>
      <c r="A191" s="58"/>
      <c r="B191" s="58"/>
      <c r="C191" s="58"/>
      <c r="D191" s="58"/>
      <c r="E191" s="58"/>
      <c r="F191" s="58"/>
      <c r="G191" s="58"/>
      <c r="H191" s="1"/>
      <c r="I191" s="1"/>
      <c r="J191" s="1"/>
      <c r="K191" s="1"/>
      <c r="L191" s="1"/>
      <c r="M191" s="1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>
      <c r="A192" s="58"/>
      <c r="B192" s="58"/>
      <c r="C192" s="58"/>
      <c r="D192" s="58"/>
      <c r="E192" s="58"/>
      <c r="F192" s="58"/>
      <c r="G192" s="58"/>
      <c r="H192" s="1"/>
      <c r="I192" s="1"/>
      <c r="J192" s="1"/>
      <c r="K192" s="1"/>
      <c r="L192" s="1"/>
      <c r="M192" s="1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>
      <c r="A193" s="58"/>
      <c r="B193" s="58"/>
      <c r="C193" s="58"/>
      <c r="D193" s="58"/>
      <c r="E193" s="58"/>
      <c r="F193" s="58"/>
      <c r="G193" s="58"/>
      <c r="H193" s="1"/>
      <c r="I193" s="1"/>
      <c r="J193" s="1"/>
      <c r="K193" s="1"/>
      <c r="L193" s="1"/>
      <c r="M193" s="1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>
      <c r="A194" s="58"/>
      <c r="B194" s="58"/>
      <c r="C194" s="58"/>
      <c r="D194" s="58"/>
      <c r="E194" s="58"/>
      <c r="F194" s="58"/>
      <c r="G194" s="58"/>
      <c r="H194" s="1"/>
      <c r="I194" s="1"/>
      <c r="J194" s="1"/>
      <c r="K194" s="1"/>
      <c r="L194" s="1"/>
      <c r="M194" s="1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>
      <c r="A195" s="58"/>
      <c r="B195" s="58"/>
      <c r="C195" s="58"/>
      <c r="D195" s="58"/>
      <c r="E195" s="58"/>
      <c r="F195" s="58"/>
      <c r="G195" s="58"/>
      <c r="H195" s="1"/>
      <c r="I195" s="1"/>
      <c r="J195" s="1"/>
      <c r="K195" s="1"/>
      <c r="L195" s="1"/>
      <c r="M195" s="1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>
      <c r="A196" s="58"/>
      <c r="B196" s="58"/>
      <c r="C196" s="58"/>
      <c r="D196" s="58"/>
      <c r="E196" s="58"/>
      <c r="F196" s="58"/>
      <c r="G196" s="58"/>
      <c r="H196" s="1"/>
      <c r="I196" s="1"/>
      <c r="J196" s="1"/>
      <c r="K196" s="1"/>
      <c r="L196" s="1"/>
      <c r="M196" s="1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>
      <c r="A197" s="58"/>
      <c r="B197" s="58"/>
      <c r="C197" s="58"/>
      <c r="D197" s="58"/>
      <c r="E197" s="58"/>
      <c r="F197" s="58"/>
      <c r="G197" s="58"/>
      <c r="H197" s="1"/>
      <c r="I197" s="1"/>
      <c r="J197" s="1"/>
      <c r="K197" s="1"/>
      <c r="L197" s="1"/>
      <c r="M197" s="1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>
      <c r="A198" s="58"/>
      <c r="B198" s="58"/>
      <c r="C198" s="58"/>
      <c r="D198" s="58"/>
      <c r="E198" s="58"/>
      <c r="F198" s="58"/>
      <c r="G198" s="58"/>
      <c r="H198" s="1"/>
      <c r="I198" s="1"/>
      <c r="J198" s="1"/>
      <c r="K198" s="1"/>
      <c r="L198" s="1"/>
      <c r="M198" s="1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>
      <c r="A199" s="58"/>
      <c r="B199" s="58"/>
      <c r="C199" s="58"/>
      <c r="D199" s="58"/>
      <c r="E199" s="58"/>
      <c r="F199" s="58"/>
      <c r="G199" s="58"/>
      <c r="H199" s="1"/>
      <c r="I199" s="1"/>
      <c r="J199" s="1"/>
      <c r="K199" s="1"/>
      <c r="L199" s="1"/>
      <c r="M199" s="1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>
      <c r="A200" s="58"/>
      <c r="B200" s="58"/>
      <c r="C200" s="58"/>
      <c r="D200" s="58"/>
      <c r="E200" s="58"/>
      <c r="F200" s="58"/>
      <c r="G200" s="58"/>
      <c r="H200" s="1"/>
      <c r="I200" s="1"/>
      <c r="J200" s="1"/>
      <c r="K200" s="1"/>
      <c r="L200" s="1"/>
      <c r="M200" s="1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>
      <c r="A201" s="58"/>
      <c r="B201" s="58"/>
      <c r="C201" s="58"/>
      <c r="D201" s="58"/>
      <c r="E201" s="58"/>
      <c r="F201" s="58"/>
      <c r="G201" s="58"/>
      <c r="H201" s="1"/>
      <c r="I201" s="1"/>
      <c r="J201" s="1"/>
      <c r="K201" s="1"/>
      <c r="L201" s="1"/>
      <c r="M201" s="1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>
      <c r="A202" s="58"/>
      <c r="B202" s="58"/>
      <c r="C202" s="58"/>
      <c r="D202" s="58"/>
      <c r="E202" s="58"/>
      <c r="F202" s="58"/>
      <c r="G202" s="58"/>
      <c r="H202" s="1"/>
      <c r="I202" s="1"/>
      <c r="J202" s="1"/>
      <c r="K202" s="1"/>
      <c r="L202" s="1"/>
      <c r="M202" s="1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>
      <c r="A203" s="58"/>
      <c r="B203" s="58"/>
      <c r="C203" s="58"/>
      <c r="D203" s="58"/>
      <c r="E203" s="58"/>
      <c r="F203" s="58"/>
      <c r="G203" s="58"/>
      <c r="H203" s="1"/>
      <c r="I203" s="1"/>
      <c r="J203" s="1"/>
      <c r="K203" s="1"/>
      <c r="L203" s="1"/>
      <c r="M203" s="1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>
      <c r="A204" s="58"/>
      <c r="B204" s="58"/>
      <c r="C204" s="58"/>
      <c r="D204" s="58"/>
      <c r="E204" s="58"/>
      <c r="F204" s="58"/>
      <c r="G204" s="58"/>
      <c r="H204" s="1"/>
      <c r="I204" s="1"/>
      <c r="J204" s="1"/>
      <c r="K204" s="1"/>
      <c r="L204" s="1"/>
      <c r="M204" s="1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>
      <c r="A205" s="58"/>
      <c r="B205" s="58"/>
      <c r="C205" s="58"/>
      <c r="D205" s="58"/>
      <c r="E205" s="58"/>
      <c r="F205" s="58"/>
      <c r="G205" s="58"/>
      <c r="H205" s="1"/>
      <c r="I205" s="1"/>
      <c r="J205" s="1"/>
      <c r="K205" s="1"/>
      <c r="L205" s="1"/>
      <c r="M205" s="1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>
      <c r="A206" s="58"/>
      <c r="B206" s="58"/>
      <c r="C206" s="58"/>
      <c r="D206" s="58"/>
      <c r="E206" s="58"/>
      <c r="F206" s="58"/>
      <c r="G206" s="58"/>
      <c r="H206" s="1"/>
      <c r="I206" s="1"/>
      <c r="J206" s="1"/>
      <c r="K206" s="1"/>
      <c r="L206" s="1"/>
      <c r="M206" s="1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>
      <c r="A207" s="58"/>
      <c r="B207" s="58"/>
      <c r="C207" s="58"/>
      <c r="D207" s="58"/>
      <c r="E207" s="58"/>
      <c r="F207" s="58"/>
      <c r="G207" s="58"/>
      <c r="H207" s="1"/>
      <c r="I207" s="1"/>
      <c r="J207" s="1"/>
      <c r="K207" s="1"/>
      <c r="L207" s="1"/>
      <c r="M207" s="1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>
      <c r="A208" s="58"/>
      <c r="B208" s="58"/>
      <c r="C208" s="58"/>
      <c r="D208" s="58"/>
      <c r="E208" s="58"/>
      <c r="F208" s="58"/>
      <c r="G208" s="58"/>
      <c r="H208" s="1"/>
      <c r="I208" s="1"/>
      <c r="J208" s="1"/>
      <c r="K208" s="1"/>
      <c r="L208" s="1"/>
      <c r="M208" s="1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>
      <c r="A209" s="58"/>
      <c r="B209" s="58"/>
      <c r="C209" s="58"/>
      <c r="D209" s="58"/>
      <c r="E209" s="58"/>
      <c r="F209" s="58"/>
      <c r="G209" s="58"/>
      <c r="H209" s="1"/>
      <c r="I209" s="1"/>
      <c r="J209" s="1"/>
      <c r="K209" s="1"/>
      <c r="L209" s="1"/>
      <c r="M209" s="1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>
      <c r="A210" s="58"/>
      <c r="B210" s="58"/>
      <c r="C210" s="58"/>
      <c r="D210" s="58"/>
      <c r="E210" s="58"/>
      <c r="F210" s="58"/>
      <c r="G210" s="58"/>
      <c r="H210" s="1"/>
      <c r="I210" s="1"/>
      <c r="J210" s="1"/>
      <c r="K210" s="1"/>
      <c r="L210" s="1"/>
      <c r="M210" s="1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>
      <c r="A211" s="58"/>
      <c r="B211" s="58"/>
      <c r="C211" s="58"/>
      <c r="D211" s="58"/>
      <c r="E211" s="58"/>
      <c r="F211" s="58"/>
      <c r="G211" s="58"/>
      <c r="H211" s="1"/>
      <c r="I211" s="1"/>
      <c r="J211" s="1"/>
      <c r="K211" s="1"/>
      <c r="L211" s="1"/>
      <c r="M211" s="1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>
      <c r="A212" s="58"/>
      <c r="B212" s="58"/>
      <c r="C212" s="58"/>
      <c r="D212" s="58"/>
      <c r="E212" s="58"/>
      <c r="F212" s="58"/>
      <c r="G212" s="58"/>
      <c r="H212" s="1"/>
      <c r="I212" s="1"/>
      <c r="J212" s="1"/>
      <c r="K212" s="1"/>
      <c r="L212" s="1"/>
      <c r="M212" s="1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>
      <c r="A213" s="58"/>
      <c r="B213" s="58"/>
      <c r="C213" s="58"/>
      <c r="D213" s="58"/>
      <c r="E213" s="58"/>
      <c r="F213" s="58"/>
      <c r="G213" s="58"/>
      <c r="H213" s="1"/>
      <c r="I213" s="1"/>
      <c r="J213" s="1"/>
      <c r="K213" s="1"/>
      <c r="L213" s="1"/>
      <c r="M213" s="1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>
      <c r="A214" s="58"/>
      <c r="B214" s="58"/>
      <c r="C214" s="58"/>
      <c r="D214" s="58"/>
      <c r="E214" s="58"/>
      <c r="F214" s="58"/>
      <c r="G214" s="58"/>
      <c r="H214" s="1"/>
      <c r="I214" s="1"/>
      <c r="J214" s="1"/>
      <c r="K214" s="1"/>
      <c r="L214" s="1"/>
      <c r="M214" s="1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>
      <c r="A215" s="58"/>
      <c r="B215" s="58"/>
      <c r="C215" s="58"/>
      <c r="D215" s="58"/>
      <c r="E215" s="58"/>
      <c r="F215" s="58"/>
      <c r="G215" s="58"/>
      <c r="H215" s="1"/>
      <c r="I215" s="1"/>
      <c r="J215" s="1"/>
      <c r="K215" s="1"/>
      <c r="L215" s="1"/>
      <c r="M215" s="1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>
      <c r="A216" s="58"/>
      <c r="B216" s="58"/>
      <c r="C216" s="58"/>
      <c r="D216" s="58"/>
      <c r="E216" s="58"/>
      <c r="F216" s="58"/>
      <c r="G216" s="58"/>
      <c r="H216" s="1"/>
      <c r="I216" s="1"/>
      <c r="J216" s="1"/>
      <c r="K216" s="1"/>
      <c r="L216" s="1"/>
      <c r="M216" s="1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>
      <c r="A217" s="58"/>
      <c r="B217" s="58"/>
      <c r="C217" s="58"/>
      <c r="D217" s="58"/>
      <c r="E217" s="58"/>
      <c r="F217" s="58"/>
      <c r="G217" s="58"/>
      <c r="H217" s="1"/>
      <c r="I217" s="1"/>
      <c r="J217" s="1"/>
      <c r="K217" s="1"/>
      <c r="L217" s="1"/>
      <c r="M217" s="1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>
      <c r="A218" s="58"/>
      <c r="B218" s="58"/>
      <c r="C218" s="58"/>
      <c r="D218" s="58"/>
      <c r="E218" s="58"/>
      <c r="F218" s="58"/>
      <c r="G218" s="58"/>
      <c r="H218" s="1"/>
      <c r="I218" s="1"/>
      <c r="J218" s="1"/>
      <c r="K218" s="1"/>
      <c r="L218" s="1"/>
      <c r="M218" s="1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>
      <c r="A219" s="58"/>
      <c r="B219" s="58"/>
      <c r="C219" s="58"/>
      <c r="D219" s="58"/>
      <c r="E219" s="58"/>
      <c r="F219" s="58"/>
      <c r="G219" s="58"/>
      <c r="H219" s="1"/>
      <c r="I219" s="1"/>
      <c r="J219" s="1"/>
      <c r="K219" s="1"/>
      <c r="L219" s="1"/>
      <c r="M219" s="1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>
      <c r="A220" s="58"/>
      <c r="B220" s="58"/>
      <c r="C220" s="58"/>
      <c r="D220" s="58"/>
      <c r="E220" s="58"/>
      <c r="F220" s="58"/>
      <c r="G220" s="58"/>
      <c r="H220" s="1"/>
      <c r="I220" s="1"/>
      <c r="J220" s="1"/>
      <c r="K220" s="1"/>
      <c r="L220" s="1"/>
      <c r="M220" s="1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>
      <c r="A221" s="58"/>
      <c r="B221" s="58"/>
      <c r="C221" s="58"/>
      <c r="D221" s="58"/>
      <c r="E221" s="58"/>
      <c r="F221" s="58"/>
      <c r="G221" s="58"/>
      <c r="H221" s="1"/>
      <c r="I221" s="1"/>
      <c r="J221" s="1"/>
      <c r="K221" s="1"/>
      <c r="L221" s="1"/>
      <c r="M221" s="1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>
      <c r="A222" s="58"/>
      <c r="B222" s="58"/>
      <c r="C222" s="58"/>
      <c r="D222" s="58"/>
      <c r="E222" s="58"/>
      <c r="F222" s="58"/>
      <c r="G222" s="58"/>
      <c r="H222" s="1"/>
      <c r="I222" s="1"/>
      <c r="J222" s="1"/>
      <c r="K222" s="1"/>
      <c r="L222" s="1"/>
      <c r="M222" s="1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>
      <c r="A223" s="58"/>
      <c r="B223" s="58"/>
      <c r="C223" s="58"/>
      <c r="D223" s="58"/>
      <c r="E223" s="58"/>
      <c r="F223" s="58"/>
      <c r="G223" s="58"/>
      <c r="H223" s="1"/>
      <c r="I223" s="1"/>
      <c r="J223" s="1"/>
      <c r="K223" s="1"/>
      <c r="L223" s="1"/>
      <c r="M223" s="1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>
      <c r="A224" s="58"/>
      <c r="B224" s="58"/>
      <c r="C224" s="58"/>
      <c r="D224" s="58"/>
      <c r="E224" s="58"/>
      <c r="F224" s="58"/>
      <c r="G224" s="58"/>
      <c r="H224" s="1"/>
      <c r="I224" s="1"/>
      <c r="J224" s="1"/>
      <c r="K224" s="1"/>
      <c r="L224" s="1"/>
      <c r="M224" s="1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>
      <c r="A225" s="58"/>
      <c r="B225" s="58"/>
      <c r="C225" s="58"/>
      <c r="D225" s="58"/>
      <c r="E225" s="58"/>
      <c r="F225" s="58"/>
      <c r="G225" s="58"/>
      <c r="H225" s="1"/>
      <c r="I225" s="1"/>
      <c r="J225" s="1"/>
      <c r="K225" s="1"/>
      <c r="L225" s="1"/>
      <c r="M225" s="1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>
      <c r="A226" s="58"/>
      <c r="B226" s="58"/>
      <c r="C226" s="58"/>
      <c r="D226" s="58"/>
      <c r="E226" s="58"/>
      <c r="F226" s="58"/>
      <c r="G226" s="58"/>
      <c r="H226" s="1"/>
      <c r="I226" s="1"/>
      <c r="J226" s="1"/>
      <c r="K226" s="1"/>
      <c r="L226" s="1"/>
      <c r="M226" s="1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>
      <c r="A227" s="58"/>
      <c r="B227" s="58"/>
      <c r="C227" s="58"/>
      <c r="D227" s="58"/>
      <c r="E227" s="58"/>
      <c r="F227" s="58"/>
      <c r="G227" s="58"/>
      <c r="H227" s="1"/>
      <c r="I227" s="1"/>
      <c r="J227" s="1"/>
      <c r="K227" s="1"/>
      <c r="L227" s="1"/>
      <c r="M227" s="1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>
      <c r="A228" s="58"/>
      <c r="B228" s="58"/>
      <c r="C228" s="58"/>
      <c r="D228" s="58"/>
      <c r="E228" s="58"/>
      <c r="F228" s="58"/>
      <c r="G228" s="58"/>
      <c r="H228" s="1"/>
      <c r="I228" s="1"/>
      <c r="J228" s="1"/>
      <c r="K228" s="1"/>
      <c r="L228" s="1"/>
      <c r="M228" s="1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>
      <c r="A229" s="58"/>
      <c r="B229" s="58"/>
      <c r="C229" s="58"/>
      <c r="D229" s="58"/>
      <c r="E229" s="58"/>
      <c r="F229" s="58"/>
      <c r="G229" s="58"/>
      <c r="H229" s="1"/>
      <c r="I229" s="1"/>
      <c r="J229" s="1"/>
      <c r="K229" s="1"/>
      <c r="L229" s="1"/>
      <c r="M229" s="1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>
      <c r="A230" s="58"/>
      <c r="B230" s="58"/>
      <c r="C230" s="58"/>
      <c r="D230" s="58"/>
      <c r="E230" s="58"/>
      <c r="F230" s="58"/>
      <c r="G230" s="58"/>
      <c r="H230" s="1"/>
      <c r="I230" s="1"/>
      <c r="J230" s="1"/>
      <c r="K230" s="1"/>
      <c r="L230" s="1"/>
      <c r="M230" s="1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>
      <c r="A231" s="58"/>
      <c r="B231" s="58"/>
      <c r="C231" s="58"/>
      <c r="D231" s="58"/>
      <c r="E231" s="58"/>
      <c r="F231" s="58"/>
      <c r="G231" s="58"/>
      <c r="H231" s="1"/>
      <c r="I231" s="1"/>
      <c r="J231" s="1"/>
      <c r="K231" s="1"/>
      <c r="L231" s="1"/>
      <c r="M231" s="1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>
      <c r="A232" s="58"/>
      <c r="B232" s="58"/>
      <c r="C232" s="58"/>
      <c r="D232" s="58"/>
      <c r="E232" s="58"/>
      <c r="F232" s="58"/>
      <c r="G232" s="58"/>
      <c r="H232" s="1"/>
      <c r="I232" s="1"/>
      <c r="J232" s="1"/>
      <c r="K232" s="1"/>
      <c r="L232" s="1"/>
      <c r="M232" s="1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>
      <c r="A233" s="58"/>
      <c r="B233" s="58"/>
      <c r="C233" s="58"/>
      <c r="D233" s="58"/>
      <c r="E233" s="58"/>
      <c r="F233" s="58"/>
      <c r="G233" s="58"/>
      <c r="H233" s="1"/>
      <c r="I233" s="1"/>
      <c r="J233" s="1"/>
      <c r="K233" s="1"/>
      <c r="L233" s="1"/>
      <c r="M233" s="1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>
      <c r="A234" s="58"/>
      <c r="B234" s="58"/>
      <c r="C234" s="58"/>
      <c r="D234" s="58"/>
      <c r="E234" s="58"/>
      <c r="F234" s="58"/>
      <c r="G234" s="58"/>
      <c r="H234" s="1"/>
      <c r="I234" s="1"/>
      <c r="J234" s="1"/>
      <c r="K234" s="1"/>
      <c r="L234" s="1"/>
      <c r="M234" s="1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>
      <c r="A235" s="58"/>
      <c r="B235" s="58"/>
      <c r="C235" s="58"/>
      <c r="D235" s="58"/>
      <c r="E235" s="58"/>
      <c r="F235" s="58"/>
      <c r="G235" s="58"/>
      <c r="H235" s="1"/>
      <c r="I235" s="1"/>
      <c r="J235" s="1"/>
      <c r="K235" s="1"/>
      <c r="L235" s="1"/>
      <c r="M235" s="1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>
      <c r="A236" s="58"/>
      <c r="B236" s="58"/>
      <c r="C236" s="58"/>
      <c r="D236" s="58"/>
      <c r="E236" s="58"/>
      <c r="F236" s="58"/>
      <c r="G236" s="58"/>
      <c r="H236" s="1"/>
      <c r="I236" s="1"/>
      <c r="J236" s="1"/>
      <c r="K236" s="1"/>
      <c r="L236" s="1"/>
      <c r="M236" s="1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>
      <c r="A237" s="58"/>
      <c r="B237" s="58"/>
      <c r="C237" s="58"/>
      <c r="D237" s="58"/>
      <c r="E237" s="58"/>
      <c r="F237" s="58"/>
      <c r="G237" s="58"/>
      <c r="H237" s="1"/>
      <c r="I237" s="1"/>
      <c r="J237" s="1"/>
      <c r="K237" s="1"/>
      <c r="L237" s="1"/>
      <c r="M237" s="1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>
      <c r="A238" s="58"/>
      <c r="B238" s="58"/>
      <c r="C238" s="58"/>
      <c r="D238" s="58"/>
      <c r="E238" s="58"/>
      <c r="F238" s="58"/>
      <c r="G238" s="58"/>
      <c r="H238" s="1"/>
      <c r="I238" s="1"/>
      <c r="J238" s="1"/>
      <c r="K238" s="1"/>
      <c r="L238" s="1"/>
      <c r="M238" s="1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>
      <c r="A239" s="58"/>
      <c r="B239" s="58"/>
      <c r="C239" s="58"/>
      <c r="D239" s="58"/>
      <c r="E239" s="58"/>
      <c r="F239" s="58"/>
      <c r="G239" s="58"/>
      <c r="H239" s="1"/>
      <c r="I239" s="1"/>
      <c r="J239" s="1"/>
      <c r="K239" s="1"/>
      <c r="L239" s="1"/>
      <c r="M239" s="1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>
      <c r="A240" s="58"/>
      <c r="B240" s="58"/>
      <c r="C240" s="58"/>
      <c r="D240" s="58"/>
      <c r="E240" s="58"/>
      <c r="F240" s="58"/>
      <c r="G240" s="58"/>
      <c r="H240" s="1"/>
      <c r="I240" s="1"/>
      <c r="J240" s="1"/>
      <c r="K240" s="1"/>
      <c r="L240" s="1"/>
      <c r="M240" s="1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>
      <c r="A241" s="58"/>
      <c r="B241" s="58"/>
      <c r="C241" s="58"/>
      <c r="D241" s="58"/>
      <c r="E241" s="58"/>
      <c r="F241" s="58"/>
      <c r="G241" s="58"/>
      <c r="H241" s="1"/>
      <c r="I241" s="1"/>
      <c r="J241" s="1"/>
      <c r="K241" s="1"/>
      <c r="L241" s="1"/>
      <c r="M241" s="1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>
      <c r="A242" s="58"/>
      <c r="B242" s="58"/>
      <c r="C242" s="58"/>
      <c r="D242" s="58"/>
      <c r="E242" s="58"/>
      <c r="F242" s="58"/>
      <c r="G242" s="58"/>
      <c r="H242" s="1"/>
      <c r="I242" s="1"/>
      <c r="J242" s="1"/>
      <c r="K242" s="1"/>
      <c r="L242" s="1"/>
      <c r="M242" s="1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>
      <c r="A243" s="58"/>
      <c r="B243" s="58"/>
      <c r="C243" s="58"/>
      <c r="D243" s="58"/>
      <c r="E243" s="58"/>
      <c r="F243" s="58"/>
      <c r="G243" s="58"/>
      <c r="H243" s="1"/>
      <c r="I243" s="1"/>
      <c r="J243" s="1"/>
      <c r="K243" s="1"/>
      <c r="L243" s="1"/>
      <c r="M243" s="1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>
      <c r="A244" s="58"/>
      <c r="B244" s="58"/>
      <c r="C244" s="58"/>
      <c r="D244" s="58"/>
      <c r="E244" s="58"/>
      <c r="F244" s="58"/>
      <c r="G244" s="58"/>
      <c r="H244" s="1"/>
      <c r="I244" s="1"/>
      <c r="J244" s="1"/>
      <c r="K244" s="1"/>
      <c r="L244" s="1"/>
      <c r="M244" s="1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>
      <c r="A245" s="58"/>
      <c r="B245" s="58"/>
      <c r="C245" s="58"/>
      <c r="D245" s="58"/>
      <c r="E245" s="58"/>
      <c r="F245" s="58"/>
      <c r="G245" s="58"/>
      <c r="H245" s="1"/>
      <c r="I245" s="1"/>
      <c r="J245" s="1"/>
      <c r="K245" s="1"/>
      <c r="L245" s="1"/>
      <c r="M245" s="1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>
      <c r="A246" s="58"/>
      <c r="B246" s="58"/>
      <c r="C246" s="58"/>
      <c r="D246" s="58"/>
      <c r="E246" s="58"/>
      <c r="F246" s="58"/>
      <c r="G246" s="58"/>
      <c r="H246" s="1"/>
      <c r="I246" s="1"/>
      <c r="J246" s="1"/>
      <c r="K246" s="1"/>
      <c r="L246" s="1"/>
      <c r="M246" s="1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>
      <c r="A247" s="58"/>
      <c r="B247" s="58"/>
      <c r="C247" s="58"/>
      <c r="D247" s="58"/>
      <c r="E247" s="58"/>
      <c r="F247" s="58"/>
      <c r="G247" s="58"/>
      <c r="H247" s="1"/>
      <c r="I247" s="1"/>
      <c r="J247" s="1"/>
      <c r="K247" s="1"/>
      <c r="L247" s="1"/>
      <c r="M247" s="1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>
      <c r="A248" s="58"/>
      <c r="B248" s="58"/>
      <c r="C248" s="58"/>
      <c r="D248" s="58"/>
      <c r="E248" s="58"/>
      <c r="F248" s="58"/>
      <c r="G248" s="58"/>
      <c r="H248" s="1"/>
      <c r="I248" s="1"/>
      <c r="J248" s="1"/>
      <c r="K248" s="1"/>
      <c r="L248" s="1"/>
      <c r="M248" s="1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>
      <c r="A249" s="58"/>
      <c r="B249" s="58"/>
      <c r="C249" s="58"/>
      <c r="D249" s="58"/>
      <c r="E249" s="58"/>
      <c r="F249" s="58"/>
      <c r="G249" s="58"/>
      <c r="H249" s="1"/>
      <c r="I249" s="1"/>
      <c r="J249" s="1"/>
      <c r="K249" s="1"/>
      <c r="L249" s="1"/>
      <c r="M249" s="1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>
      <c r="A250" s="58"/>
      <c r="B250" s="58"/>
      <c r="C250" s="58"/>
      <c r="D250" s="58"/>
      <c r="E250" s="58"/>
      <c r="F250" s="58"/>
      <c r="G250" s="58"/>
      <c r="H250" s="1"/>
      <c r="I250" s="1"/>
      <c r="J250" s="1"/>
      <c r="K250" s="1"/>
      <c r="L250" s="1"/>
      <c r="M250" s="1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>
      <c r="A251" s="58"/>
      <c r="B251" s="58"/>
      <c r="C251" s="58"/>
      <c r="D251" s="58"/>
      <c r="E251" s="58"/>
      <c r="F251" s="58"/>
      <c r="G251" s="58"/>
      <c r="H251" s="1"/>
      <c r="I251" s="1"/>
      <c r="J251" s="1"/>
      <c r="K251" s="1"/>
      <c r="L251" s="1"/>
      <c r="M251" s="1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>
      <c r="A252" s="58"/>
      <c r="B252" s="58"/>
      <c r="C252" s="58"/>
      <c r="D252" s="58"/>
      <c r="E252" s="58"/>
      <c r="F252" s="58"/>
      <c r="G252" s="58"/>
      <c r="H252" s="1"/>
      <c r="I252" s="1"/>
      <c r="J252" s="1"/>
      <c r="K252" s="1"/>
      <c r="L252" s="1"/>
      <c r="M252" s="1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>
      <c r="A253" s="58"/>
      <c r="B253" s="58"/>
      <c r="C253" s="58"/>
      <c r="D253" s="58"/>
      <c r="E253" s="58"/>
      <c r="F253" s="58"/>
      <c r="G253" s="58"/>
      <c r="H253" s="1"/>
      <c r="I253" s="1"/>
      <c r="J253" s="1"/>
      <c r="K253" s="1"/>
      <c r="L253" s="1"/>
      <c r="M253" s="1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>
      <c r="A254" s="58"/>
      <c r="B254" s="58"/>
      <c r="C254" s="58"/>
      <c r="D254" s="58"/>
      <c r="E254" s="58"/>
      <c r="F254" s="58"/>
      <c r="G254" s="58"/>
      <c r="H254" s="1"/>
      <c r="I254" s="1"/>
      <c r="J254" s="1"/>
      <c r="K254" s="1"/>
      <c r="L254" s="1"/>
      <c r="M254" s="1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>
      <c r="A255" s="58"/>
      <c r="B255" s="58"/>
      <c r="C255" s="58"/>
      <c r="D255" s="58"/>
      <c r="E255" s="58"/>
      <c r="F255" s="58"/>
      <c r="G255" s="58"/>
      <c r="H255" s="1"/>
      <c r="I255" s="1"/>
      <c r="J255" s="1"/>
      <c r="K255" s="1"/>
      <c r="L255" s="1"/>
      <c r="M255" s="1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>
      <c r="A256" s="58"/>
      <c r="B256" s="58"/>
      <c r="C256" s="58"/>
      <c r="D256" s="58"/>
      <c r="E256" s="58"/>
      <c r="F256" s="58"/>
      <c r="G256" s="58"/>
      <c r="H256" s="1"/>
      <c r="I256" s="1"/>
      <c r="J256" s="1"/>
      <c r="K256" s="1"/>
      <c r="L256" s="1"/>
      <c r="M256" s="1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>
      <c r="A257" s="58"/>
      <c r="B257" s="58"/>
      <c r="C257" s="58"/>
      <c r="D257" s="58"/>
      <c r="E257" s="58"/>
      <c r="F257" s="58"/>
      <c r="G257" s="58"/>
      <c r="H257" s="1"/>
      <c r="I257" s="1"/>
      <c r="J257" s="1"/>
      <c r="K257" s="1"/>
      <c r="L257" s="1"/>
      <c r="M257" s="1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>
      <c r="A258" s="58"/>
      <c r="B258" s="58"/>
      <c r="C258" s="58"/>
      <c r="D258" s="58"/>
      <c r="E258" s="58"/>
      <c r="F258" s="58"/>
      <c r="G258" s="58"/>
      <c r="H258" s="1"/>
      <c r="I258" s="1"/>
      <c r="J258" s="1"/>
      <c r="K258" s="1"/>
      <c r="L258" s="1"/>
      <c r="M258" s="1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>
      <c r="A259" s="58"/>
      <c r="B259" s="58"/>
      <c r="C259" s="58"/>
      <c r="D259" s="58"/>
      <c r="E259" s="58"/>
      <c r="F259" s="58"/>
      <c r="G259" s="58"/>
      <c r="H259" s="1"/>
      <c r="I259" s="1"/>
      <c r="J259" s="1"/>
      <c r="K259" s="1"/>
      <c r="L259" s="1"/>
      <c r="M259" s="1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>
      <c r="A260" s="58"/>
      <c r="B260" s="58"/>
      <c r="C260" s="58"/>
      <c r="D260" s="58"/>
      <c r="E260" s="58"/>
      <c r="F260" s="58"/>
      <c r="G260" s="58"/>
      <c r="H260" s="1"/>
      <c r="I260" s="1"/>
      <c r="J260" s="1"/>
      <c r="K260" s="1"/>
      <c r="L260" s="1"/>
      <c r="M260" s="1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>
      <c r="A261" s="58"/>
      <c r="B261" s="58"/>
      <c r="C261" s="58"/>
      <c r="D261" s="58"/>
      <c r="E261" s="58"/>
      <c r="F261" s="58"/>
      <c r="G261" s="58"/>
      <c r="H261" s="1"/>
      <c r="I261" s="1"/>
      <c r="J261" s="1"/>
      <c r="K261" s="1"/>
      <c r="L261" s="1"/>
      <c r="M261" s="1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>
      <c r="A262" s="58"/>
      <c r="B262" s="58"/>
      <c r="C262" s="58"/>
      <c r="D262" s="58"/>
      <c r="E262" s="58"/>
      <c r="F262" s="58"/>
      <c r="G262" s="58"/>
      <c r="H262" s="1"/>
      <c r="I262" s="1"/>
      <c r="J262" s="1"/>
      <c r="K262" s="1"/>
      <c r="L262" s="1"/>
      <c r="M262" s="1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>
      <c r="A263" s="58"/>
      <c r="B263" s="58"/>
      <c r="C263" s="58"/>
      <c r="D263" s="58"/>
      <c r="E263" s="58"/>
      <c r="F263" s="58"/>
      <c r="G263" s="58"/>
      <c r="H263" s="1"/>
      <c r="I263" s="1"/>
      <c r="J263" s="1"/>
      <c r="K263" s="1"/>
      <c r="L263" s="1"/>
      <c r="M263" s="1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>
      <c r="A264" s="58"/>
      <c r="B264" s="58"/>
      <c r="C264" s="58"/>
      <c r="D264" s="58"/>
      <c r="E264" s="58"/>
      <c r="F264" s="58"/>
      <c r="G264" s="58"/>
      <c r="H264" s="1"/>
      <c r="I264" s="1"/>
      <c r="J264" s="1"/>
      <c r="K264" s="1"/>
      <c r="L264" s="1"/>
      <c r="M264" s="1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>
      <c r="A265" s="58"/>
      <c r="B265" s="58"/>
      <c r="C265" s="58"/>
      <c r="D265" s="58"/>
      <c r="E265" s="58"/>
      <c r="F265" s="58"/>
      <c r="G265" s="58"/>
      <c r="H265" s="1"/>
      <c r="I265" s="1"/>
      <c r="J265" s="1"/>
      <c r="K265" s="1"/>
      <c r="L265" s="1"/>
      <c r="M265" s="1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>
      <c r="A266" s="58"/>
      <c r="B266" s="58"/>
      <c r="C266" s="58"/>
      <c r="D266" s="58"/>
      <c r="E266" s="58"/>
      <c r="F266" s="58"/>
      <c r="G266" s="58"/>
      <c r="H266" s="1"/>
      <c r="I266" s="1"/>
      <c r="J266" s="1"/>
      <c r="K266" s="1"/>
      <c r="L266" s="1"/>
      <c r="M266" s="1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>
      <c r="A267" s="58"/>
      <c r="B267" s="58"/>
      <c r="C267" s="58"/>
      <c r="D267" s="58"/>
      <c r="E267" s="58"/>
      <c r="F267" s="58"/>
      <c r="G267" s="58"/>
      <c r="H267" s="1"/>
      <c r="I267" s="1"/>
      <c r="J267" s="1"/>
      <c r="K267" s="1"/>
      <c r="L267" s="1"/>
      <c r="M267" s="1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>
      <c r="A268" s="58"/>
      <c r="B268" s="58"/>
      <c r="C268" s="58"/>
      <c r="D268" s="58"/>
      <c r="E268" s="58"/>
      <c r="F268" s="58"/>
      <c r="G268" s="58"/>
      <c r="H268" s="1"/>
      <c r="I268" s="1"/>
      <c r="J268" s="1"/>
      <c r="K268" s="1"/>
      <c r="L268" s="1"/>
      <c r="M268" s="1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>
      <c r="A269" s="58"/>
      <c r="B269" s="58"/>
      <c r="C269" s="58"/>
      <c r="D269" s="58"/>
      <c r="E269" s="58"/>
      <c r="F269" s="58"/>
      <c r="G269" s="58"/>
      <c r="H269" s="1"/>
      <c r="I269" s="1"/>
      <c r="J269" s="1"/>
      <c r="K269" s="1"/>
      <c r="L269" s="1"/>
      <c r="M269" s="1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>
      <c r="A270" s="58"/>
      <c r="B270" s="58"/>
      <c r="C270" s="58"/>
      <c r="D270" s="58"/>
      <c r="E270" s="58"/>
      <c r="F270" s="58"/>
      <c r="G270" s="58"/>
      <c r="H270" s="1"/>
      <c r="I270" s="1"/>
      <c r="J270" s="1"/>
      <c r="K270" s="1"/>
      <c r="L270" s="1"/>
      <c r="M270" s="1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>
      <c r="A271" s="58"/>
      <c r="B271" s="58"/>
      <c r="C271" s="58"/>
      <c r="D271" s="58"/>
      <c r="E271" s="58"/>
      <c r="F271" s="58"/>
      <c r="G271" s="58"/>
      <c r="H271" s="1"/>
      <c r="I271" s="1"/>
      <c r="J271" s="1"/>
      <c r="K271" s="1"/>
      <c r="L271" s="1"/>
      <c r="M271" s="1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>
      <c r="A272" s="58"/>
      <c r="B272" s="58"/>
      <c r="C272" s="58"/>
      <c r="D272" s="58"/>
      <c r="E272" s="58"/>
      <c r="F272" s="58"/>
      <c r="G272" s="58"/>
      <c r="H272" s="1"/>
      <c r="I272" s="1"/>
      <c r="J272" s="1"/>
      <c r="K272" s="1"/>
      <c r="L272" s="1"/>
      <c r="M272" s="1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>
      <c r="A273" s="58"/>
      <c r="B273" s="58"/>
      <c r="C273" s="58"/>
      <c r="D273" s="58"/>
      <c r="E273" s="58"/>
      <c r="F273" s="58"/>
      <c r="G273" s="58"/>
      <c r="H273" s="1"/>
      <c r="I273" s="1"/>
      <c r="J273" s="1"/>
      <c r="K273" s="1"/>
      <c r="L273" s="1"/>
      <c r="M273" s="1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>
      <c r="A274" s="58"/>
      <c r="B274" s="58"/>
      <c r="C274" s="58"/>
      <c r="D274" s="58"/>
      <c r="E274" s="58"/>
      <c r="F274" s="58"/>
      <c r="G274" s="58"/>
      <c r="H274" s="1"/>
      <c r="I274" s="1"/>
      <c r="J274" s="1"/>
      <c r="K274" s="1"/>
      <c r="L274" s="1"/>
      <c r="M274" s="1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>
      <c r="A275" s="58"/>
      <c r="B275" s="58"/>
      <c r="C275" s="58"/>
      <c r="D275" s="58"/>
      <c r="E275" s="58"/>
      <c r="F275" s="58"/>
      <c r="G275" s="58"/>
      <c r="H275" s="1"/>
      <c r="I275" s="1"/>
      <c r="J275" s="1"/>
      <c r="K275" s="1"/>
      <c r="L275" s="1"/>
      <c r="M275" s="1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>
      <c r="A276" s="58"/>
      <c r="B276" s="58"/>
      <c r="C276" s="58"/>
      <c r="D276" s="58"/>
      <c r="E276" s="58"/>
      <c r="F276" s="58"/>
      <c r="G276" s="58"/>
      <c r="H276" s="1"/>
      <c r="I276" s="1"/>
      <c r="J276" s="1"/>
      <c r="K276" s="1"/>
      <c r="L276" s="1"/>
      <c r="M276" s="1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>
      <c r="A277" s="58"/>
      <c r="B277" s="58"/>
      <c r="C277" s="58"/>
      <c r="D277" s="58"/>
      <c r="E277" s="58"/>
      <c r="F277" s="58"/>
      <c r="G277" s="58"/>
      <c r="H277" s="1"/>
      <c r="I277" s="1"/>
      <c r="J277" s="1"/>
      <c r="K277" s="1"/>
      <c r="L277" s="1"/>
      <c r="M277" s="1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>
      <c r="A278" s="58"/>
      <c r="B278" s="58"/>
      <c r="C278" s="58"/>
      <c r="D278" s="58"/>
      <c r="E278" s="58"/>
      <c r="F278" s="58"/>
      <c r="G278" s="58"/>
      <c r="H278" s="1"/>
      <c r="I278" s="1"/>
      <c r="J278" s="1"/>
      <c r="K278" s="1"/>
      <c r="L278" s="1"/>
      <c r="M278" s="1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>
      <c r="A279" s="58"/>
      <c r="B279" s="58"/>
      <c r="C279" s="58"/>
      <c r="D279" s="58"/>
      <c r="E279" s="58"/>
      <c r="F279" s="58"/>
      <c r="G279" s="58"/>
      <c r="H279" s="1"/>
      <c r="I279" s="1"/>
      <c r="J279" s="1"/>
      <c r="K279" s="1"/>
      <c r="L279" s="1"/>
      <c r="M279" s="1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>
      <c r="A280" s="58"/>
      <c r="B280" s="58"/>
      <c r="C280" s="58"/>
      <c r="D280" s="58"/>
      <c r="E280" s="58"/>
      <c r="F280" s="58"/>
      <c r="G280" s="58"/>
      <c r="H280" s="1"/>
      <c r="I280" s="1"/>
      <c r="J280" s="1"/>
      <c r="K280" s="1"/>
      <c r="L280" s="1"/>
      <c r="M280" s="1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>
      <c r="A281" s="58"/>
      <c r="B281" s="58"/>
      <c r="C281" s="58"/>
      <c r="D281" s="58"/>
      <c r="E281" s="58"/>
      <c r="F281" s="58"/>
      <c r="G281" s="58"/>
      <c r="H281" s="1"/>
      <c r="I281" s="1"/>
      <c r="J281" s="1"/>
      <c r="K281" s="1"/>
      <c r="L281" s="1"/>
      <c r="M281" s="1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>
      <c r="A282" s="58"/>
      <c r="B282" s="58"/>
      <c r="C282" s="58"/>
      <c r="D282" s="58"/>
      <c r="E282" s="58"/>
      <c r="F282" s="58"/>
      <c r="G282" s="58"/>
      <c r="H282" s="1"/>
      <c r="I282" s="1"/>
      <c r="J282" s="1"/>
      <c r="K282" s="1"/>
      <c r="L282" s="1"/>
      <c r="M282" s="1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>
      <c r="A283" s="58"/>
      <c r="B283" s="58"/>
      <c r="C283" s="58"/>
      <c r="D283" s="58"/>
      <c r="E283" s="58"/>
      <c r="F283" s="58"/>
      <c r="G283" s="58"/>
      <c r="H283" s="1"/>
      <c r="I283" s="1"/>
      <c r="J283" s="1"/>
      <c r="K283" s="1"/>
      <c r="L283" s="1"/>
      <c r="M283" s="1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>
      <c r="A284" s="58"/>
      <c r="B284" s="58"/>
      <c r="C284" s="58"/>
      <c r="D284" s="58"/>
      <c r="E284" s="58"/>
      <c r="F284" s="58"/>
      <c r="G284" s="58"/>
      <c r="H284" s="1"/>
      <c r="I284" s="1"/>
      <c r="J284" s="1"/>
      <c r="K284" s="1"/>
      <c r="L284" s="1"/>
      <c r="M284" s="1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>
      <c r="A285" s="58"/>
      <c r="B285" s="58"/>
      <c r="C285" s="58"/>
      <c r="D285" s="58"/>
      <c r="E285" s="58"/>
      <c r="F285" s="58"/>
      <c r="G285" s="58"/>
      <c r="H285" s="1"/>
      <c r="I285" s="1"/>
      <c r="J285" s="1"/>
      <c r="K285" s="1"/>
      <c r="L285" s="1"/>
      <c r="M285" s="1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>
      <c r="A286" s="58"/>
      <c r="B286" s="58"/>
      <c r="C286" s="58"/>
      <c r="D286" s="58"/>
      <c r="E286" s="58"/>
      <c r="F286" s="58"/>
      <c r="G286" s="58"/>
      <c r="H286" s="1"/>
      <c r="I286" s="1"/>
      <c r="J286" s="1"/>
      <c r="K286" s="1"/>
      <c r="L286" s="1"/>
      <c r="M286" s="1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>
      <c r="A287" s="58"/>
      <c r="B287" s="58"/>
      <c r="C287" s="58"/>
      <c r="D287" s="58"/>
      <c r="E287" s="58"/>
      <c r="F287" s="58"/>
      <c r="G287" s="58"/>
      <c r="H287" s="1"/>
      <c r="I287" s="1"/>
      <c r="J287" s="1"/>
      <c r="K287" s="1"/>
      <c r="L287" s="1"/>
      <c r="M287" s="1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>
      <c r="A288" s="58"/>
      <c r="B288" s="58"/>
      <c r="C288" s="58"/>
      <c r="D288" s="58"/>
      <c r="E288" s="58"/>
      <c r="F288" s="58"/>
      <c r="G288" s="58"/>
      <c r="H288" s="1"/>
      <c r="I288" s="1"/>
      <c r="J288" s="1"/>
      <c r="K288" s="1"/>
      <c r="L288" s="1"/>
      <c r="M288" s="1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>
      <c r="A289" s="58"/>
      <c r="B289" s="58"/>
      <c r="C289" s="58"/>
      <c r="D289" s="58"/>
      <c r="E289" s="58"/>
      <c r="F289" s="58"/>
      <c r="G289" s="58"/>
      <c r="H289" s="1"/>
      <c r="I289" s="1"/>
      <c r="J289" s="1"/>
      <c r="K289" s="1"/>
      <c r="L289" s="1"/>
      <c r="M289" s="1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>
      <c r="A290" s="58"/>
      <c r="B290" s="58"/>
      <c r="C290" s="58"/>
      <c r="D290" s="58"/>
      <c r="E290" s="58"/>
      <c r="F290" s="58"/>
      <c r="G290" s="58"/>
      <c r="H290" s="1"/>
      <c r="I290" s="1"/>
      <c r="J290" s="1"/>
      <c r="K290" s="1"/>
      <c r="L290" s="1"/>
      <c r="M290" s="1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>
      <c r="A291" s="58"/>
      <c r="B291" s="58"/>
      <c r="C291" s="58"/>
      <c r="D291" s="58"/>
      <c r="E291" s="58"/>
      <c r="F291" s="58"/>
      <c r="G291" s="58"/>
      <c r="H291" s="1"/>
      <c r="I291" s="1"/>
      <c r="J291" s="1"/>
      <c r="K291" s="1"/>
      <c r="L291" s="1"/>
      <c r="M291" s="1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>
      <c r="A292" s="58"/>
      <c r="B292" s="58"/>
      <c r="C292" s="58"/>
      <c r="D292" s="58"/>
      <c r="E292" s="58"/>
      <c r="F292" s="58"/>
      <c r="G292" s="58"/>
      <c r="H292" s="1"/>
      <c r="I292" s="1"/>
      <c r="J292" s="1"/>
      <c r="K292" s="1"/>
      <c r="L292" s="1"/>
      <c r="M292" s="1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>
      <c r="A293" s="58"/>
      <c r="B293" s="58"/>
      <c r="C293" s="58"/>
      <c r="D293" s="58"/>
      <c r="E293" s="58"/>
      <c r="F293" s="58"/>
      <c r="G293" s="58"/>
      <c r="H293" s="1"/>
      <c r="I293" s="1"/>
      <c r="J293" s="1"/>
      <c r="K293" s="1"/>
      <c r="L293" s="1"/>
      <c r="M293" s="1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>
      <c r="A294" s="58"/>
      <c r="B294" s="58"/>
      <c r="C294" s="58"/>
      <c r="D294" s="58"/>
      <c r="E294" s="58"/>
      <c r="F294" s="58"/>
      <c r="G294" s="58"/>
      <c r="H294" s="1"/>
      <c r="I294" s="1"/>
      <c r="J294" s="1"/>
      <c r="K294" s="1"/>
      <c r="L294" s="1"/>
      <c r="M294" s="1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>
      <c r="A295" s="58"/>
      <c r="B295" s="58"/>
      <c r="C295" s="58"/>
      <c r="D295" s="58"/>
      <c r="E295" s="58"/>
      <c r="F295" s="58"/>
      <c r="G295" s="58"/>
      <c r="H295" s="1"/>
      <c r="I295" s="1"/>
      <c r="J295" s="1"/>
      <c r="K295" s="1"/>
      <c r="L295" s="1"/>
      <c r="M295" s="1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>
      <c r="A296" s="58"/>
      <c r="B296" s="58"/>
      <c r="C296" s="58"/>
      <c r="D296" s="58"/>
      <c r="E296" s="58"/>
      <c r="F296" s="58"/>
      <c r="G296" s="58"/>
      <c r="H296" s="1"/>
      <c r="I296" s="1"/>
      <c r="J296" s="1"/>
      <c r="K296" s="1"/>
      <c r="L296" s="1"/>
      <c r="M296" s="1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>
      <c r="A297" s="58"/>
      <c r="B297" s="58"/>
      <c r="C297" s="58"/>
      <c r="D297" s="58"/>
      <c r="E297" s="58"/>
      <c r="F297" s="58"/>
      <c r="G297" s="58"/>
      <c r="H297" s="1"/>
      <c r="I297" s="1"/>
      <c r="J297" s="1"/>
      <c r="K297" s="1"/>
      <c r="L297" s="1"/>
      <c r="M297" s="1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>
      <c r="A298" s="58"/>
      <c r="B298" s="58"/>
      <c r="C298" s="58"/>
      <c r="D298" s="58"/>
      <c r="E298" s="58"/>
      <c r="F298" s="58"/>
      <c r="G298" s="58"/>
      <c r="H298" s="1"/>
      <c r="I298" s="1"/>
      <c r="J298" s="1"/>
      <c r="K298" s="1"/>
      <c r="L298" s="1"/>
      <c r="M298" s="1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>
      <c r="A299" s="58"/>
      <c r="B299" s="58"/>
      <c r="C299" s="58"/>
      <c r="D299" s="58"/>
      <c r="E299" s="58"/>
      <c r="F299" s="58"/>
      <c r="G299" s="58"/>
      <c r="H299" s="1"/>
      <c r="I299" s="1"/>
      <c r="J299" s="1"/>
      <c r="K299" s="1"/>
      <c r="L299" s="1"/>
      <c r="M299" s="1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>
      <c r="A300" s="58"/>
      <c r="B300" s="58"/>
      <c r="C300" s="58"/>
      <c r="D300" s="58"/>
      <c r="E300" s="58"/>
      <c r="F300" s="58"/>
      <c r="G300" s="58"/>
      <c r="H300" s="1"/>
      <c r="I300" s="1"/>
      <c r="J300" s="1"/>
      <c r="K300" s="1"/>
      <c r="L300" s="1"/>
      <c r="M300" s="1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>
      <c r="A301" s="58"/>
      <c r="B301" s="58"/>
      <c r="C301" s="58"/>
      <c r="D301" s="58"/>
      <c r="E301" s="58"/>
      <c r="F301" s="58"/>
      <c r="G301" s="58"/>
      <c r="H301" s="1"/>
      <c r="I301" s="1"/>
      <c r="J301" s="1"/>
      <c r="K301" s="1"/>
      <c r="L301" s="1"/>
      <c r="M301" s="1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>
      <c r="A302" s="58"/>
      <c r="B302" s="58"/>
      <c r="C302" s="58"/>
      <c r="D302" s="58"/>
      <c r="E302" s="58"/>
      <c r="F302" s="58"/>
      <c r="G302" s="58"/>
      <c r="H302" s="1"/>
      <c r="I302" s="1"/>
      <c r="J302" s="1"/>
      <c r="K302" s="1"/>
      <c r="L302" s="1"/>
      <c r="M302" s="1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>
      <c r="A303" s="58"/>
      <c r="B303" s="58"/>
      <c r="C303" s="58"/>
      <c r="D303" s="58"/>
      <c r="E303" s="58"/>
      <c r="F303" s="58"/>
      <c r="G303" s="58"/>
      <c r="H303" s="1"/>
      <c r="I303" s="1"/>
      <c r="J303" s="1"/>
      <c r="K303" s="1"/>
      <c r="L303" s="1"/>
      <c r="M303" s="1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>
      <c r="A304" s="58"/>
      <c r="B304" s="58"/>
      <c r="C304" s="58"/>
      <c r="D304" s="58"/>
      <c r="E304" s="58"/>
      <c r="F304" s="58"/>
      <c r="G304" s="58"/>
      <c r="H304" s="1"/>
      <c r="I304" s="1"/>
      <c r="J304" s="1"/>
      <c r="K304" s="1"/>
      <c r="L304" s="1"/>
      <c r="M304" s="1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>
      <c r="A305" s="58"/>
      <c r="B305" s="58"/>
      <c r="C305" s="58"/>
      <c r="D305" s="58"/>
      <c r="E305" s="58"/>
      <c r="F305" s="58"/>
      <c r="G305" s="58"/>
      <c r="H305" s="1"/>
      <c r="I305" s="1"/>
      <c r="J305" s="1"/>
      <c r="K305" s="1"/>
      <c r="L305" s="1"/>
      <c r="M305" s="1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>
      <c r="A306" s="58"/>
      <c r="B306" s="58"/>
      <c r="C306" s="58"/>
      <c r="D306" s="58"/>
      <c r="E306" s="58"/>
      <c r="F306" s="58"/>
      <c r="G306" s="58"/>
      <c r="H306" s="1"/>
      <c r="I306" s="1"/>
      <c r="J306" s="1"/>
      <c r="K306" s="1"/>
      <c r="L306" s="1"/>
      <c r="M306" s="1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>
      <c r="A307" s="58"/>
      <c r="B307" s="58"/>
      <c r="C307" s="58"/>
      <c r="D307" s="58"/>
      <c r="E307" s="58"/>
      <c r="F307" s="58"/>
      <c r="G307" s="58"/>
      <c r="H307" s="1"/>
      <c r="I307" s="1"/>
      <c r="J307" s="1"/>
      <c r="K307" s="1"/>
      <c r="L307" s="1"/>
      <c r="M307" s="1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>
      <c r="A308" s="58"/>
      <c r="B308" s="58"/>
      <c r="C308" s="58"/>
      <c r="D308" s="58"/>
      <c r="E308" s="58"/>
      <c r="F308" s="58"/>
      <c r="G308" s="58"/>
      <c r="H308" s="1"/>
      <c r="I308" s="1"/>
      <c r="J308" s="1"/>
      <c r="K308" s="1"/>
      <c r="L308" s="1"/>
      <c r="M308" s="1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>
      <c r="A309" s="58"/>
      <c r="B309" s="58"/>
      <c r="C309" s="58"/>
      <c r="D309" s="58"/>
      <c r="E309" s="58"/>
      <c r="F309" s="58"/>
      <c r="G309" s="58"/>
      <c r="H309" s="1"/>
      <c r="I309" s="1"/>
      <c r="J309" s="1"/>
      <c r="K309" s="1"/>
      <c r="L309" s="1"/>
      <c r="M309" s="1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>
      <c r="A310" s="58"/>
      <c r="B310" s="58"/>
      <c r="C310" s="58"/>
      <c r="D310" s="58"/>
      <c r="E310" s="58"/>
      <c r="F310" s="58"/>
      <c r="G310" s="58"/>
      <c r="H310" s="1"/>
      <c r="I310" s="1"/>
      <c r="J310" s="1"/>
      <c r="K310" s="1"/>
      <c r="L310" s="1"/>
      <c r="M310" s="1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>
      <c r="A311" s="58"/>
      <c r="B311" s="58"/>
      <c r="C311" s="58"/>
      <c r="D311" s="58"/>
      <c r="E311" s="58"/>
      <c r="F311" s="58"/>
      <c r="G311" s="58"/>
      <c r="H311" s="1"/>
      <c r="I311" s="1"/>
      <c r="J311" s="1"/>
      <c r="K311" s="1"/>
      <c r="L311" s="1"/>
      <c r="M311" s="1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>
      <c r="A312" s="58"/>
      <c r="B312" s="58"/>
      <c r="C312" s="58"/>
      <c r="D312" s="58"/>
      <c r="E312" s="58"/>
      <c r="F312" s="58"/>
      <c r="G312" s="58"/>
      <c r="H312" s="1"/>
      <c r="I312" s="1"/>
      <c r="J312" s="1"/>
      <c r="K312" s="1"/>
      <c r="L312" s="1"/>
      <c r="M312" s="1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>
      <c r="A313" s="58"/>
      <c r="B313" s="58"/>
      <c r="C313" s="58"/>
      <c r="D313" s="58"/>
      <c r="E313" s="58"/>
      <c r="F313" s="58"/>
      <c r="G313" s="58"/>
      <c r="H313" s="1"/>
      <c r="I313" s="1"/>
      <c r="J313" s="1"/>
      <c r="K313" s="1"/>
      <c r="L313" s="1"/>
      <c r="M313" s="1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>
      <c r="A314" s="58"/>
      <c r="B314" s="58"/>
      <c r="C314" s="58"/>
      <c r="D314" s="58"/>
      <c r="E314" s="58"/>
      <c r="F314" s="58"/>
      <c r="G314" s="58"/>
      <c r="H314" s="1"/>
      <c r="I314" s="1"/>
      <c r="J314" s="1"/>
      <c r="K314" s="1"/>
      <c r="L314" s="1"/>
      <c r="M314" s="1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>
      <c r="A315" s="58"/>
      <c r="B315" s="58"/>
      <c r="C315" s="58"/>
      <c r="D315" s="58"/>
      <c r="E315" s="58"/>
      <c r="F315" s="58"/>
      <c r="G315" s="58"/>
      <c r="H315" s="1"/>
      <c r="I315" s="1"/>
      <c r="J315" s="1"/>
      <c r="K315" s="1"/>
      <c r="L315" s="1"/>
      <c r="M315" s="1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>
      <c r="A316" s="58"/>
      <c r="B316" s="58"/>
      <c r="C316" s="58"/>
      <c r="D316" s="58"/>
      <c r="E316" s="58"/>
      <c r="F316" s="58"/>
      <c r="G316" s="58"/>
      <c r="H316" s="1"/>
      <c r="I316" s="1"/>
      <c r="J316" s="1"/>
      <c r="K316" s="1"/>
      <c r="L316" s="1"/>
      <c r="M316" s="1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>
      <c r="A317" s="58"/>
      <c r="B317" s="58"/>
      <c r="C317" s="58"/>
      <c r="D317" s="58"/>
      <c r="E317" s="58"/>
      <c r="F317" s="58"/>
      <c r="G317" s="58"/>
      <c r="H317" s="1"/>
      <c r="I317" s="1"/>
      <c r="J317" s="1"/>
      <c r="K317" s="1"/>
      <c r="L317" s="1"/>
      <c r="M317" s="1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>
      <c r="A318" s="58"/>
      <c r="B318" s="58"/>
      <c r="C318" s="58"/>
      <c r="D318" s="58"/>
      <c r="E318" s="58"/>
      <c r="F318" s="58"/>
      <c r="G318" s="58"/>
      <c r="H318" s="1"/>
      <c r="I318" s="1"/>
      <c r="J318" s="1"/>
      <c r="K318" s="1"/>
      <c r="L318" s="1"/>
      <c r="M318" s="1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>
      <c r="A319" s="58"/>
      <c r="B319" s="58"/>
      <c r="C319" s="58"/>
      <c r="D319" s="58"/>
      <c r="E319" s="58"/>
      <c r="F319" s="58"/>
      <c r="G319" s="58"/>
      <c r="H319" s="1"/>
      <c r="I319" s="1"/>
      <c r="J319" s="1"/>
      <c r="K319" s="1"/>
      <c r="L319" s="1"/>
      <c r="M319" s="1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>
      <c r="A320" s="58"/>
      <c r="B320" s="58"/>
      <c r="C320" s="58"/>
      <c r="D320" s="58"/>
      <c r="E320" s="58"/>
      <c r="F320" s="58"/>
      <c r="G320" s="58"/>
      <c r="H320" s="1"/>
      <c r="I320" s="1"/>
      <c r="J320" s="1"/>
      <c r="K320" s="1"/>
      <c r="L320" s="1"/>
      <c r="M320" s="1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>
      <c r="A321" s="58"/>
      <c r="B321" s="58"/>
      <c r="C321" s="58"/>
      <c r="D321" s="58"/>
      <c r="E321" s="58"/>
      <c r="F321" s="58"/>
      <c r="G321" s="58"/>
      <c r="H321" s="1"/>
      <c r="I321" s="1"/>
      <c r="J321" s="1"/>
      <c r="K321" s="1"/>
      <c r="L321" s="1"/>
      <c r="M321" s="1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>
      <c r="A322" s="58"/>
      <c r="B322" s="58"/>
      <c r="C322" s="58"/>
      <c r="D322" s="58"/>
      <c r="E322" s="58"/>
      <c r="F322" s="58"/>
      <c r="G322" s="58"/>
      <c r="H322" s="1"/>
      <c r="I322" s="1"/>
      <c r="J322" s="1"/>
      <c r="K322" s="1"/>
      <c r="L322" s="1"/>
      <c r="M322" s="1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>
      <c r="A323" s="58"/>
      <c r="B323" s="58"/>
      <c r="C323" s="58"/>
      <c r="D323" s="58"/>
      <c r="E323" s="58"/>
      <c r="F323" s="58"/>
      <c r="G323" s="58"/>
      <c r="H323" s="1"/>
      <c r="I323" s="1"/>
      <c r="J323" s="1"/>
      <c r="K323" s="1"/>
      <c r="L323" s="1"/>
      <c r="M323" s="1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>
      <c r="A324" s="58"/>
      <c r="B324" s="58"/>
      <c r="C324" s="58"/>
      <c r="D324" s="58"/>
      <c r="E324" s="58"/>
      <c r="F324" s="58"/>
      <c r="G324" s="58"/>
      <c r="H324" s="1"/>
      <c r="I324" s="1"/>
      <c r="J324" s="1"/>
      <c r="K324" s="1"/>
      <c r="L324" s="1"/>
      <c r="M324" s="1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>
      <c r="A325" s="58"/>
      <c r="B325" s="58"/>
      <c r="C325" s="58"/>
      <c r="D325" s="58"/>
      <c r="E325" s="58"/>
      <c r="F325" s="58"/>
      <c r="G325" s="58"/>
      <c r="H325" s="1"/>
      <c r="I325" s="1"/>
      <c r="J325" s="1"/>
      <c r="K325" s="1"/>
      <c r="L325" s="1"/>
      <c r="M325" s="1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>
      <c r="A326" s="58"/>
      <c r="B326" s="58"/>
      <c r="C326" s="58"/>
      <c r="D326" s="58"/>
      <c r="E326" s="58"/>
      <c r="F326" s="58"/>
      <c r="G326" s="58"/>
      <c r="H326" s="1"/>
      <c r="I326" s="1"/>
      <c r="J326" s="1"/>
      <c r="K326" s="1"/>
      <c r="L326" s="1"/>
      <c r="M326" s="1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>
      <c r="A327" s="58"/>
      <c r="B327" s="58"/>
      <c r="C327" s="58"/>
      <c r="D327" s="58"/>
      <c r="E327" s="58"/>
      <c r="F327" s="58"/>
      <c r="G327" s="58"/>
      <c r="H327" s="1"/>
      <c r="I327" s="1"/>
      <c r="J327" s="1"/>
      <c r="K327" s="1"/>
      <c r="L327" s="1"/>
      <c r="M327" s="1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>
      <c r="A328" s="58"/>
      <c r="B328" s="58"/>
      <c r="C328" s="58"/>
      <c r="D328" s="58"/>
      <c r="E328" s="58"/>
      <c r="F328" s="58"/>
      <c r="G328" s="58"/>
      <c r="H328" s="1"/>
      <c r="I328" s="1"/>
      <c r="J328" s="1"/>
      <c r="K328" s="1"/>
      <c r="L328" s="1"/>
      <c r="M328" s="1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>
      <c r="A329" s="58"/>
      <c r="B329" s="58"/>
      <c r="C329" s="58"/>
      <c r="D329" s="58"/>
      <c r="E329" s="58"/>
      <c r="F329" s="58"/>
      <c r="G329" s="58"/>
      <c r="H329" s="1"/>
      <c r="I329" s="1"/>
      <c r="J329" s="1"/>
      <c r="K329" s="1"/>
      <c r="L329" s="1"/>
      <c r="M329" s="1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>
      <c r="A330" s="58"/>
      <c r="B330" s="58"/>
      <c r="C330" s="58"/>
      <c r="D330" s="58"/>
      <c r="E330" s="58"/>
      <c r="F330" s="58"/>
      <c r="G330" s="58"/>
      <c r="H330" s="1"/>
      <c r="I330" s="1"/>
      <c r="J330" s="1"/>
      <c r="K330" s="1"/>
      <c r="L330" s="1"/>
      <c r="M330" s="1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>
      <c r="A331" s="58"/>
      <c r="B331" s="58"/>
      <c r="C331" s="58"/>
      <c r="D331" s="58"/>
      <c r="E331" s="58"/>
      <c r="F331" s="58"/>
      <c r="G331" s="58"/>
      <c r="H331" s="1"/>
      <c r="I331" s="1"/>
      <c r="J331" s="1"/>
      <c r="K331" s="1"/>
      <c r="L331" s="1"/>
      <c r="M331" s="1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>
      <c r="A332" s="58"/>
      <c r="B332" s="58"/>
      <c r="C332" s="58"/>
      <c r="D332" s="58"/>
      <c r="E332" s="58"/>
      <c r="F332" s="58"/>
      <c r="G332" s="58"/>
      <c r="H332" s="1"/>
      <c r="I332" s="1"/>
      <c r="J332" s="1"/>
      <c r="K332" s="1"/>
      <c r="L332" s="1"/>
      <c r="M332" s="1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>
      <c r="A333" s="58"/>
      <c r="B333" s="58"/>
      <c r="C333" s="58"/>
      <c r="D333" s="58"/>
      <c r="E333" s="58"/>
      <c r="F333" s="58"/>
      <c r="G333" s="58"/>
      <c r="H333" s="1"/>
      <c r="I333" s="1"/>
      <c r="J333" s="1"/>
      <c r="K333" s="1"/>
      <c r="L333" s="1"/>
      <c r="M333" s="1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>
      <c r="A334" s="58"/>
      <c r="B334" s="58"/>
      <c r="C334" s="58"/>
      <c r="D334" s="58"/>
      <c r="E334" s="58"/>
      <c r="F334" s="58"/>
      <c r="G334" s="58"/>
      <c r="H334" s="1"/>
      <c r="I334" s="1"/>
      <c r="J334" s="1"/>
      <c r="K334" s="1"/>
      <c r="L334" s="1"/>
      <c r="M334" s="1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>
      <c r="A335" s="58"/>
      <c r="B335" s="58"/>
      <c r="C335" s="58"/>
      <c r="D335" s="58"/>
      <c r="E335" s="58"/>
      <c r="F335" s="58"/>
      <c r="G335" s="58"/>
      <c r="H335" s="1"/>
      <c r="I335" s="1"/>
      <c r="J335" s="1"/>
      <c r="K335" s="1"/>
      <c r="L335" s="1"/>
      <c r="M335" s="1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>
      <c r="A336" s="58"/>
      <c r="B336" s="58"/>
      <c r="C336" s="58"/>
      <c r="D336" s="58"/>
      <c r="E336" s="58"/>
      <c r="F336" s="58"/>
      <c r="G336" s="58"/>
      <c r="H336" s="1"/>
      <c r="I336" s="1"/>
      <c r="J336" s="1"/>
      <c r="K336" s="1"/>
      <c r="L336" s="1"/>
      <c r="M336" s="1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>
      <c r="A337" s="58"/>
      <c r="B337" s="58"/>
      <c r="C337" s="58"/>
      <c r="D337" s="58"/>
      <c r="E337" s="58"/>
      <c r="F337" s="58"/>
      <c r="G337" s="58"/>
      <c r="H337" s="1"/>
      <c r="I337" s="1"/>
      <c r="J337" s="1"/>
      <c r="K337" s="1"/>
      <c r="L337" s="1"/>
      <c r="M337" s="1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>
      <c r="A338" s="58"/>
      <c r="B338" s="58"/>
      <c r="C338" s="58"/>
      <c r="D338" s="58"/>
      <c r="E338" s="58"/>
      <c r="F338" s="58"/>
      <c r="G338" s="58"/>
      <c r="H338" s="1"/>
      <c r="I338" s="1"/>
      <c r="J338" s="1"/>
      <c r="K338" s="1"/>
      <c r="L338" s="1"/>
      <c r="M338" s="1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>
      <c r="A339" s="58"/>
      <c r="B339" s="58"/>
      <c r="C339" s="58"/>
      <c r="D339" s="58"/>
      <c r="E339" s="58"/>
      <c r="F339" s="58"/>
      <c r="G339" s="58"/>
      <c r="H339" s="1"/>
      <c r="I339" s="1"/>
      <c r="J339" s="1"/>
      <c r="K339" s="1"/>
      <c r="L339" s="1"/>
      <c r="M339" s="1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>
      <c r="A340" s="58"/>
      <c r="B340" s="58"/>
      <c r="C340" s="58"/>
      <c r="D340" s="58"/>
      <c r="E340" s="58"/>
      <c r="F340" s="58"/>
      <c r="G340" s="58"/>
      <c r="H340" s="1"/>
      <c r="I340" s="1"/>
      <c r="J340" s="1"/>
      <c r="K340" s="1"/>
      <c r="L340" s="1"/>
      <c r="M340" s="1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>
      <c r="A341" s="58"/>
      <c r="B341" s="58"/>
      <c r="C341" s="58"/>
      <c r="D341" s="58"/>
      <c r="E341" s="58"/>
      <c r="F341" s="58"/>
      <c r="G341" s="58"/>
      <c r="H341" s="1"/>
      <c r="I341" s="1"/>
      <c r="J341" s="1"/>
      <c r="K341" s="1"/>
      <c r="L341" s="1"/>
      <c r="M341" s="1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>
      <c r="A342" s="58"/>
      <c r="B342" s="58"/>
      <c r="C342" s="58"/>
      <c r="D342" s="58"/>
      <c r="E342" s="58"/>
      <c r="F342" s="58"/>
      <c r="G342" s="58"/>
      <c r="H342" s="1"/>
      <c r="I342" s="1"/>
      <c r="J342" s="1"/>
      <c r="K342" s="1"/>
      <c r="L342" s="1"/>
      <c r="M342" s="1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>
      <c r="A343" s="58"/>
      <c r="B343" s="58"/>
      <c r="C343" s="58"/>
      <c r="D343" s="58"/>
      <c r="E343" s="58"/>
      <c r="F343" s="58"/>
      <c r="G343" s="58"/>
      <c r="H343" s="1"/>
      <c r="I343" s="1"/>
      <c r="J343" s="1"/>
      <c r="K343" s="1"/>
      <c r="L343" s="1"/>
      <c r="M343" s="1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>
      <c r="A344" s="58"/>
      <c r="B344" s="58"/>
      <c r="C344" s="58"/>
      <c r="D344" s="58"/>
      <c r="E344" s="58"/>
      <c r="F344" s="58"/>
      <c r="G344" s="58"/>
      <c r="H344" s="1"/>
      <c r="I344" s="1"/>
      <c r="J344" s="1"/>
      <c r="K344" s="1"/>
      <c r="L344" s="1"/>
      <c r="M344" s="1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>
      <c r="A345" s="58"/>
      <c r="B345" s="58"/>
      <c r="C345" s="58"/>
      <c r="D345" s="58"/>
      <c r="E345" s="58"/>
      <c r="F345" s="58"/>
      <c r="G345" s="58"/>
      <c r="H345" s="1"/>
      <c r="I345" s="1"/>
      <c r="J345" s="1"/>
      <c r="K345" s="1"/>
      <c r="L345" s="1"/>
      <c r="M345" s="1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>
      <c r="A346" s="58"/>
      <c r="B346" s="58"/>
      <c r="C346" s="58"/>
      <c r="D346" s="58"/>
      <c r="E346" s="58"/>
      <c r="F346" s="58"/>
      <c r="G346" s="58"/>
      <c r="H346" s="1"/>
      <c r="I346" s="1"/>
      <c r="J346" s="1"/>
      <c r="K346" s="1"/>
      <c r="L346" s="1"/>
      <c r="M346" s="1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>
      <c r="A347" s="58"/>
      <c r="B347" s="58"/>
      <c r="C347" s="58"/>
      <c r="D347" s="58"/>
      <c r="E347" s="58"/>
      <c r="F347" s="58"/>
      <c r="G347" s="58"/>
      <c r="H347" s="1"/>
      <c r="I347" s="1"/>
      <c r="J347" s="1"/>
      <c r="K347" s="1"/>
      <c r="L347" s="1"/>
      <c r="M347" s="1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>
      <c r="A348" s="58"/>
      <c r="B348" s="58"/>
      <c r="C348" s="58"/>
      <c r="D348" s="58"/>
      <c r="E348" s="58"/>
      <c r="F348" s="58"/>
      <c r="G348" s="58"/>
      <c r="H348" s="1"/>
      <c r="I348" s="1"/>
      <c r="J348" s="1"/>
      <c r="K348" s="1"/>
      <c r="L348" s="1"/>
      <c r="M348" s="1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>
      <c r="A349" s="58"/>
      <c r="B349" s="58"/>
      <c r="C349" s="58"/>
      <c r="D349" s="58"/>
      <c r="E349" s="58"/>
      <c r="F349" s="58"/>
      <c r="G349" s="58"/>
      <c r="H349" s="1"/>
      <c r="I349" s="1"/>
      <c r="J349" s="1"/>
      <c r="K349" s="1"/>
      <c r="L349" s="1"/>
      <c r="M349" s="1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>
      <c r="A350" s="58"/>
      <c r="B350" s="58"/>
      <c r="C350" s="58"/>
      <c r="D350" s="58"/>
      <c r="E350" s="58"/>
      <c r="F350" s="58"/>
      <c r="G350" s="58"/>
      <c r="H350" s="1"/>
      <c r="I350" s="1"/>
      <c r="J350" s="1"/>
      <c r="K350" s="1"/>
      <c r="L350" s="1"/>
      <c r="M350" s="1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>
      <c r="A351" s="58"/>
      <c r="B351" s="58"/>
      <c r="C351" s="58"/>
      <c r="D351" s="58"/>
      <c r="E351" s="58"/>
      <c r="F351" s="58"/>
      <c r="G351" s="58"/>
      <c r="H351" s="1"/>
      <c r="I351" s="1"/>
      <c r="J351" s="1"/>
      <c r="K351" s="1"/>
      <c r="L351" s="1"/>
      <c r="M351" s="1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>
      <c r="A352" s="58"/>
      <c r="B352" s="58"/>
      <c r="C352" s="58"/>
      <c r="D352" s="58"/>
      <c r="E352" s="58"/>
      <c r="F352" s="58"/>
      <c r="G352" s="58"/>
      <c r="H352" s="1"/>
      <c r="I352" s="1"/>
      <c r="J352" s="1"/>
      <c r="K352" s="1"/>
      <c r="L352" s="1"/>
      <c r="M352" s="1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>
      <c r="A353" s="58"/>
      <c r="B353" s="58"/>
      <c r="C353" s="58"/>
      <c r="D353" s="58"/>
      <c r="E353" s="58"/>
      <c r="F353" s="58"/>
      <c r="G353" s="58"/>
      <c r="H353" s="1"/>
      <c r="I353" s="1"/>
      <c r="J353" s="1"/>
      <c r="K353" s="1"/>
      <c r="L353" s="1"/>
      <c r="M353" s="1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>
      <c r="A354" s="58"/>
      <c r="B354" s="58"/>
      <c r="C354" s="58"/>
      <c r="D354" s="58"/>
      <c r="E354" s="58"/>
      <c r="F354" s="58"/>
      <c r="G354" s="58"/>
      <c r="H354" s="1"/>
      <c r="I354" s="1"/>
      <c r="J354" s="1"/>
      <c r="K354" s="1"/>
      <c r="L354" s="1"/>
      <c r="M354" s="1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>
      <c r="A355" s="58"/>
      <c r="B355" s="58"/>
      <c r="C355" s="58"/>
      <c r="D355" s="58"/>
      <c r="E355" s="58"/>
      <c r="F355" s="58"/>
      <c r="G355" s="58"/>
      <c r="H355" s="1"/>
      <c r="I355" s="1"/>
      <c r="J355" s="1"/>
      <c r="K355" s="1"/>
      <c r="L355" s="1"/>
      <c r="M355" s="1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>
      <c r="A356" s="58"/>
      <c r="B356" s="58"/>
      <c r="C356" s="58"/>
      <c r="D356" s="58"/>
      <c r="E356" s="58"/>
      <c r="F356" s="58"/>
      <c r="G356" s="58"/>
      <c r="H356" s="1"/>
      <c r="I356" s="1"/>
      <c r="J356" s="1"/>
      <c r="K356" s="1"/>
      <c r="L356" s="1"/>
      <c r="M356" s="1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>
      <c r="A357" s="58"/>
      <c r="B357" s="58"/>
      <c r="C357" s="58"/>
      <c r="D357" s="58"/>
      <c r="E357" s="58"/>
      <c r="F357" s="58"/>
      <c r="G357" s="58"/>
      <c r="H357" s="1"/>
      <c r="I357" s="1"/>
      <c r="J357" s="1"/>
      <c r="K357" s="1"/>
      <c r="L357" s="1"/>
      <c r="M357" s="1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>
      <c r="A358" s="58"/>
      <c r="B358" s="58"/>
      <c r="C358" s="58"/>
      <c r="D358" s="58"/>
      <c r="E358" s="58"/>
      <c r="F358" s="58"/>
      <c r="G358" s="58"/>
      <c r="H358" s="1"/>
      <c r="I358" s="1"/>
      <c r="J358" s="1"/>
      <c r="K358" s="1"/>
      <c r="L358" s="1"/>
      <c r="M358" s="1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>
      <c r="A359" s="58"/>
      <c r="B359" s="58"/>
      <c r="C359" s="58"/>
      <c r="D359" s="58"/>
      <c r="E359" s="58"/>
      <c r="F359" s="58"/>
      <c r="G359" s="58"/>
      <c r="H359" s="1"/>
      <c r="I359" s="1"/>
      <c r="J359" s="1"/>
      <c r="K359" s="1"/>
      <c r="L359" s="1"/>
      <c r="M359" s="1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>
      <c r="A360" s="58"/>
      <c r="B360" s="58"/>
      <c r="C360" s="58"/>
      <c r="D360" s="58"/>
      <c r="E360" s="58"/>
      <c r="F360" s="58"/>
      <c r="G360" s="58"/>
      <c r="H360" s="1"/>
      <c r="I360" s="1"/>
      <c r="J360" s="1"/>
      <c r="K360" s="1"/>
      <c r="L360" s="1"/>
      <c r="M360" s="1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>
      <c r="A361" s="58"/>
      <c r="B361" s="58"/>
      <c r="C361" s="58"/>
      <c r="D361" s="58"/>
      <c r="E361" s="58"/>
      <c r="F361" s="58"/>
      <c r="G361" s="58"/>
      <c r="H361" s="1"/>
      <c r="I361" s="1"/>
      <c r="J361" s="1"/>
      <c r="K361" s="1"/>
      <c r="L361" s="1"/>
      <c r="M361" s="1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>
      <c r="A362" s="58"/>
      <c r="B362" s="58"/>
      <c r="C362" s="58"/>
      <c r="D362" s="58"/>
      <c r="E362" s="58"/>
      <c r="F362" s="58"/>
      <c r="G362" s="58"/>
      <c r="H362" s="1"/>
      <c r="I362" s="1"/>
      <c r="J362" s="1"/>
      <c r="K362" s="1"/>
      <c r="L362" s="1"/>
      <c r="M362" s="1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>
      <c r="A363" s="58"/>
      <c r="B363" s="58"/>
      <c r="C363" s="58"/>
      <c r="D363" s="58"/>
      <c r="E363" s="58"/>
      <c r="F363" s="58"/>
      <c r="G363" s="58"/>
      <c r="H363" s="1"/>
      <c r="I363" s="1"/>
      <c r="J363" s="1"/>
      <c r="K363" s="1"/>
      <c r="L363" s="1"/>
      <c r="M363" s="1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>
      <c r="A364" s="58"/>
      <c r="B364" s="58"/>
      <c r="C364" s="58"/>
      <c r="D364" s="58"/>
      <c r="E364" s="58"/>
      <c r="F364" s="58"/>
      <c r="G364" s="58"/>
      <c r="H364" s="1"/>
      <c r="I364" s="1"/>
      <c r="J364" s="1"/>
      <c r="K364" s="1"/>
      <c r="L364" s="1"/>
      <c r="M364" s="1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>
      <c r="A365" s="58"/>
      <c r="B365" s="58"/>
      <c r="C365" s="58"/>
      <c r="D365" s="58"/>
      <c r="E365" s="58"/>
      <c r="F365" s="58"/>
      <c r="G365" s="58"/>
      <c r="H365" s="1"/>
      <c r="I365" s="1"/>
      <c r="J365" s="1"/>
      <c r="K365" s="1"/>
      <c r="L365" s="1"/>
      <c r="M365" s="1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>
      <c r="A366" s="58"/>
      <c r="B366" s="58"/>
      <c r="C366" s="58"/>
      <c r="D366" s="58"/>
      <c r="E366" s="58"/>
      <c r="F366" s="58"/>
      <c r="G366" s="58"/>
      <c r="H366" s="1"/>
      <c r="I366" s="1"/>
      <c r="J366" s="1"/>
      <c r="K366" s="1"/>
      <c r="L366" s="1"/>
      <c r="M366" s="1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>
      <c r="A367" s="58"/>
      <c r="B367" s="58"/>
      <c r="C367" s="58"/>
      <c r="D367" s="58"/>
      <c r="E367" s="58"/>
      <c r="F367" s="58"/>
      <c r="G367" s="58"/>
      <c r="H367" s="1"/>
      <c r="I367" s="1"/>
      <c r="J367" s="1"/>
      <c r="K367" s="1"/>
      <c r="L367" s="1"/>
      <c r="M367" s="1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>
      <c r="A368" s="58"/>
      <c r="B368" s="58"/>
      <c r="C368" s="58"/>
      <c r="D368" s="58"/>
      <c r="E368" s="58"/>
      <c r="F368" s="58"/>
      <c r="G368" s="58"/>
      <c r="H368" s="1"/>
      <c r="I368" s="1"/>
      <c r="J368" s="1"/>
      <c r="K368" s="1"/>
      <c r="L368" s="1"/>
      <c r="M368" s="1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>
      <c r="A369" s="58"/>
      <c r="B369" s="58"/>
      <c r="C369" s="58"/>
      <c r="D369" s="58"/>
      <c r="E369" s="58"/>
      <c r="F369" s="58"/>
      <c r="G369" s="58"/>
      <c r="H369" s="1"/>
      <c r="I369" s="1"/>
      <c r="J369" s="1"/>
      <c r="K369" s="1"/>
      <c r="L369" s="1"/>
      <c r="M369" s="1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>
      <c r="A370" s="58"/>
      <c r="B370" s="58"/>
      <c r="C370" s="58"/>
      <c r="D370" s="58"/>
      <c r="E370" s="58"/>
      <c r="F370" s="58"/>
      <c r="G370" s="58"/>
      <c r="H370" s="1"/>
      <c r="I370" s="1"/>
      <c r="J370" s="1"/>
      <c r="K370" s="1"/>
      <c r="L370" s="1"/>
      <c r="M370" s="1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>
      <c r="A371" s="58"/>
      <c r="B371" s="58"/>
      <c r="C371" s="58"/>
      <c r="D371" s="58"/>
      <c r="E371" s="58"/>
      <c r="F371" s="58"/>
      <c r="G371" s="58"/>
      <c r="H371" s="1"/>
      <c r="I371" s="1"/>
      <c r="J371" s="1"/>
      <c r="K371" s="1"/>
      <c r="L371" s="1"/>
      <c r="M371" s="1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>
      <c r="A372" s="58"/>
      <c r="B372" s="58"/>
      <c r="C372" s="58"/>
      <c r="D372" s="58"/>
      <c r="E372" s="58"/>
      <c r="F372" s="58"/>
      <c r="G372" s="58"/>
      <c r="H372" s="1"/>
      <c r="I372" s="1"/>
      <c r="J372" s="1"/>
      <c r="K372" s="1"/>
      <c r="L372" s="1"/>
      <c r="M372" s="1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>
      <c r="A373" s="58"/>
      <c r="B373" s="58"/>
      <c r="C373" s="58"/>
      <c r="D373" s="58"/>
      <c r="E373" s="58"/>
      <c r="F373" s="58"/>
      <c r="G373" s="58"/>
      <c r="H373" s="1"/>
      <c r="I373" s="1"/>
      <c r="J373" s="1"/>
      <c r="K373" s="1"/>
      <c r="L373" s="1"/>
      <c r="M373" s="1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>
      <c r="A374" s="58"/>
      <c r="B374" s="58"/>
      <c r="C374" s="58"/>
      <c r="D374" s="58"/>
      <c r="E374" s="58"/>
      <c r="F374" s="58"/>
      <c r="G374" s="58"/>
      <c r="H374" s="1"/>
      <c r="I374" s="1"/>
      <c r="J374" s="1"/>
      <c r="K374" s="1"/>
      <c r="L374" s="1"/>
      <c r="M374" s="1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>
      <c r="A375" s="58"/>
      <c r="B375" s="58"/>
      <c r="C375" s="58"/>
      <c r="D375" s="58"/>
      <c r="E375" s="58"/>
      <c r="F375" s="58"/>
      <c r="G375" s="58"/>
      <c r="H375" s="1"/>
      <c r="I375" s="1"/>
      <c r="J375" s="1"/>
      <c r="K375" s="1"/>
      <c r="L375" s="1"/>
      <c r="M375" s="1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>
      <c r="A376" s="58"/>
      <c r="B376" s="58"/>
      <c r="C376" s="58"/>
      <c r="D376" s="58"/>
      <c r="E376" s="58"/>
      <c r="F376" s="58"/>
      <c r="G376" s="58"/>
      <c r="H376" s="1"/>
      <c r="I376" s="1"/>
      <c r="J376" s="1"/>
      <c r="K376" s="1"/>
      <c r="L376" s="1"/>
      <c r="M376" s="1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>
      <c r="A377" s="58"/>
      <c r="B377" s="58"/>
      <c r="C377" s="58"/>
      <c r="D377" s="58"/>
      <c r="E377" s="58"/>
      <c r="F377" s="58"/>
      <c r="G377" s="58"/>
      <c r="H377" s="1"/>
      <c r="I377" s="1"/>
      <c r="J377" s="1"/>
      <c r="K377" s="1"/>
      <c r="L377" s="1"/>
      <c r="M377" s="1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>
      <c r="A378" s="58"/>
      <c r="B378" s="58"/>
      <c r="C378" s="58"/>
      <c r="D378" s="58"/>
      <c r="E378" s="58"/>
      <c r="F378" s="58"/>
      <c r="G378" s="58"/>
      <c r="H378" s="1"/>
      <c r="I378" s="1"/>
      <c r="J378" s="1"/>
      <c r="K378" s="1"/>
      <c r="L378" s="1"/>
      <c r="M378" s="1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>
      <c r="A379" s="58"/>
      <c r="B379" s="58"/>
      <c r="C379" s="58"/>
      <c r="D379" s="58"/>
      <c r="E379" s="58"/>
      <c r="F379" s="58"/>
      <c r="G379" s="58"/>
      <c r="H379" s="1"/>
      <c r="I379" s="1"/>
      <c r="J379" s="1"/>
      <c r="K379" s="1"/>
      <c r="L379" s="1"/>
      <c r="M379" s="1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>
      <c r="A380" s="58"/>
      <c r="B380" s="58"/>
      <c r="C380" s="58"/>
      <c r="D380" s="58"/>
      <c r="E380" s="58"/>
      <c r="F380" s="58"/>
      <c r="G380" s="58"/>
      <c r="H380" s="1"/>
      <c r="I380" s="1"/>
      <c r="J380" s="1"/>
      <c r="K380" s="1"/>
      <c r="L380" s="1"/>
      <c r="M380" s="1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>
      <c r="A381" s="58"/>
      <c r="B381" s="58"/>
      <c r="C381" s="58"/>
      <c r="D381" s="58"/>
      <c r="E381" s="58"/>
      <c r="F381" s="58"/>
      <c r="G381" s="58"/>
      <c r="H381" s="1"/>
      <c r="I381" s="1"/>
      <c r="J381" s="1"/>
      <c r="K381" s="1"/>
      <c r="L381" s="1"/>
      <c r="M381" s="1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>
      <c r="A382" s="58"/>
      <c r="B382" s="58"/>
      <c r="C382" s="58"/>
      <c r="D382" s="58"/>
      <c r="E382" s="58"/>
      <c r="F382" s="58"/>
      <c r="G382" s="58"/>
      <c r="H382" s="1"/>
      <c r="I382" s="1"/>
      <c r="J382" s="1"/>
      <c r="K382" s="1"/>
      <c r="L382" s="1"/>
      <c r="M382" s="1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>
      <c r="A383" s="58"/>
      <c r="B383" s="58"/>
      <c r="C383" s="58"/>
      <c r="D383" s="58"/>
      <c r="E383" s="58"/>
      <c r="F383" s="58"/>
      <c r="G383" s="58"/>
      <c r="H383" s="1"/>
      <c r="I383" s="1"/>
      <c r="J383" s="1"/>
      <c r="K383" s="1"/>
      <c r="L383" s="1"/>
      <c r="M383" s="1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>
      <c r="A384" s="58"/>
      <c r="B384" s="58"/>
      <c r="C384" s="58"/>
      <c r="D384" s="58"/>
      <c r="E384" s="58"/>
      <c r="F384" s="58"/>
      <c r="G384" s="58"/>
      <c r="H384" s="1"/>
      <c r="I384" s="1"/>
      <c r="J384" s="1"/>
      <c r="K384" s="1"/>
      <c r="L384" s="1"/>
      <c r="M384" s="1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>
      <c r="A385" s="58"/>
      <c r="B385" s="58"/>
      <c r="C385" s="58"/>
      <c r="D385" s="58"/>
      <c r="E385" s="58"/>
      <c r="F385" s="58"/>
      <c r="G385" s="58"/>
      <c r="H385" s="1"/>
      <c r="I385" s="1"/>
      <c r="J385" s="1"/>
      <c r="K385" s="1"/>
      <c r="L385" s="1"/>
      <c r="M385" s="1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>
      <c r="A386" s="58"/>
      <c r="B386" s="58"/>
      <c r="C386" s="58"/>
      <c r="D386" s="58"/>
      <c r="E386" s="58"/>
      <c r="F386" s="58"/>
      <c r="G386" s="58"/>
      <c r="H386" s="1"/>
      <c r="I386" s="1"/>
      <c r="J386" s="1"/>
      <c r="K386" s="1"/>
      <c r="L386" s="1"/>
      <c r="M386" s="1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>
      <c r="A387" s="58"/>
      <c r="B387" s="58"/>
      <c r="C387" s="58"/>
      <c r="D387" s="58"/>
      <c r="E387" s="58"/>
      <c r="F387" s="58"/>
      <c r="G387" s="58"/>
      <c r="H387" s="1"/>
      <c r="I387" s="1"/>
      <c r="J387" s="1"/>
      <c r="K387" s="1"/>
      <c r="L387" s="1"/>
      <c r="M387" s="1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>
      <c r="A388" s="58"/>
      <c r="B388" s="58"/>
      <c r="C388" s="58"/>
      <c r="D388" s="58"/>
      <c r="E388" s="58"/>
      <c r="F388" s="58"/>
      <c r="G388" s="58"/>
      <c r="H388" s="1"/>
      <c r="I388" s="1"/>
      <c r="J388" s="1"/>
      <c r="K388" s="1"/>
      <c r="L388" s="1"/>
      <c r="M388" s="1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>
      <c r="A389" s="58"/>
      <c r="B389" s="58"/>
      <c r="C389" s="58"/>
      <c r="D389" s="58"/>
      <c r="E389" s="58"/>
      <c r="F389" s="58"/>
      <c r="G389" s="58"/>
      <c r="H389" s="1"/>
      <c r="I389" s="1"/>
      <c r="J389" s="1"/>
      <c r="K389" s="1"/>
      <c r="L389" s="1"/>
      <c r="M389" s="1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>
      <c r="A390" s="58"/>
      <c r="B390" s="58"/>
      <c r="C390" s="58"/>
      <c r="D390" s="58"/>
      <c r="E390" s="58"/>
      <c r="F390" s="58"/>
      <c r="G390" s="58"/>
      <c r="H390" s="1"/>
      <c r="I390" s="1"/>
      <c r="J390" s="1"/>
      <c r="K390" s="1"/>
      <c r="L390" s="1"/>
      <c r="M390" s="1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>
      <c r="A391" s="58"/>
      <c r="B391" s="58"/>
      <c r="C391" s="58"/>
      <c r="D391" s="58"/>
      <c r="E391" s="58"/>
      <c r="F391" s="58"/>
      <c r="G391" s="58"/>
      <c r="H391" s="1"/>
      <c r="I391" s="1"/>
      <c r="J391" s="1"/>
      <c r="K391" s="1"/>
      <c r="L391" s="1"/>
      <c r="M391" s="1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>
      <c r="A392" s="58"/>
      <c r="B392" s="58"/>
      <c r="C392" s="58"/>
      <c r="D392" s="58"/>
      <c r="E392" s="58"/>
      <c r="F392" s="58"/>
      <c r="G392" s="58"/>
      <c r="H392" s="1"/>
      <c r="I392" s="1"/>
      <c r="J392" s="1"/>
      <c r="K392" s="1"/>
      <c r="L392" s="1"/>
      <c r="M392" s="1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>
      <c r="A393" s="58"/>
      <c r="B393" s="58"/>
      <c r="C393" s="58"/>
      <c r="D393" s="58"/>
      <c r="E393" s="58"/>
      <c r="F393" s="58"/>
      <c r="G393" s="58"/>
      <c r="H393" s="1"/>
      <c r="I393" s="1"/>
      <c r="J393" s="1"/>
      <c r="K393" s="1"/>
      <c r="L393" s="1"/>
      <c r="M393" s="1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>
      <c r="A394" s="58"/>
      <c r="B394" s="58"/>
      <c r="C394" s="58"/>
      <c r="D394" s="58"/>
      <c r="E394" s="58"/>
      <c r="F394" s="58"/>
      <c r="G394" s="58"/>
      <c r="H394" s="1"/>
      <c r="I394" s="1"/>
      <c r="J394" s="1"/>
      <c r="K394" s="1"/>
      <c r="L394" s="1"/>
      <c r="M394" s="1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>
      <c r="A395" s="58"/>
      <c r="B395" s="58"/>
      <c r="C395" s="58"/>
      <c r="D395" s="58"/>
      <c r="E395" s="58"/>
      <c r="F395" s="58"/>
      <c r="G395" s="58"/>
      <c r="H395" s="1"/>
      <c r="I395" s="1"/>
      <c r="J395" s="1"/>
      <c r="K395" s="1"/>
      <c r="L395" s="1"/>
      <c r="M395" s="1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>
      <c r="A396" s="58"/>
      <c r="B396" s="58"/>
      <c r="C396" s="58"/>
      <c r="D396" s="58"/>
      <c r="E396" s="58"/>
      <c r="F396" s="58"/>
      <c r="G396" s="58"/>
      <c r="H396" s="1"/>
      <c r="I396" s="1"/>
      <c r="J396" s="1"/>
      <c r="K396" s="1"/>
      <c r="L396" s="1"/>
      <c r="M396" s="1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>
      <c r="A397" s="58"/>
      <c r="B397" s="58"/>
      <c r="C397" s="58"/>
      <c r="D397" s="58"/>
      <c r="E397" s="58"/>
      <c r="F397" s="58"/>
      <c r="G397" s="58"/>
      <c r="H397" s="1"/>
      <c r="I397" s="1"/>
      <c r="J397" s="1"/>
      <c r="K397" s="1"/>
      <c r="L397" s="1"/>
      <c r="M397" s="1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>
      <c r="A398" s="58"/>
      <c r="B398" s="58"/>
      <c r="C398" s="58"/>
      <c r="D398" s="58"/>
      <c r="E398" s="58"/>
      <c r="F398" s="58"/>
      <c r="G398" s="58"/>
      <c r="H398" s="1"/>
      <c r="I398" s="1"/>
      <c r="J398" s="1"/>
      <c r="K398" s="1"/>
      <c r="L398" s="1"/>
      <c r="M398" s="1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>
      <c r="A399" s="58"/>
      <c r="B399" s="58"/>
      <c r="C399" s="58"/>
      <c r="D399" s="58"/>
      <c r="E399" s="58"/>
      <c r="F399" s="58"/>
      <c r="G399" s="58"/>
      <c r="H399" s="1"/>
      <c r="I399" s="1"/>
      <c r="J399" s="1"/>
      <c r="K399" s="1"/>
      <c r="L399" s="1"/>
      <c r="M399" s="1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>
      <c r="A400" s="58"/>
      <c r="B400" s="58"/>
      <c r="C400" s="58"/>
      <c r="D400" s="58"/>
      <c r="E400" s="58"/>
      <c r="F400" s="58"/>
      <c r="G400" s="58"/>
      <c r="H400" s="1"/>
      <c r="I400" s="1"/>
      <c r="J400" s="1"/>
      <c r="K400" s="1"/>
      <c r="L400" s="1"/>
      <c r="M400" s="1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>
      <c r="A401" s="58"/>
      <c r="B401" s="58"/>
      <c r="C401" s="58"/>
      <c r="D401" s="58"/>
      <c r="E401" s="58"/>
      <c r="F401" s="58"/>
      <c r="G401" s="58"/>
      <c r="H401" s="1"/>
      <c r="I401" s="1"/>
      <c r="J401" s="1"/>
      <c r="K401" s="1"/>
      <c r="L401" s="1"/>
      <c r="M401" s="1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>
      <c r="A402" s="58"/>
      <c r="B402" s="58"/>
      <c r="C402" s="58"/>
      <c r="D402" s="58"/>
      <c r="E402" s="58"/>
      <c r="F402" s="58"/>
      <c r="G402" s="58"/>
      <c r="H402" s="1"/>
      <c r="I402" s="1"/>
      <c r="J402" s="1"/>
      <c r="K402" s="1"/>
      <c r="L402" s="1"/>
      <c r="M402" s="1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>
      <c r="A403" s="58"/>
      <c r="B403" s="58"/>
      <c r="C403" s="58"/>
      <c r="D403" s="58"/>
      <c r="E403" s="58"/>
      <c r="F403" s="58"/>
      <c r="G403" s="58"/>
      <c r="H403" s="1"/>
      <c r="I403" s="1"/>
      <c r="J403" s="1"/>
      <c r="K403" s="1"/>
      <c r="L403" s="1"/>
      <c r="M403" s="1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>
      <c r="A404" s="58"/>
      <c r="B404" s="58"/>
      <c r="C404" s="58"/>
      <c r="D404" s="58"/>
      <c r="E404" s="58"/>
      <c r="F404" s="58"/>
      <c r="G404" s="58"/>
      <c r="H404" s="1"/>
      <c r="I404" s="1"/>
      <c r="J404" s="1"/>
      <c r="K404" s="1"/>
      <c r="L404" s="1"/>
      <c r="M404" s="1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>
      <c r="A405" s="58"/>
      <c r="B405" s="58"/>
      <c r="C405" s="58"/>
      <c r="D405" s="58"/>
      <c r="E405" s="58"/>
      <c r="F405" s="58"/>
      <c r="G405" s="58"/>
      <c r="H405" s="1"/>
      <c r="I405" s="1"/>
      <c r="J405" s="1"/>
      <c r="K405" s="1"/>
      <c r="L405" s="1"/>
      <c r="M405" s="1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>
      <c r="A406" s="58"/>
      <c r="B406" s="58"/>
      <c r="C406" s="58"/>
      <c r="D406" s="58"/>
      <c r="E406" s="58"/>
      <c r="F406" s="58"/>
      <c r="G406" s="58"/>
      <c r="H406" s="1"/>
      <c r="I406" s="1"/>
      <c r="J406" s="1"/>
      <c r="K406" s="1"/>
      <c r="L406" s="1"/>
      <c r="M406" s="1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>
      <c r="A407" s="58"/>
      <c r="B407" s="58"/>
      <c r="C407" s="58"/>
      <c r="D407" s="58"/>
      <c r="E407" s="58"/>
      <c r="F407" s="58"/>
      <c r="G407" s="58"/>
      <c r="H407" s="1"/>
      <c r="I407" s="1"/>
      <c r="J407" s="1"/>
      <c r="K407" s="1"/>
      <c r="L407" s="1"/>
      <c r="M407" s="1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>
      <c r="A408" s="58"/>
      <c r="B408" s="58"/>
      <c r="C408" s="58"/>
      <c r="D408" s="58"/>
      <c r="E408" s="58"/>
      <c r="F408" s="58"/>
      <c r="G408" s="58"/>
      <c r="H408" s="1"/>
      <c r="I408" s="1"/>
      <c r="J408" s="1"/>
      <c r="K408" s="1"/>
      <c r="L408" s="1"/>
      <c r="M408" s="1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>
      <c r="A409" s="58"/>
      <c r="B409" s="58"/>
      <c r="C409" s="58"/>
      <c r="D409" s="58"/>
      <c r="E409" s="58"/>
      <c r="F409" s="58"/>
      <c r="G409" s="58"/>
      <c r="H409" s="1"/>
      <c r="I409" s="1"/>
      <c r="J409" s="1"/>
      <c r="K409" s="1"/>
      <c r="L409" s="1"/>
      <c r="M409" s="1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>
      <c r="A410" s="58"/>
      <c r="B410" s="58"/>
      <c r="C410" s="58"/>
      <c r="D410" s="58"/>
      <c r="E410" s="58"/>
      <c r="F410" s="58"/>
      <c r="G410" s="58"/>
      <c r="H410" s="1"/>
      <c r="I410" s="1"/>
      <c r="J410" s="1"/>
      <c r="K410" s="1"/>
      <c r="L410" s="1"/>
      <c r="M410" s="1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>
      <c r="A411" s="58"/>
      <c r="B411" s="58"/>
      <c r="C411" s="58"/>
      <c r="D411" s="58"/>
      <c r="E411" s="58"/>
      <c r="F411" s="58"/>
      <c r="G411" s="58"/>
      <c r="H411" s="1"/>
      <c r="I411" s="1"/>
      <c r="J411" s="1"/>
      <c r="K411" s="1"/>
      <c r="L411" s="1"/>
      <c r="M411" s="1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>
      <c r="A412" s="58"/>
      <c r="B412" s="58"/>
      <c r="C412" s="58"/>
      <c r="D412" s="58"/>
      <c r="E412" s="58"/>
      <c r="F412" s="58"/>
      <c r="G412" s="58"/>
      <c r="H412" s="1"/>
      <c r="I412" s="1"/>
      <c r="J412" s="1"/>
      <c r="K412" s="1"/>
      <c r="L412" s="1"/>
      <c r="M412" s="1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>
      <c r="A413" s="58"/>
      <c r="B413" s="58"/>
      <c r="C413" s="58"/>
      <c r="D413" s="58"/>
      <c r="E413" s="58"/>
      <c r="F413" s="58"/>
      <c r="G413" s="58"/>
      <c r="H413" s="1"/>
      <c r="I413" s="1"/>
      <c r="J413" s="1"/>
      <c r="K413" s="1"/>
      <c r="L413" s="1"/>
      <c r="M413" s="1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>
      <c r="A414" s="58"/>
      <c r="B414" s="58"/>
      <c r="C414" s="58"/>
      <c r="D414" s="58"/>
      <c r="E414" s="58"/>
      <c r="F414" s="58"/>
      <c r="G414" s="58"/>
      <c r="H414" s="1"/>
      <c r="I414" s="1"/>
      <c r="J414" s="1"/>
      <c r="K414" s="1"/>
      <c r="L414" s="1"/>
      <c r="M414" s="1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>
      <c r="A415" s="58"/>
      <c r="B415" s="58"/>
      <c r="C415" s="58"/>
      <c r="D415" s="58"/>
      <c r="E415" s="58"/>
      <c r="F415" s="58"/>
      <c r="G415" s="58"/>
      <c r="H415" s="1"/>
      <c r="I415" s="1"/>
      <c r="J415" s="1"/>
      <c r="K415" s="1"/>
      <c r="L415" s="1"/>
      <c r="M415" s="1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>
      <c r="A416" s="58"/>
      <c r="B416" s="58"/>
      <c r="C416" s="58"/>
      <c r="D416" s="58"/>
      <c r="E416" s="58"/>
      <c r="F416" s="58"/>
      <c r="G416" s="58"/>
      <c r="H416" s="1"/>
      <c r="I416" s="1"/>
      <c r="J416" s="1"/>
      <c r="K416" s="1"/>
      <c r="L416" s="1"/>
      <c r="M416" s="1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>
      <c r="A417" s="58"/>
      <c r="B417" s="58"/>
      <c r="C417" s="58"/>
      <c r="D417" s="58"/>
      <c r="E417" s="58"/>
      <c r="F417" s="58"/>
      <c r="G417" s="58"/>
      <c r="H417" s="1"/>
      <c r="I417" s="1"/>
      <c r="J417" s="1"/>
      <c r="K417" s="1"/>
      <c r="L417" s="1"/>
      <c r="M417" s="1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>
      <c r="A418" s="58"/>
      <c r="B418" s="58"/>
      <c r="C418" s="58"/>
      <c r="D418" s="58"/>
      <c r="E418" s="58"/>
      <c r="F418" s="58"/>
      <c r="G418" s="58"/>
      <c r="H418" s="1"/>
      <c r="I418" s="1"/>
      <c r="J418" s="1"/>
      <c r="K418" s="1"/>
      <c r="L418" s="1"/>
      <c r="M418" s="1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>
      <c r="A419" s="58"/>
      <c r="B419" s="58"/>
      <c r="C419" s="58"/>
      <c r="D419" s="58"/>
      <c r="E419" s="58"/>
      <c r="F419" s="58"/>
      <c r="G419" s="58"/>
      <c r="H419" s="1"/>
      <c r="I419" s="1"/>
      <c r="J419" s="1"/>
      <c r="K419" s="1"/>
      <c r="L419" s="1"/>
      <c r="M419" s="1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>
      <c r="A420" s="58"/>
      <c r="B420" s="58"/>
      <c r="C420" s="58"/>
      <c r="D420" s="58"/>
      <c r="E420" s="58"/>
      <c r="F420" s="58"/>
      <c r="G420" s="58"/>
      <c r="H420" s="1"/>
      <c r="I420" s="1"/>
      <c r="J420" s="1"/>
      <c r="K420" s="1"/>
      <c r="L420" s="1"/>
      <c r="M420" s="1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>
      <c r="A421" s="58"/>
      <c r="B421" s="58"/>
      <c r="C421" s="58"/>
      <c r="D421" s="58"/>
      <c r="E421" s="58"/>
      <c r="F421" s="58"/>
      <c r="G421" s="58"/>
      <c r="H421" s="1"/>
      <c r="I421" s="1"/>
      <c r="J421" s="1"/>
      <c r="K421" s="1"/>
      <c r="L421" s="1"/>
      <c r="M421" s="1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>
      <c r="A422" s="58"/>
      <c r="B422" s="58"/>
      <c r="C422" s="58"/>
      <c r="D422" s="58"/>
      <c r="E422" s="58"/>
      <c r="F422" s="58"/>
      <c r="G422" s="58"/>
      <c r="H422" s="1"/>
      <c r="I422" s="1"/>
      <c r="J422" s="1"/>
      <c r="K422" s="1"/>
      <c r="L422" s="1"/>
      <c r="M422" s="1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>
      <c r="A423" s="58"/>
      <c r="B423" s="58"/>
      <c r="C423" s="58"/>
      <c r="D423" s="58"/>
      <c r="E423" s="58"/>
      <c r="F423" s="58"/>
      <c r="G423" s="58"/>
      <c r="H423" s="1"/>
      <c r="I423" s="1"/>
      <c r="J423" s="1"/>
      <c r="K423" s="1"/>
      <c r="L423" s="1"/>
      <c r="M423" s="1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>
      <c r="A424" s="58"/>
      <c r="B424" s="58"/>
      <c r="C424" s="58"/>
      <c r="D424" s="58"/>
      <c r="E424" s="58"/>
      <c r="F424" s="58"/>
      <c r="G424" s="58"/>
      <c r="H424" s="1"/>
      <c r="I424" s="1"/>
      <c r="J424" s="1"/>
      <c r="K424" s="1"/>
      <c r="L424" s="1"/>
      <c r="M424" s="1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>
      <c r="A425" s="58"/>
      <c r="B425" s="58"/>
      <c r="C425" s="58"/>
      <c r="D425" s="58"/>
      <c r="E425" s="58"/>
      <c r="F425" s="58"/>
      <c r="G425" s="58"/>
      <c r="H425" s="1"/>
      <c r="I425" s="1"/>
      <c r="J425" s="1"/>
      <c r="K425" s="1"/>
      <c r="L425" s="1"/>
      <c r="M425" s="1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>
      <c r="A426" s="58"/>
      <c r="B426" s="58"/>
      <c r="C426" s="58"/>
      <c r="D426" s="58"/>
      <c r="E426" s="58"/>
      <c r="F426" s="58"/>
      <c r="G426" s="58"/>
      <c r="H426" s="1"/>
      <c r="I426" s="1"/>
      <c r="J426" s="1"/>
      <c r="K426" s="1"/>
      <c r="L426" s="1"/>
      <c r="M426" s="1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>
      <c r="A427" s="58"/>
      <c r="B427" s="58"/>
      <c r="C427" s="58"/>
      <c r="D427" s="58"/>
      <c r="E427" s="58"/>
      <c r="F427" s="58"/>
      <c r="G427" s="58"/>
      <c r="H427" s="1"/>
      <c r="I427" s="1"/>
      <c r="J427" s="1"/>
      <c r="K427" s="1"/>
      <c r="L427" s="1"/>
      <c r="M427" s="1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>
      <c r="A428" s="58"/>
      <c r="B428" s="58"/>
      <c r="C428" s="58"/>
      <c r="D428" s="58"/>
      <c r="E428" s="58"/>
      <c r="F428" s="58"/>
      <c r="G428" s="58"/>
      <c r="H428" s="1"/>
      <c r="I428" s="1"/>
      <c r="J428" s="1"/>
      <c r="K428" s="1"/>
      <c r="L428" s="1"/>
      <c r="M428" s="1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>
      <c r="A429" s="58"/>
      <c r="B429" s="58"/>
      <c r="C429" s="58"/>
      <c r="D429" s="58"/>
      <c r="E429" s="58"/>
      <c r="F429" s="58"/>
      <c r="G429" s="58"/>
      <c r="H429" s="1"/>
      <c r="I429" s="1"/>
      <c r="J429" s="1"/>
      <c r="K429" s="1"/>
      <c r="L429" s="1"/>
      <c r="M429" s="1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>
      <c r="A430" s="58"/>
      <c r="B430" s="58"/>
      <c r="C430" s="58"/>
      <c r="D430" s="58"/>
      <c r="E430" s="58"/>
      <c r="F430" s="58"/>
      <c r="G430" s="58"/>
      <c r="H430" s="1"/>
      <c r="I430" s="1"/>
      <c r="J430" s="1"/>
      <c r="K430" s="1"/>
      <c r="L430" s="1"/>
      <c r="M430" s="1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>
      <c r="A431" s="58"/>
      <c r="B431" s="58"/>
      <c r="C431" s="58"/>
      <c r="D431" s="58"/>
      <c r="E431" s="58"/>
      <c r="F431" s="58"/>
      <c r="G431" s="58"/>
      <c r="H431" s="1"/>
      <c r="I431" s="1"/>
      <c r="J431" s="1"/>
      <c r="K431" s="1"/>
      <c r="L431" s="1"/>
      <c r="M431" s="1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>
      <c r="A432" s="58"/>
      <c r="B432" s="58"/>
      <c r="C432" s="58"/>
      <c r="D432" s="58"/>
      <c r="E432" s="58"/>
      <c r="F432" s="58"/>
      <c r="G432" s="58"/>
      <c r="H432" s="1"/>
      <c r="I432" s="1"/>
      <c r="J432" s="1"/>
      <c r="K432" s="1"/>
      <c r="L432" s="1"/>
      <c r="M432" s="1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>
      <c r="A433" s="58"/>
      <c r="B433" s="58"/>
      <c r="C433" s="58"/>
      <c r="D433" s="58"/>
      <c r="E433" s="58"/>
      <c r="F433" s="58"/>
      <c r="G433" s="58"/>
      <c r="H433" s="1"/>
      <c r="I433" s="1"/>
      <c r="J433" s="1"/>
      <c r="K433" s="1"/>
      <c r="L433" s="1"/>
      <c r="M433" s="1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>
      <c r="A434" s="58"/>
      <c r="B434" s="58"/>
      <c r="C434" s="58"/>
      <c r="D434" s="58"/>
      <c r="E434" s="58"/>
      <c r="F434" s="58"/>
      <c r="G434" s="58"/>
      <c r="H434" s="1"/>
      <c r="I434" s="1"/>
      <c r="J434" s="1"/>
      <c r="K434" s="1"/>
      <c r="L434" s="1"/>
      <c r="M434" s="1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>
      <c r="A435" s="58"/>
      <c r="B435" s="58"/>
      <c r="C435" s="58"/>
      <c r="D435" s="58"/>
      <c r="E435" s="58"/>
      <c r="F435" s="58"/>
      <c r="G435" s="58"/>
      <c r="H435" s="1"/>
      <c r="I435" s="1"/>
      <c r="J435" s="1"/>
      <c r="K435" s="1"/>
      <c r="L435" s="1"/>
      <c r="M435" s="1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>
      <c r="A436" s="58"/>
      <c r="B436" s="58"/>
      <c r="C436" s="58"/>
      <c r="D436" s="58"/>
      <c r="E436" s="58"/>
      <c r="F436" s="58"/>
      <c r="G436" s="58"/>
      <c r="H436" s="1"/>
      <c r="I436" s="1"/>
      <c r="J436" s="1"/>
      <c r="K436" s="1"/>
      <c r="L436" s="1"/>
      <c r="M436" s="1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>
      <c r="A437" s="58"/>
      <c r="B437" s="58"/>
      <c r="C437" s="58"/>
      <c r="D437" s="58"/>
      <c r="E437" s="58"/>
      <c r="F437" s="58"/>
      <c r="G437" s="58"/>
      <c r="H437" s="1"/>
      <c r="I437" s="1"/>
      <c r="J437" s="1"/>
      <c r="K437" s="1"/>
      <c r="L437" s="1"/>
      <c r="M437" s="1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>
      <c r="A438" s="58"/>
      <c r="B438" s="58"/>
      <c r="C438" s="58"/>
      <c r="D438" s="58"/>
      <c r="E438" s="58"/>
      <c r="F438" s="58"/>
      <c r="G438" s="58"/>
      <c r="H438" s="1"/>
      <c r="I438" s="1"/>
      <c r="J438" s="1"/>
      <c r="K438" s="1"/>
      <c r="L438" s="1"/>
      <c r="M438" s="1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>
      <c r="A439" s="58"/>
      <c r="B439" s="58"/>
      <c r="C439" s="58"/>
      <c r="D439" s="58"/>
      <c r="E439" s="58"/>
      <c r="F439" s="58"/>
      <c r="G439" s="58"/>
      <c r="H439" s="1"/>
      <c r="I439" s="1"/>
      <c r="J439" s="1"/>
      <c r="K439" s="1"/>
      <c r="L439" s="1"/>
      <c r="M439" s="1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>
      <c r="A440" s="58"/>
      <c r="B440" s="58"/>
      <c r="C440" s="58"/>
      <c r="D440" s="58"/>
      <c r="E440" s="58"/>
      <c r="F440" s="58"/>
      <c r="G440" s="58"/>
      <c r="H440" s="1"/>
      <c r="I440" s="1"/>
      <c r="J440" s="1"/>
      <c r="K440" s="1"/>
      <c r="L440" s="1"/>
      <c r="M440" s="1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>
      <c r="A441" s="58"/>
      <c r="B441" s="58"/>
      <c r="C441" s="58"/>
      <c r="D441" s="58"/>
      <c r="E441" s="58"/>
      <c r="F441" s="58"/>
      <c r="G441" s="58"/>
      <c r="H441" s="1"/>
      <c r="I441" s="1"/>
      <c r="J441" s="1"/>
      <c r="K441" s="1"/>
      <c r="L441" s="1"/>
      <c r="M441" s="1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>
      <c r="A442" s="58"/>
      <c r="B442" s="58"/>
      <c r="C442" s="58"/>
      <c r="D442" s="58"/>
      <c r="E442" s="58"/>
      <c r="F442" s="58"/>
      <c r="G442" s="58"/>
      <c r="H442" s="1"/>
      <c r="I442" s="1"/>
      <c r="J442" s="1"/>
      <c r="K442" s="1"/>
      <c r="L442" s="1"/>
      <c r="M442" s="1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>
      <c r="A443" s="58"/>
      <c r="B443" s="58"/>
      <c r="C443" s="58"/>
      <c r="D443" s="58"/>
      <c r="E443" s="58"/>
      <c r="F443" s="58"/>
      <c r="G443" s="58"/>
      <c r="H443" s="1"/>
      <c r="I443" s="1"/>
      <c r="J443" s="1"/>
      <c r="K443" s="1"/>
      <c r="L443" s="1"/>
      <c r="M443" s="1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>
      <c r="A444" s="58"/>
      <c r="B444" s="58"/>
      <c r="C444" s="58"/>
      <c r="D444" s="58"/>
      <c r="E444" s="58"/>
      <c r="F444" s="58"/>
      <c r="G444" s="58"/>
      <c r="H444" s="1"/>
      <c r="I444" s="1"/>
      <c r="J444" s="1"/>
      <c r="K444" s="1"/>
      <c r="L444" s="1"/>
      <c r="M444" s="1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>
      <c r="A445" s="58"/>
      <c r="B445" s="58"/>
      <c r="C445" s="58"/>
      <c r="D445" s="58"/>
      <c r="E445" s="58"/>
      <c r="F445" s="58"/>
      <c r="G445" s="58"/>
      <c r="H445" s="1"/>
      <c r="I445" s="1"/>
      <c r="J445" s="1"/>
      <c r="K445" s="1"/>
      <c r="L445" s="1"/>
      <c r="M445" s="1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>
      <c r="A446" s="58"/>
      <c r="B446" s="58"/>
      <c r="C446" s="58"/>
      <c r="D446" s="58"/>
      <c r="E446" s="58"/>
      <c r="F446" s="58"/>
      <c r="G446" s="58"/>
      <c r="H446" s="1"/>
      <c r="I446" s="1"/>
      <c r="J446" s="1"/>
      <c r="K446" s="1"/>
      <c r="L446" s="1"/>
      <c r="M446" s="1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>
      <c r="A447" s="58"/>
      <c r="B447" s="58"/>
      <c r="C447" s="58"/>
      <c r="D447" s="58"/>
      <c r="E447" s="58"/>
      <c r="F447" s="58"/>
      <c r="G447" s="58"/>
      <c r="H447" s="1"/>
      <c r="I447" s="1"/>
      <c r="J447" s="1"/>
      <c r="K447" s="1"/>
      <c r="L447" s="1"/>
      <c r="M447" s="1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>
      <c r="A448" s="58"/>
      <c r="B448" s="58"/>
      <c r="C448" s="58"/>
      <c r="D448" s="58"/>
      <c r="E448" s="58"/>
      <c r="F448" s="58"/>
      <c r="G448" s="58"/>
      <c r="H448" s="1"/>
      <c r="I448" s="1"/>
      <c r="J448" s="1"/>
      <c r="K448" s="1"/>
      <c r="L448" s="1"/>
      <c r="M448" s="1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>
      <c r="A449" s="58"/>
      <c r="B449" s="58"/>
      <c r="C449" s="58"/>
      <c r="D449" s="58"/>
      <c r="E449" s="58"/>
      <c r="F449" s="58"/>
      <c r="G449" s="58"/>
      <c r="H449" s="1"/>
      <c r="I449" s="1"/>
      <c r="J449" s="1"/>
      <c r="K449" s="1"/>
      <c r="L449" s="1"/>
      <c r="M449" s="1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>
      <c r="A450" s="58"/>
      <c r="B450" s="58"/>
      <c r="C450" s="58"/>
      <c r="D450" s="58"/>
      <c r="E450" s="58"/>
      <c r="F450" s="58"/>
      <c r="G450" s="58"/>
      <c r="H450" s="1"/>
      <c r="I450" s="1"/>
      <c r="J450" s="1"/>
      <c r="K450" s="1"/>
      <c r="L450" s="1"/>
      <c r="M450" s="1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>
      <c r="A451" s="58"/>
      <c r="B451" s="58"/>
      <c r="C451" s="58"/>
      <c r="D451" s="58"/>
      <c r="E451" s="58"/>
      <c r="F451" s="58"/>
      <c r="G451" s="58"/>
      <c r="H451" s="1"/>
      <c r="I451" s="1"/>
      <c r="J451" s="1"/>
      <c r="K451" s="1"/>
      <c r="L451" s="1"/>
      <c r="M451" s="1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>
      <c r="A452" s="58"/>
      <c r="B452" s="58"/>
      <c r="C452" s="58"/>
      <c r="D452" s="58"/>
      <c r="E452" s="58"/>
      <c r="F452" s="58"/>
      <c r="G452" s="58"/>
      <c r="H452" s="1"/>
      <c r="I452" s="1"/>
      <c r="J452" s="1"/>
      <c r="K452" s="1"/>
      <c r="L452" s="1"/>
      <c r="M452" s="1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>
      <c r="A453" s="58"/>
      <c r="B453" s="58"/>
      <c r="C453" s="58"/>
      <c r="D453" s="58"/>
      <c r="E453" s="58"/>
      <c r="F453" s="58"/>
      <c r="G453" s="58"/>
      <c r="H453" s="1"/>
      <c r="I453" s="1"/>
      <c r="J453" s="1"/>
      <c r="K453" s="1"/>
      <c r="L453" s="1"/>
      <c r="M453" s="1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>
      <c r="A454" s="58"/>
      <c r="B454" s="58"/>
      <c r="C454" s="58"/>
      <c r="D454" s="58"/>
      <c r="E454" s="58"/>
      <c r="F454" s="58"/>
      <c r="G454" s="58"/>
      <c r="H454" s="1"/>
      <c r="I454" s="1"/>
      <c r="J454" s="1"/>
      <c r="K454" s="1"/>
      <c r="L454" s="1"/>
      <c r="M454" s="1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>
      <c r="A455" s="58"/>
      <c r="B455" s="58"/>
      <c r="C455" s="58"/>
      <c r="D455" s="58"/>
      <c r="E455" s="58"/>
      <c r="F455" s="58"/>
      <c r="G455" s="58"/>
      <c r="H455" s="1"/>
      <c r="I455" s="1"/>
      <c r="J455" s="1"/>
      <c r="K455" s="1"/>
      <c r="L455" s="1"/>
      <c r="M455" s="1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>
      <c r="A456" s="58"/>
      <c r="B456" s="58"/>
      <c r="C456" s="58"/>
      <c r="D456" s="58"/>
      <c r="E456" s="58"/>
      <c r="F456" s="58"/>
      <c r="G456" s="58"/>
      <c r="H456" s="1"/>
      <c r="I456" s="1"/>
      <c r="J456" s="1"/>
      <c r="K456" s="1"/>
      <c r="L456" s="1"/>
      <c r="M456" s="1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>
      <c r="A457" s="58"/>
      <c r="B457" s="58"/>
      <c r="C457" s="58"/>
      <c r="D457" s="58"/>
      <c r="E457" s="58"/>
      <c r="F457" s="58"/>
      <c r="G457" s="58"/>
      <c r="H457" s="1"/>
      <c r="I457" s="1"/>
      <c r="J457" s="1"/>
      <c r="K457" s="1"/>
      <c r="L457" s="1"/>
      <c r="M457" s="1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>
      <c r="A458" s="58"/>
      <c r="B458" s="58"/>
      <c r="C458" s="58"/>
      <c r="D458" s="58"/>
      <c r="E458" s="58"/>
      <c r="F458" s="58"/>
      <c r="G458" s="58"/>
      <c r="H458" s="1"/>
      <c r="I458" s="1"/>
      <c r="J458" s="1"/>
      <c r="K458" s="1"/>
      <c r="L458" s="1"/>
      <c r="M458" s="1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>
      <c r="A459" s="58"/>
      <c r="B459" s="58"/>
      <c r="C459" s="58"/>
      <c r="D459" s="58"/>
      <c r="E459" s="58"/>
      <c r="F459" s="58"/>
      <c r="G459" s="58"/>
      <c r="H459" s="1"/>
      <c r="I459" s="1"/>
      <c r="J459" s="1"/>
      <c r="K459" s="1"/>
      <c r="L459" s="1"/>
      <c r="M459" s="1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>
      <c r="A460" s="58"/>
      <c r="B460" s="58"/>
      <c r="C460" s="58"/>
      <c r="D460" s="58"/>
      <c r="E460" s="58"/>
      <c r="F460" s="58"/>
      <c r="G460" s="58"/>
      <c r="H460" s="1"/>
      <c r="I460" s="1"/>
      <c r="J460" s="1"/>
      <c r="K460" s="1"/>
      <c r="L460" s="1"/>
      <c r="M460" s="1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>
      <c r="A461" s="58"/>
      <c r="B461" s="58"/>
      <c r="C461" s="58"/>
      <c r="D461" s="58"/>
      <c r="E461" s="58"/>
      <c r="F461" s="58"/>
      <c r="G461" s="58"/>
      <c r="H461" s="1"/>
      <c r="I461" s="1"/>
      <c r="J461" s="1"/>
      <c r="K461" s="1"/>
      <c r="L461" s="1"/>
      <c r="M461" s="1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>
      <c r="A462" s="58"/>
      <c r="B462" s="58"/>
      <c r="C462" s="58"/>
      <c r="D462" s="58"/>
      <c r="E462" s="58"/>
      <c r="F462" s="58"/>
      <c r="G462" s="58"/>
      <c r="H462" s="1"/>
      <c r="I462" s="1"/>
      <c r="J462" s="1"/>
      <c r="K462" s="1"/>
      <c r="L462" s="1"/>
      <c r="M462" s="1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>
      <c r="A463" s="58"/>
      <c r="B463" s="58"/>
      <c r="C463" s="58"/>
      <c r="D463" s="58"/>
      <c r="E463" s="58"/>
      <c r="F463" s="58"/>
      <c r="G463" s="58"/>
      <c r="H463" s="1"/>
      <c r="I463" s="1"/>
      <c r="J463" s="1"/>
      <c r="K463" s="1"/>
      <c r="L463" s="1"/>
      <c r="M463" s="1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>
      <c r="A464" s="58"/>
      <c r="B464" s="58"/>
      <c r="C464" s="58"/>
      <c r="D464" s="58"/>
      <c r="E464" s="58"/>
      <c r="F464" s="58"/>
      <c r="G464" s="58"/>
      <c r="H464" s="1"/>
      <c r="I464" s="1"/>
      <c r="J464" s="1"/>
      <c r="K464" s="1"/>
      <c r="L464" s="1"/>
      <c r="M464" s="1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>
      <c r="A465" s="58"/>
      <c r="B465" s="58"/>
      <c r="C465" s="58"/>
      <c r="D465" s="58"/>
      <c r="E465" s="58"/>
      <c r="F465" s="58"/>
      <c r="G465" s="58"/>
      <c r="H465" s="1"/>
      <c r="I465" s="1"/>
      <c r="J465" s="1"/>
      <c r="K465" s="1"/>
      <c r="L465" s="1"/>
      <c r="M465" s="1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>
      <c r="A466" s="58"/>
      <c r="B466" s="58"/>
      <c r="C466" s="58"/>
      <c r="D466" s="58"/>
      <c r="E466" s="58"/>
      <c r="F466" s="58"/>
      <c r="G466" s="58"/>
      <c r="H466" s="1"/>
      <c r="I466" s="1"/>
      <c r="J466" s="1"/>
      <c r="K466" s="1"/>
      <c r="L466" s="1"/>
      <c r="M466" s="1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>
      <c r="A467" s="58"/>
      <c r="B467" s="58"/>
      <c r="C467" s="58"/>
      <c r="D467" s="58"/>
      <c r="E467" s="58"/>
      <c r="F467" s="58"/>
      <c r="G467" s="58"/>
      <c r="H467" s="1"/>
      <c r="I467" s="1"/>
      <c r="J467" s="1"/>
      <c r="K467" s="1"/>
      <c r="L467" s="1"/>
      <c r="M467" s="1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>
      <c r="A468" s="58"/>
      <c r="B468" s="58"/>
      <c r="C468" s="58"/>
      <c r="D468" s="58"/>
      <c r="E468" s="58"/>
      <c r="F468" s="58"/>
      <c r="G468" s="58"/>
      <c r="H468" s="1"/>
      <c r="I468" s="1"/>
      <c r="J468" s="1"/>
      <c r="K468" s="1"/>
      <c r="L468" s="1"/>
      <c r="M468" s="1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>
      <c r="A469" s="58"/>
      <c r="B469" s="58"/>
      <c r="C469" s="58"/>
      <c r="D469" s="58"/>
      <c r="E469" s="58"/>
      <c r="F469" s="58"/>
      <c r="G469" s="58"/>
      <c r="H469" s="1"/>
      <c r="I469" s="1"/>
      <c r="J469" s="1"/>
      <c r="K469" s="1"/>
      <c r="L469" s="1"/>
      <c r="M469" s="1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>
      <c r="A470" s="58"/>
      <c r="B470" s="58"/>
      <c r="C470" s="58"/>
      <c r="D470" s="58"/>
      <c r="E470" s="58"/>
      <c r="F470" s="58"/>
      <c r="G470" s="58"/>
      <c r="H470" s="1"/>
      <c r="I470" s="1"/>
      <c r="J470" s="1"/>
      <c r="K470" s="1"/>
      <c r="L470" s="1"/>
      <c r="M470" s="1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>
      <c r="A471" s="58"/>
      <c r="B471" s="58"/>
      <c r="C471" s="58"/>
      <c r="D471" s="58"/>
      <c r="E471" s="58"/>
      <c r="F471" s="58"/>
      <c r="G471" s="58"/>
      <c r="H471" s="1"/>
      <c r="I471" s="1"/>
      <c r="J471" s="1"/>
      <c r="K471" s="1"/>
      <c r="L471" s="1"/>
      <c r="M471" s="1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>
      <c r="A472" s="58"/>
      <c r="B472" s="58"/>
      <c r="C472" s="58"/>
      <c r="D472" s="58"/>
      <c r="E472" s="58"/>
      <c r="F472" s="58"/>
      <c r="G472" s="58"/>
      <c r="H472" s="1"/>
      <c r="I472" s="1"/>
      <c r="J472" s="1"/>
      <c r="K472" s="1"/>
      <c r="L472" s="1"/>
      <c r="M472" s="1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>
      <c r="A473" s="58"/>
      <c r="B473" s="58"/>
      <c r="C473" s="58"/>
      <c r="D473" s="58"/>
      <c r="E473" s="58"/>
      <c r="F473" s="58"/>
      <c r="G473" s="58"/>
      <c r="H473" s="1"/>
      <c r="I473" s="1"/>
      <c r="J473" s="1"/>
      <c r="K473" s="1"/>
      <c r="L473" s="1"/>
      <c r="M473" s="1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>
      <c r="A474" s="58"/>
      <c r="B474" s="58"/>
      <c r="C474" s="58"/>
      <c r="D474" s="58"/>
      <c r="E474" s="58"/>
      <c r="F474" s="58"/>
      <c r="G474" s="58"/>
      <c r="H474" s="1"/>
      <c r="I474" s="1"/>
      <c r="J474" s="1"/>
      <c r="K474" s="1"/>
      <c r="L474" s="1"/>
      <c r="M474" s="1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>
      <c r="A475" s="58"/>
      <c r="B475" s="58"/>
      <c r="C475" s="58"/>
      <c r="D475" s="58"/>
      <c r="E475" s="58"/>
      <c r="F475" s="58"/>
      <c r="G475" s="58"/>
      <c r="H475" s="1"/>
      <c r="I475" s="1"/>
      <c r="J475" s="1"/>
      <c r="K475" s="1"/>
      <c r="L475" s="1"/>
      <c r="M475" s="1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>
      <c r="A476" s="58"/>
      <c r="B476" s="58"/>
      <c r="C476" s="58"/>
      <c r="D476" s="58"/>
      <c r="E476" s="58"/>
      <c r="F476" s="58"/>
      <c r="G476" s="58"/>
      <c r="H476" s="1"/>
      <c r="I476" s="1"/>
      <c r="J476" s="1"/>
      <c r="K476" s="1"/>
      <c r="L476" s="1"/>
      <c r="M476" s="1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>
      <c r="A477" s="58"/>
      <c r="B477" s="58"/>
      <c r="C477" s="58"/>
      <c r="D477" s="58"/>
      <c r="E477" s="58"/>
      <c r="F477" s="58"/>
      <c r="G477" s="58"/>
      <c r="H477" s="1"/>
      <c r="I477" s="1"/>
      <c r="J477" s="1"/>
      <c r="K477" s="1"/>
      <c r="L477" s="1"/>
      <c r="M477" s="1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>
      <c r="A478" s="58"/>
      <c r="B478" s="58"/>
      <c r="C478" s="58"/>
      <c r="D478" s="58"/>
      <c r="E478" s="58"/>
      <c r="F478" s="58"/>
      <c r="G478" s="58"/>
      <c r="H478" s="1"/>
      <c r="I478" s="1"/>
      <c r="J478" s="1"/>
      <c r="K478" s="1"/>
      <c r="L478" s="1"/>
      <c r="M478" s="1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>
      <c r="A479" s="58"/>
      <c r="B479" s="58"/>
      <c r="C479" s="58"/>
      <c r="D479" s="58"/>
      <c r="E479" s="58"/>
      <c r="F479" s="58"/>
      <c r="G479" s="58"/>
      <c r="H479" s="1"/>
      <c r="I479" s="1"/>
      <c r="J479" s="1"/>
      <c r="K479" s="1"/>
      <c r="L479" s="1"/>
      <c r="M479" s="1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>
      <c r="A480" s="58"/>
      <c r="B480" s="58"/>
      <c r="C480" s="58"/>
      <c r="D480" s="58"/>
      <c r="E480" s="58"/>
      <c r="F480" s="58"/>
      <c r="G480" s="58"/>
      <c r="H480" s="1"/>
      <c r="I480" s="1"/>
      <c r="J480" s="1"/>
      <c r="K480" s="1"/>
      <c r="L480" s="1"/>
      <c r="M480" s="1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>
      <c r="A481" s="58"/>
      <c r="B481" s="58"/>
      <c r="C481" s="58"/>
      <c r="D481" s="58"/>
      <c r="E481" s="58"/>
      <c r="F481" s="58"/>
      <c r="G481" s="58"/>
      <c r="H481" s="1"/>
      <c r="I481" s="1"/>
      <c r="J481" s="1"/>
      <c r="K481" s="1"/>
      <c r="L481" s="1"/>
      <c r="M481" s="1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>
      <c r="A482" s="58"/>
      <c r="B482" s="58"/>
      <c r="C482" s="58"/>
      <c r="D482" s="58"/>
      <c r="E482" s="58"/>
      <c r="F482" s="58"/>
      <c r="G482" s="58"/>
      <c r="H482" s="1"/>
      <c r="I482" s="1"/>
      <c r="J482" s="1"/>
      <c r="K482" s="1"/>
      <c r="L482" s="1"/>
      <c r="M482" s="1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>
      <c r="A483" s="58"/>
      <c r="B483" s="58"/>
      <c r="C483" s="58"/>
      <c r="D483" s="58"/>
      <c r="E483" s="58"/>
      <c r="F483" s="58"/>
      <c r="G483" s="58"/>
      <c r="H483" s="1"/>
      <c r="I483" s="1"/>
      <c r="J483" s="1"/>
      <c r="K483" s="1"/>
      <c r="L483" s="1"/>
      <c r="M483" s="1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>
      <c r="A484" s="58"/>
      <c r="B484" s="58"/>
      <c r="C484" s="58"/>
      <c r="D484" s="58"/>
      <c r="E484" s="58"/>
      <c r="F484" s="58"/>
      <c r="G484" s="58"/>
      <c r="H484" s="1"/>
      <c r="I484" s="1"/>
      <c r="J484" s="1"/>
      <c r="K484" s="1"/>
      <c r="L484" s="1"/>
      <c r="M484" s="1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>
      <c r="A485" s="58"/>
      <c r="B485" s="58"/>
      <c r="C485" s="58"/>
      <c r="D485" s="58"/>
      <c r="E485" s="58"/>
      <c r="F485" s="58"/>
      <c r="G485" s="58"/>
      <c r="H485" s="1"/>
      <c r="I485" s="1"/>
      <c r="J485" s="1"/>
      <c r="K485" s="1"/>
      <c r="L485" s="1"/>
      <c r="M485" s="1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>
      <c r="A486" s="58"/>
      <c r="B486" s="58"/>
      <c r="C486" s="58"/>
      <c r="D486" s="58"/>
      <c r="E486" s="58"/>
      <c r="F486" s="58"/>
      <c r="G486" s="58"/>
      <c r="H486" s="1"/>
      <c r="I486" s="1"/>
      <c r="J486" s="1"/>
      <c r="K486" s="1"/>
      <c r="L486" s="1"/>
      <c r="M486" s="1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>
      <c r="A487" s="58"/>
      <c r="B487" s="58"/>
      <c r="C487" s="58"/>
      <c r="D487" s="58"/>
      <c r="E487" s="58"/>
      <c r="F487" s="58"/>
      <c r="G487" s="58"/>
      <c r="H487" s="1"/>
      <c r="I487" s="1"/>
      <c r="J487" s="1"/>
      <c r="K487" s="1"/>
      <c r="L487" s="1"/>
      <c r="M487" s="1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>
      <c r="A488" s="58"/>
      <c r="B488" s="58"/>
      <c r="C488" s="58"/>
      <c r="D488" s="58"/>
      <c r="E488" s="58"/>
      <c r="F488" s="58"/>
      <c r="G488" s="58"/>
      <c r="H488" s="1"/>
      <c r="I488" s="1"/>
      <c r="J488" s="1"/>
      <c r="K488" s="1"/>
      <c r="L488" s="1"/>
      <c r="M488" s="1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>
      <c r="A489" s="58"/>
      <c r="B489" s="58"/>
      <c r="C489" s="58"/>
      <c r="D489" s="58"/>
      <c r="E489" s="58"/>
      <c r="F489" s="58"/>
      <c r="G489" s="58"/>
      <c r="H489" s="1"/>
      <c r="I489" s="1"/>
      <c r="J489" s="1"/>
      <c r="K489" s="1"/>
      <c r="L489" s="1"/>
      <c r="M489" s="1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>
      <c r="A490" s="58"/>
      <c r="B490" s="58"/>
      <c r="C490" s="58"/>
      <c r="D490" s="58"/>
      <c r="E490" s="58"/>
      <c r="F490" s="58"/>
      <c r="G490" s="58"/>
      <c r="H490" s="1"/>
      <c r="I490" s="1"/>
      <c r="J490" s="1"/>
      <c r="K490" s="1"/>
      <c r="L490" s="1"/>
      <c r="M490" s="1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>
      <c r="A491" s="58"/>
      <c r="B491" s="58"/>
      <c r="C491" s="58"/>
      <c r="D491" s="58"/>
      <c r="E491" s="58"/>
      <c r="F491" s="58"/>
      <c r="G491" s="58"/>
      <c r="H491" s="1"/>
      <c r="I491" s="1"/>
      <c r="J491" s="1"/>
      <c r="K491" s="1"/>
      <c r="L491" s="1"/>
      <c r="M491" s="1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>
      <c r="A492" s="58"/>
      <c r="B492" s="58"/>
      <c r="C492" s="58"/>
      <c r="D492" s="58"/>
      <c r="E492" s="58"/>
      <c r="F492" s="58"/>
      <c r="G492" s="58"/>
      <c r="H492" s="1"/>
      <c r="I492" s="1"/>
      <c r="J492" s="1"/>
      <c r="K492" s="1"/>
      <c r="L492" s="1"/>
      <c r="M492" s="1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>
      <c r="A493" s="58"/>
      <c r="B493" s="58"/>
      <c r="C493" s="58"/>
      <c r="D493" s="58"/>
      <c r="E493" s="58"/>
      <c r="F493" s="58"/>
      <c r="G493" s="58"/>
      <c r="H493" s="1"/>
      <c r="I493" s="1"/>
      <c r="J493" s="1"/>
      <c r="K493" s="1"/>
      <c r="L493" s="1"/>
      <c r="M493" s="1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>
      <c r="A494" s="58"/>
      <c r="B494" s="58"/>
      <c r="C494" s="58"/>
      <c r="D494" s="58"/>
      <c r="E494" s="58"/>
      <c r="F494" s="58"/>
      <c r="G494" s="58"/>
      <c r="H494" s="1"/>
      <c r="I494" s="1"/>
      <c r="J494" s="1"/>
      <c r="K494" s="1"/>
      <c r="L494" s="1"/>
      <c r="M494" s="1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>
      <c r="A495" s="58"/>
      <c r="B495" s="58"/>
      <c r="C495" s="58"/>
      <c r="D495" s="58"/>
      <c r="E495" s="58"/>
      <c r="F495" s="58"/>
      <c r="G495" s="58"/>
      <c r="H495" s="1"/>
      <c r="I495" s="1"/>
      <c r="J495" s="1"/>
      <c r="K495" s="1"/>
      <c r="L495" s="1"/>
      <c r="M495" s="1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>
      <c r="A496" s="58"/>
      <c r="B496" s="58"/>
      <c r="C496" s="58"/>
      <c r="D496" s="58"/>
      <c r="E496" s="58"/>
      <c r="F496" s="58"/>
      <c r="G496" s="58"/>
      <c r="H496" s="1"/>
      <c r="I496" s="1"/>
      <c r="J496" s="1"/>
      <c r="K496" s="1"/>
      <c r="L496" s="1"/>
      <c r="M496" s="1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>
      <c r="A497" s="58"/>
      <c r="B497" s="58"/>
      <c r="C497" s="58"/>
      <c r="D497" s="58"/>
      <c r="E497" s="58"/>
      <c r="F497" s="58"/>
      <c r="G497" s="58"/>
      <c r="H497" s="1"/>
      <c r="I497" s="1"/>
      <c r="J497" s="1"/>
      <c r="K497" s="1"/>
      <c r="L497" s="1"/>
      <c r="M497" s="1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>
      <c r="A498" s="58"/>
      <c r="B498" s="58"/>
      <c r="C498" s="58"/>
      <c r="D498" s="58"/>
      <c r="E498" s="58"/>
      <c r="F498" s="58"/>
      <c r="G498" s="58"/>
      <c r="H498" s="1"/>
      <c r="I498" s="1"/>
      <c r="J498" s="1"/>
      <c r="K498" s="1"/>
      <c r="L498" s="1"/>
      <c r="M498" s="1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>
      <c r="A499" s="58"/>
      <c r="B499" s="58"/>
      <c r="C499" s="58"/>
      <c r="D499" s="58"/>
      <c r="E499" s="58"/>
      <c r="F499" s="58"/>
      <c r="G499" s="58"/>
      <c r="H499" s="1"/>
      <c r="I499" s="1"/>
      <c r="J499" s="1"/>
      <c r="K499" s="1"/>
      <c r="L499" s="1"/>
      <c r="M499" s="1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>
      <c r="A500" s="58"/>
      <c r="B500" s="58"/>
      <c r="C500" s="58"/>
      <c r="D500" s="58"/>
      <c r="E500" s="58"/>
      <c r="F500" s="58"/>
      <c r="G500" s="58"/>
      <c r="H500" s="1"/>
      <c r="I500" s="1"/>
      <c r="J500" s="1"/>
      <c r="K500" s="1"/>
      <c r="L500" s="1"/>
      <c r="M500" s="1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>
      <c r="A501" s="58"/>
      <c r="B501" s="58"/>
      <c r="C501" s="58"/>
      <c r="D501" s="58"/>
      <c r="E501" s="58"/>
      <c r="F501" s="58"/>
      <c r="G501" s="58"/>
      <c r="H501" s="1"/>
      <c r="I501" s="1"/>
      <c r="J501" s="1"/>
      <c r="K501" s="1"/>
      <c r="L501" s="1"/>
      <c r="M501" s="1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>
      <c r="A502" s="58"/>
      <c r="B502" s="58"/>
      <c r="C502" s="58"/>
      <c r="D502" s="58"/>
      <c r="E502" s="58"/>
      <c r="F502" s="58"/>
      <c r="G502" s="58"/>
      <c r="H502" s="1"/>
      <c r="I502" s="1"/>
      <c r="J502" s="1"/>
      <c r="K502" s="1"/>
      <c r="L502" s="1"/>
      <c r="M502" s="1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>
      <c r="A503" s="58"/>
      <c r="B503" s="58"/>
      <c r="C503" s="58"/>
      <c r="D503" s="58"/>
      <c r="E503" s="58"/>
      <c r="F503" s="58"/>
      <c r="G503" s="58"/>
      <c r="H503" s="1"/>
      <c r="I503" s="1"/>
      <c r="J503" s="1"/>
      <c r="K503" s="1"/>
      <c r="L503" s="1"/>
      <c r="M503" s="1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>
      <c r="A504" s="58"/>
      <c r="B504" s="58"/>
      <c r="C504" s="58"/>
      <c r="D504" s="58"/>
      <c r="E504" s="58"/>
      <c r="F504" s="58"/>
      <c r="G504" s="58"/>
      <c r="H504" s="1"/>
      <c r="I504" s="1"/>
      <c r="J504" s="1"/>
      <c r="K504" s="1"/>
      <c r="L504" s="1"/>
      <c r="M504" s="1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>
      <c r="A505" s="58"/>
      <c r="B505" s="58"/>
      <c r="C505" s="58"/>
      <c r="D505" s="58"/>
      <c r="E505" s="58"/>
      <c r="F505" s="58"/>
      <c r="G505" s="58"/>
      <c r="H505" s="1"/>
      <c r="I505" s="1"/>
      <c r="J505" s="1"/>
      <c r="K505" s="1"/>
      <c r="L505" s="1"/>
      <c r="M505" s="1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>
      <c r="A506" s="58"/>
      <c r="B506" s="58"/>
      <c r="C506" s="58"/>
      <c r="D506" s="58"/>
      <c r="E506" s="58"/>
      <c r="F506" s="58"/>
      <c r="G506" s="58"/>
      <c r="H506" s="1"/>
      <c r="I506" s="1"/>
      <c r="J506" s="1"/>
      <c r="K506" s="1"/>
      <c r="L506" s="1"/>
      <c r="M506" s="1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>
      <c r="A507" s="58"/>
      <c r="B507" s="58"/>
      <c r="C507" s="58"/>
      <c r="D507" s="58"/>
      <c r="E507" s="58"/>
      <c r="F507" s="58"/>
      <c r="G507" s="58"/>
      <c r="H507" s="1"/>
      <c r="I507" s="1"/>
      <c r="J507" s="1"/>
      <c r="K507" s="1"/>
      <c r="L507" s="1"/>
      <c r="M507" s="1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>
      <c r="A508" s="58"/>
      <c r="B508" s="58"/>
      <c r="C508" s="58"/>
      <c r="D508" s="58"/>
      <c r="E508" s="58"/>
      <c r="F508" s="58"/>
      <c r="G508" s="58"/>
      <c r="H508" s="1"/>
      <c r="I508" s="1"/>
      <c r="J508" s="1"/>
      <c r="K508" s="1"/>
      <c r="L508" s="1"/>
      <c r="M508" s="1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>
      <c r="A509" s="58"/>
      <c r="B509" s="58"/>
      <c r="C509" s="58"/>
      <c r="D509" s="58"/>
      <c r="E509" s="58"/>
      <c r="F509" s="58"/>
      <c r="G509" s="58"/>
      <c r="H509" s="1"/>
      <c r="I509" s="1"/>
      <c r="J509" s="1"/>
      <c r="K509" s="1"/>
      <c r="L509" s="1"/>
      <c r="M509" s="1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>
      <c r="A510" s="58"/>
      <c r="B510" s="58"/>
      <c r="C510" s="58"/>
      <c r="D510" s="58"/>
      <c r="E510" s="58"/>
      <c r="F510" s="58"/>
      <c r="G510" s="58"/>
      <c r="H510" s="1"/>
      <c r="I510" s="1"/>
      <c r="J510" s="1"/>
      <c r="K510" s="1"/>
      <c r="L510" s="1"/>
      <c r="M510" s="1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>
      <c r="A511" s="58"/>
      <c r="B511" s="58"/>
      <c r="C511" s="58"/>
      <c r="D511" s="58"/>
      <c r="E511" s="58"/>
      <c r="F511" s="58"/>
      <c r="G511" s="58"/>
      <c r="H511" s="1"/>
      <c r="I511" s="1"/>
      <c r="J511" s="1"/>
      <c r="K511" s="1"/>
      <c r="L511" s="1"/>
      <c r="M511" s="1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>
      <c r="A512" s="58"/>
      <c r="B512" s="58"/>
      <c r="C512" s="58"/>
      <c r="D512" s="58"/>
      <c r="E512" s="58"/>
      <c r="F512" s="58"/>
      <c r="G512" s="58"/>
      <c r="H512" s="1"/>
      <c r="I512" s="1"/>
      <c r="J512" s="1"/>
      <c r="K512" s="1"/>
      <c r="L512" s="1"/>
      <c r="M512" s="1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>
      <c r="A513" s="58"/>
      <c r="B513" s="58"/>
      <c r="C513" s="58"/>
      <c r="D513" s="58"/>
      <c r="E513" s="58"/>
      <c r="F513" s="58"/>
      <c r="G513" s="58"/>
      <c r="H513" s="1"/>
      <c r="I513" s="1"/>
      <c r="J513" s="1"/>
      <c r="K513" s="1"/>
      <c r="L513" s="1"/>
      <c r="M513" s="1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>
      <c r="A514" s="58"/>
      <c r="B514" s="58"/>
      <c r="C514" s="58"/>
      <c r="D514" s="58"/>
      <c r="E514" s="58"/>
      <c r="F514" s="58"/>
      <c r="G514" s="58"/>
      <c r="H514" s="1"/>
      <c r="I514" s="1"/>
      <c r="J514" s="1"/>
      <c r="K514" s="1"/>
      <c r="L514" s="1"/>
      <c r="M514" s="1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>
      <c r="A515" s="58"/>
      <c r="B515" s="58"/>
      <c r="C515" s="58"/>
      <c r="D515" s="58"/>
      <c r="E515" s="58"/>
      <c r="F515" s="58"/>
      <c r="G515" s="58"/>
      <c r="H515" s="1"/>
      <c r="I515" s="1"/>
      <c r="J515" s="1"/>
      <c r="K515" s="1"/>
      <c r="L515" s="1"/>
      <c r="M515" s="1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>
      <c r="A516" s="58"/>
      <c r="B516" s="58"/>
      <c r="C516" s="58"/>
      <c r="D516" s="58"/>
      <c r="E516" s="58"/>
      <c r="F516" s="58"/>
      <c r="G516" s="58"/>
      <c r="H516" s="1"/>
      <c r="I516" s="1"/>
      <c r="J516" s="1"/>
      <c r="K516" s="1"/>
      <c r="L516" s="1"/>
      <c r="M516" s="1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>
      <c r="A517" s="58"/>
      <c r="B517" s="58"/>
      <c r="C517" s="58"/>
      <c r="D517" s="58"/>
      <c r="E517" s="58"/>
      <c r="F517" s="58"/>
      <c r="G517" s="58"/>
      <c r="H517" s="1"/>
      <c r="I517" s="1"/>
      <c r="J517" s="1"/>
      <c r="K517" s="1"/>
      <c r="L517" s="1"/>
      <c r="M517" s="1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>
      <c r="A518" s="58"/>
      <c r="B518" s="58"/>
      <c r="C518" s="58"/>
      <c r="D518" s="58"/>
      <c r="E518" s="58"/>
      <c r="F518" s="58"/>
      <c r="G518" s="58"/>
      <c r="H518" s="1"/>
      <c r="I518" s="1"/>
      <c r="J518" s="1"/>
      <c r="K518" s="1"/>
      <c r="L518" s="1"/>
      <c r="M518" s="1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>
      <c r="A519" s="58"/>
      <c r="B519" s="58"/>
      <c r="C519" s="58"/>
      <c r="D519" s="58"/>
      <c r="E519" s="58"/>
      <c r="F519" s="58"/>
      <c r="G519" s="58"/>
      <c r="H519" s="1"/>
      <c r="I519" s="1"/>
      <c r="J519" s="1"/>
      <c r="K519" s="1"/>
      <c r="L519" s="1"/>
      <c r="M519" s="1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>
      <c r="A520" s="58"/>
      <c r="B520" s="58"/>
      <c r="C520" s="58"/>
      <c r="D520" s="58"/>
      <c r="E520" s="58"/>
      <c r="F520" s="58"/>
      <c r="G520" s="58"/>
      <c r="H520" s="1"/>
      <c r="I520" s="1"/>
      <c r="J520" s="1"/>
      <c r="K520" s="1"/>
      <c r="L520" s="1"/>
      <c r="M520" s="1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>
      <c r="A521" s="58"/>
      <c r="B521" s="58"/>
      <c r="C521" s="58"/>
      <c r="D521" s="58"/>
      <c r="E521" s="58"/>
      <c r="F521" s="58"/>
      <c r="G521" s="58"/>
      <c r="H521" s="1"/>
      <c r="I521" s="1"/>
      <c r="J521" s="1"/>
      <c r="K521" s="1"/>
      <c r="L521" s="1"/>
      <c r="M521" s="1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>
      <c r="A522" s="58"/>
      <c r="B522" s="58"/>
      <c r="C522" s="58"/>
      <c r="D522" s="58"/>
      <c r="E522" s="58"/>
      <c r="F522" s="58"/>
      <c r="G522" s="58"/>
      <c r="H522" s="1"/>
      <c r="I522" s="1"/>
      <c r="J522" s="1"/>
      <c r="K522" s="1"/>
      <c r="L522" s="1"/>
      <c r="M522" s="1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>
      <c r="A523" s="58"/>
      <c r="B523" s="58"/>
      <c r="C523" s="58"/>
      <c r="D523" s="58"/>
      <c r="E523" s="58"/>
      <c r="F523" s="58"/>
      <c r="G523" s="58"/>
      <c r="H523" s="1"/>
      <c r="I523" s="1"/>
      <c r="J523" s="1"/>
      <c r="K523" s="1"/>
      <c r="L523" s="1"/>
      <c r="M523" s="1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>
      <c r="A524" s="58"/>
      <c r="B524" s="58"/>
      <c r="C524" s="58"/>
      <c r="D524" s="58"/>
      <c r="E524" s="58"/>
      <c r="F524" s="58"/>
      <c r="G524" s="58"/>
      <c r="H524" s="1"/>
      <c r="I524" s="1"/>
      <c r="J524" s="1"/>
      <c r="K524" s="1"/>
      <c r="L524" s="1"/>
      <c r="M524" s="1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>
      <c r="A525" s="58"/>
      <c r="B525" s="58"/>
      <c r="C525" s="58"/>
      <c r="D525" s="58"/>
      <c r="E525" s="58"/>
      <c r="F525" s="58"/>
      <c r="G525" s="58"/>
      <c r="H525" s="1"/>
      <c r="I525" s="1"/>
      <c r="J525" s="1"/>
      <c r="K525" s="1"/>
      <c r="L525" s="1"/>
      <c r="M525" s="1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>
      <c r="A526" s="58"/>
      <c r="B526" s="58"/>
      <c r="C526" s="58"/>
      <c r="D526" s="58"/>
      <c r="E526" s="58"/>
      <c r="F526" s="58"/>
      <c r="G526" s="58"/>
      <c r="H526" s="1"/>
      <c r="I526" s="1"/>
      <c r="J526" s="1"/>
      <c r="K526" s="1"/>
      <c r="L526" s="1"/>
      <c r="M526" s="1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>
      <c r="A527" s="58"/>
      <c r="B527" s="58"/>
      <c r="C527" s="58"/>
      <c r="D527" s="58"/>
      <c r="E527" s="58"/>
      <c r="F527" s="58"/>
      <c r="G527" s="58"/>
      <c r="H527" s="1"/>
      <c r="I527" s="1"/>
      <c r="J527" s="1"/>
      <c r="K527" s="1"/>
      <c r="L527" s="1"/>
      <c r="M527" s="1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>
      <c r="A528" s="58"/>
      <c r="B528" s="58"/>
      <c r="C528" s="58"/>
      <c r="D528" s="58"/>
      <c r="E528" s="58"/>
      <c r="F528" s="58"/>
      <c r="G528" s="58"/>
      <c r="H528" s="1"/>
      <c r="I528" s="1"/>
      <c r="J528" s="1"/>
      <c r="K528" s="1"/>
      <c r="L528" s="1"/>
      <c r="M528" s="1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>
      <c r="A529" s="58"/>
      <c r="B529" s="58"/>
      <c r="C529" s="58"/>
      <c r="D529" s="58"/>
      <c r="E529" s="58"/>
      <c r="F529" s="58"/>
      <c r="G529" s="58"/>
      <c r="H529" s="1"/>
      <c r="I529" s="1"/>
      <c r="J529" s="1"/>
      <c r="K529" s="1"/>
      <c r="L529" s="1"/>
      <c r="M529" s="1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>
      <c r="A530" s="58"/>
      <c r="B530" s="58"/>
      <c r="C530" s="58"/>
      <c r="D530" s="58"/>
      <c r="E530" s="58"/>
      <c r="F530" s="58"/>
      <c r="G530" s="58"/>
      <c r="H530" s="1"/>
      <c r="I530" s="1"/>
      <c r="J530" s="1"/>
      <c r="K530" s="1"/>
      <c r="L530" s="1"/>
      <c r="M530" s="1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>
      <c r="A531" s="58"/>
      <c r="B531" s="58"/>
      <c r="C531" s="58"/>
      <c r="D531" s="58"/>
      <c r="E531" s="58"/>
      <c r="F531" s="58"/>
      <c r="G531" s="58"/>
      <c r="H531" s="1"/>
      <c r="I531" s="1"/>
      <c r="J531" s="1"/>
      <c r="K531" s="1"/>
      <c r="L531" s="1"/>
      <c r="M531" s="1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>
      <c r="A532" s="58"/>
      <c r="B532" s="58"/>
      <c r="C532" s="58"/>
      <c r="D532" s="58"/>
      <c r="E532" s="58"/>
      <c r="F532" s="58"/>
      <c r="G532" s="58"/>
      <c r="H532" s="1"/>
      <c r="I532" s="1"/>
      <c r="J532" s="1"/>
      <c r="K532" s="1"/>
      <c r="L532" s="1"/>
      <c r="M532" s="1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>
      <c r="A533" s="58"/>
      <c r="B533" s="58"/>
      <c r="C533" s="58"/>
      <c r="D533" s="58"/>
      <c r="E533" s="58"/>
      <c r="F533" s="58"/>
      <c r="G533" s="58"/>
      <c r="H533" s="1"/>
      <c r="I533" s="1"/>
      <c r="J533" s="1"/>
      <c r="K533" s="1"/>
      <c r="L533" s="1"/>
      <c r="M533" s="1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>
      <c r="A534" s="58"/>
      <c r="B534" s="58"/>
      <c r="C534" s="58"/>
      <c r="D534" s="58"/>
      <c r="E534" s="58"/>
      <c r="F534" s="58"/>
      <c r="G534" s="58"/>
      <c r="H534" s="1"/>
      <c r="I534" s="1"/>
      <c r="J534" s="1"/>
      <c r="K534" s="1"/>
      <c r="L534" s="1"/>
      <c r="M534" s="1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>
      <c r="A535" s="58"/>
      <c r="B535" s="58"/>
      <c r="C535" s="58"/>
      <c r="D535" s="58"/>
      <c r="E535" s="58"/>
      <c r="F535" s="58"/>
      <c r="G535" s="58"/>
      <c r="H535" s="1"/>
      <c r="I535" s="1"/>
      <c r="J535" s="1"/>
      <c r="K535" s="1"/>
      <c r="L535" s="1"/>
      <c r="M535" s="1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>
      <c r="A536" s="58"/>
      <c r="B536" s="58"/>
      <c r="C536" s="58"/>
      <c r="D536" s="58"/>
      <c r="E536" s="58"/>
      <c r="F536" s="58"/>
      <c r="G536" s="58"/>
      <c r="H536" s="1"/>
      <c r="I536" s="1"/>
      <c r="J536" s="1"/>
      <c r="K536" s="1"/>
      <c r="L536" s="1"/>
      <c r="M536" s="1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>
      <c r="A537" s="58"/>
      <c r="B537" s="58"/>
      <c r="C537" s="58"/>
      <c r="D537" s="58"/>
      <c r="E537" s="58"/>
      <c r="F537" s="58"/>
      <c r="G537" s="58"/>
      <c r="H537" s="1"/>
      <c r="I537" s="1"/>
      <c r="J537" s="1"/>
      <c r="K537" s="1"/>
      <c r="L537" s="1"/>
      <c r="M537" s="1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>
      <c r="A538" s="58"/>
      <c r="B538" s="58"/>
      <c r="C538" s="58"/>
      <c r="D538" s="58"/>
      <c r="E538" s="58"/>
      <c r="F538" s="58"/>
      <c r="G538" s="58"/>
      <c r="H538" s="1"/>
      <c r="I538" s="1"/>
      <c r="J538" s="1"/>
      <c r="K538" s="1"/>
      <c r="L538" s="1"/>
      <c r="M538" s="1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>
      <c r="A539" s="58"/>
      <c r="B539" s="58"/>
      <c r="C539" s="58"/>
      <c r="D539" s="58"/>
      <c r="E539" s="58"/>
      <c r="F539" s="58"/>
      <c r="G539" s="58"/>
      <c r="H539" s="1"/>
      <c r="I539" s="1"/>
      <c r="J539" s="1"/>
      <c r="K539" s="1"/>
      <c r="L539" s="1"/>
      <c r="M539" s="1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>
      <c r="A540" s="58"/>
      <c r="B540" s="58"/>
      <c r="C540" s="58"/>
      <c r="D540" s="58"/>
      <c r="E540" s="58"/>
      <c r="F540" s="58"/>
      <c r="G540" s="58"/>
      <c r="H540" s="1"/>
      <c r="I540" s="1"/>
      <c r="J540" s="1"/>
      <c r="K540" s="1"/>
      <c r="L540" s="1"/>
      <c r="M540" s="1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>
      <c r="A541" s="58"/>
      <c r="B541" s="58"/>
      <c r="C541" s="58"/>
      <c r="D541" s="58"/>
      <c r="E541" s="58"/>
      <c r="F541" s="58"/>
      <c r="G541" s="58"/>
      <c r="H541" s="1"/>
      <c r="I541" s="1"/>
      <c r="J541" s="1"/>
      <c r="K541" s="1"/>
      <c r="L541" s="1"/>
      <c r="M541" s="1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>
      <c r="A542" s="58"/>
      <c r="B542" s="58"/>
      <c r="C542" s="58"/>
      <c r="D542" s="58"/>
      <c r="E542" s="58"/>
      <c r="F542" s="58"/>
      <c r="G542" s="58"/>
      <c r="H542" s="1"/>
      <c r="I542" s="1"/>
      <c r="J542" s="1"/>
      <c r="K542" s="1"/>
      <c r="L542" s="1"/>
      <c r="M542" s="1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>
      <c r="A543" s="58"/>
      <c r="B543" s="58"/>
      <c r="C543" s="58"/>
      <c r="D543" s="58"/>
      <c r="E543" s="58"/>
      <c r="F543" s="58"/>
      <c r="G543" s="58"/>
      <c r="H543" s="1"/>
      <c r="I543" s="1"/>
      <c r="J543" s="1"/>
      <c r="K543" s="1"/>
      <c r="L543" s="1"/>
      <c r="M543" s="1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>
      <c r="A544" s="58"/>
      <c r="B544" s="58"/>
      <c r="C544" s="58"/>
      <c r="D544" s="58"/>
      <c r="E544" s="58"/>
      <c r="F544" s="58"/>
      <c r="G544" s="58"/>
      <c r="H544" s="1"/>
      <c r="I544" s="1"/>
      <c r="J544" s="1"/>
      <c r="K544" s="1"/>
      <c r="L544" s="1"/>
      <c r="M544" s="1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>
      <c r="A545" s="58"/>
      <c r="B545" s="58"/>
      <c r="C545" s="58"/>
      <c r="D545" s="58"/>
      <c r="E545" s="58"/>
      <c r="F545" s="58"/>
      <c r="G545" s="58"/>
      <c r="H545" s="1"/>
      <c r="I545" s="1"/>
      <c r="J545" s="1"/>
      <c r="K545" s="1"/>
      <c r="L545" s="1"/>
      <c r="M545" s="1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>
      <c r="A546" s="58"/>
      <c r="B546" s="58"/>
      <c r="C546" s="58"/>
      <c r="D546" s="58"/>
      <c r="E546" s="58"/>
      <c r="F546" s="58"/>
      <c r="G546" s="58"/>
      <c r="H546" s="1"/>
      <c r="I546" s="1"/>
      <c r="J546" s="1"/>
      <c r="K546" s="1"/>
      <c r="L546" s="1"/>
      <c r="M546" s="1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>
      <c r="A547" s="58"/>
      <c r="B547" s="58"/>
      <c r="C547" s="58"/>
      <c r="D547" s="58"/>
      <c r="E547" s="58"/>
      <c r="F547" s="58"/>
      <c r="G547" s="58"/>
      <c r="H547" s="1"/>
      <c r="I547" s="1"/>
      <c r="J547" s="1"/>
      <c r="K547" s="1"/>
      <c r="L547" s="1"/>
      <c r="M547" s="1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>
      <c r="A548" s="58"/>
      <c r="B548" s="58"/>
      <c r="C548" s="58"/>
      <c r="D548" s="58"/>
      <c r="E548" s="58"/>
      <c r="F548" s="58"/>
      <c r="G548" s="58"/>
      <c r="H548" s="1"/>
      <c r="I548" s="1"/>
      <c r="J548" s="1"/>
      <c r="K548" s="1"/>
      <c r="L548" s="1"/>
      <c r="M548" s="1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>
      <c r="A549" s="58"/>
      <c r="B549" s="58"/>
      <c r="C549" s="58"/>
      <c r="D549" s="58"/>
      <c r="E549" s="58"/>
      <c r="F549" s="58"/>
      <c r="G549" s="58"/>
      <c r="H549" s="1"/>
      <c r="I549" s="1"/>
      <c r="J549" s="1"/>
      <c r="K549" s="1"/>
      <c r="L549" s="1"/>
      <c r="M549" s="1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>
      <c r="A550" s="58"/>
      <c r="B550" s="58"/>
      <c r="C550" s="58"/>
      <c r="D550" s="58"/>
      <c r="E550" s="58"/>
      <c r="F550" s="58"/>
      <c r="G550" s="58"/>
      <c r="H550" s="1"/>
      <c r="I550" s="1"/>
      <c r="J550" s="1"/>
      <c r="K550" s="1"/>
      <c r="L550" s="1"/>
      <c r="M550" s="1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>
      <c r="A551" s="58"/>
      <c r="B551" s="58"/>
      <c r="C551" s="58"/>
      <c r="D551" s="58"/>
      <c r="E551" s="58"/>
      <c r="F551" s="58"/>
      <c r="G551" s="58"/>
      <c r="H551" s="1"/>
      <c r="I551" s="1"/>
      <c r="J551" s="1"/>
      <c r="K551" s="1"/>
      <c r="L551" s="1"/>
      <c r="M551" s="1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>
      <c r="A552" s="58"/>
      <c r="B552" s="58"/>
      <c r="C552" s="58"/>
      <c r="D552" s="58"/>
      <c r="E552" s="58"/>
      <c r="F552" s="58"/>
      <c r="G552" s="58"/>
      <c r="H552" s="1"/>
      <c r="I552" s="1"/>
      <c r="J552" s="1"/>
      <c r="K552" s="1"/>
      <c r="L552" s="1"/>
      <c r="M552" s="1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>
      <c r="A553" s="58"/>
      <c r="B553" s="58"/>
      <c r="C553" s="58"/>
      <c r="D553" s="58"/>
      <c r="E553" s="58"/>
      <c r="F553" s="58"/>
      <c r="G553" s="58"/>
      <c r="H553" s="1"/>
      <c r="I553" s="1"/>
      <c r="J553" s="1"/>
      <c r="K553" s="1"/>
      <c r="L553" s="1"/>
      <c r="M553" s="1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>
      <c r="A554" s="58"/>
      <c r="B554" s="58"/>
      <c r="C554" s="58"/>
      <c r="D554" s="58"/>
      <c r="E554" s="58"/>
      <c r="F554" s="58"/>
      <c r="G554" s="58"/>
      <c r="H554" s="1"/>
      <c r="I554" s="1"/>
      <c r="J554" s="1"/>
      <c r="K554" s="1"/>
      <c r="L554" s="1"/>
      <c r="M554" s="1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>
      <c r="A555" s="58"/>
      <c r="B555" s="58"/>
      <c r="C555" s="58"/>
      <c r="D555" s="58"/>
      <c r="E555" s="58"/>
      <c r="F555" s="58"/>
      <c r="G555" s="58"/>
      <c r="H555" s="1"/>
      <c r="I555" s="1"/>
      <c r="J555" s="1"/>
      <c r="K555" s="1"/>
      <c r="L555" s="1"/>
      <c r="M555" s="1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>
      <c r="A556" s="58"/>
      <c r="B556" s="58"/>
      <c r="C556" s="58"/>
      <c r="D556" s="58"/>
      <c r="E556" s="58"/>
      <c r="F556" s="58"/>
      <c r="G556" s="58"/>
      <c r="H556" s="1"/>
      <c r="I556" s="1"/>
      <c r="J556" s="1"/>
      <c r="K556" s="1"/>
      <c r="L556" s="1"/>
      <c r="M556" s="1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>
      <c r="A557" s="58"/>
      <c r="B557" s="58"/>
      <c r="C557" s="58"/>
      <c r="D557" s="58"/>
      <c r="E557" s="58"/>
      <c r="F557" s="58"/>
      <c r="G557" s="58"/>
      <c r="H557" s="1"/>
      <c r="I557" s="1"/>
      <c r="J557" s="1"/>
      <c r="K557" s="1"/>
      <c r="L557" s="1"/>
      <c r="M557" s="1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>
      <c r="A558" s="58"/>
      <c r="B558" s="58"/>
      <c r="C558" s="58"/>
      <c r="D558" s="58"/>
      <c r="E558" s="58"/>
      <c r="F558" s="58"/>
      <c r="G558" s="58"/>
      <c r="H558" s="1"/>
      <c r="I558" s="1"/>
      <c r="J558" s="1"/>
      <c r="K558" s="1"/>
      <c r="L558" s="1"/>
      <c r="M558" s="1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>
      <c r="A559" s="58"/>
      <c r="B559" s="58"/>
      <c r="C559" s="58"/>
      <c r="D559" s="58"/>
      <c r="E559" s="58"/>
      <c r="F559" s="58"/>
      <c r="G559" s="58"/>
      <c r="H559" s="1"/>
      <c r="I559" s="1"/>
      <c r="J559" s="1"/>
      <c r="K559" s="1"/>
      <c r="L559" s="1"/>
      <c r="M559" s="1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>
      <c r="A560" s="58"/>
      <c r="B560" s="58"/>
      <c r="C560" s="58"/>
      <c r="D560" s="58"/>
      <c r="E560" s="58"/>
      <c r="F560" s="58"/>
      <c r="G560" s="58"/>
      <c r="H560" s="1"/>
      <c r="I560" s="1"/>
      <c r="J560" s="1"/>
      <c r="K560" s="1"/>
      <c r="L560" s="1"/>
      <c r="M560" s="1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>
      <c r="A561" s="58"/>
      <c r="B561" s="58"/>
      <c r="C561" s="58"/>
      <c r="D561" s="58"/>
      <c r="E561" s="58"/>
      <c r="F561" s="58"/>
      <c r="G561" s="58"/>
      <c r="H561" s="1"/>
      <c r="I561" s="1"/>
      <c r="J561" s="1"/>
      <c r="K561" s="1"/>
      <c r="L561" s="1"/>
      <c r="M561" s="1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>
      <c r="A562" s="58"/>
      <c r="B562" s="58"/>
      <c r="C562" s="58"/>
      <c r="D562" s="58"/>
      <c r="E562" s="58"/>
      <c r="F562" s="58"/>
      <c r="G562" s="58"/>
      <c r="H562" s="1"/>
      <c r="I562" s="1"/>
      <c r="J562" s="1"/>
      <c r="K562" s="1"/>
      <c r="L562" s="1"/>
      <c r="M562" s="1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>
      <c r="A563" s="58"/>
      <c r="B563" s="58"/>
      <c r="C563" s="58"/>
      <c r="D563" s="58"/>
      <c r="E563" s="58"/>
      <c r="F563" s="58"/>
      <c r="G563" s="58"/>
      <c r="H563" s="1"/>
      <c r="I563" s="1"/>
      <c r="J563" s="1"/>
      <c r="K563" s="1"/>
      <c r="L563" s="1"/>
      <c r="M563" s="1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>
      <c r="A564" s="58"/>
      <c r="B564" s="58"/>
      <c r="C564" s="58"/>
      <c r="D564" s="58"/>
      <c r="E564" s="58"/>
      <c r="F564" s="58"/>
      <c r="G564" s="58"/>
      <c r="H564" s="1"/>
      <c r="I564" s="1"/>
      <c r="J564" s="1"/>
      <c r="K564" s="1"/>
      <c r="L564" s="1"/>
      <c r="M564" s="1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>
      <c r="A565" s="58"/>
      <c r="B565" s="58"/>
      <c r="C565" s="58"/>
      <c r="D565" s="58"/>
      <c r="E565" s="58"/>
      <c r="F565" s="58"/>
      <c r="G565" s="58"/>
      <c r="H565" s="1"/>
      <c r="I565" s="1"/>
      <c r="J565" s="1"/>
      <c r="K565" s="1"/>
      <c r="L565" s="1"/>
      <c r="M565" s="1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>
      <c r="A566" s="58"/>
      <c r="B566" s="58"/>
      <c r="C566" s="58"/>
      <c r="D566" s="58"/>
      <c r="E566" s="58"/>
      <c r="F566" s="58"/>
      <c r="G566" s="58"/>
      <c r="H566" s="1"/>
      <c r="I566" s="1"/>
      <c r="J566" s="1"/>
      <c r="K566" s="1"/>
      <c r="L566" s="1"/>
      <c r="M566" s="1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>
      <c r="A567" s="58"/>
      <c r="B567" s="58"/>
      <c r="C567" s="58"/>
      <c r="D567" s="58"/>
      <c r="E567" s="58"/>
      <c r="F567" s="58"/>
      <c r="G567" s="58"/>
      <c r="H567" s="1"/>
      <c r="I567" s="1"/>
      <c r="J567" s="1"/>
      <c r="K567" s="1"/>
      <c r="L567" s="1"/>
      <c r="M567" s="1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>
      <c r="A568" s="58"/>
      <c r="B568" s="58"/>
      <c r="C568" s="58"/>
      <c r="D568" s="58"/>
      <c r="E568" s="58"/>
      <c r="F568" s="58"/>
      <c r="G568" s="58"/>
      <c r="H568" s="1"/>
      <c r="I568" s="1"/>
      <c r="J568" s="1"/>
      <c r="K568" s="1"/>
      <c r="L568" s="1"/>
      <c r="M568" s="1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>
      <c r="A569" s="58"/>
      <c r="B569" s="58"/>
      <c r="C569" s="58"/>
      <c r="D569" s="58"/>
      <c r="E569" s="58"/>
      <c r="F569" s="58"/>
      <c r="G569" s="58"/>
      <c r="H569" s="1"/>
      <c r="I569" s="1"/>
      <c r="J569" s="1"/>
      <c r="K569" s="1"/>
      <c r="L569" s="1"/>
      <c r="M569" s="1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>
      <c r="A570" s="58"/>
      <c r="B570" s="58"/>
      <c r="C570" s="58"/>
      <c r="D570" s="58"/>
      <c r="E570" s="58"/>
      <c r="F570" s="58"/>
      <c r="G570" s="58"/>
      <c r="H570" s="1"/>
      <c r="I570" s="1"/>
      <c r="J570" s="1"/>
      <c r="K570" s="1"/>
      <c r="L570" s="1"/>
      <c r="M570" s="1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>
      <c r="A571" s="58"/>
      <c r="B571" s="58"/>
      <c r="C571" s="58"/>
      <c r="D571" s="58"/>
      <c r="E571" s="58"/>
      <c r="F571" s="58"/>
      <c r="G571" s="58"/>
      <c r="H571" s="1"/>
      <c r="I571" s="1"/>
      <c r="J571" s="1"/>
      <c r="K571" s="1"/>
      <c r="L571" s="1"/>
      <c r="M571" s="1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>
      <c r="A572" s="58"/>
      <c r="B572" s="58"/>
      <c r="C572" s="58"/>
      <c r="D572" s="58"/>
      <c r="E572" s="58"/>
      <c r="F572" s="58"/>
      <c r="G572" s="58"/>
      <c r="H572" s="1"/>
      <c r="I572" s="1"/>
      <c r="J572" s="1"/>
      <c r="K572" s="1"/>
      <c r="L572" s="1"/>
      <c r="M572" s="1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>
      <c r="A573" s="58"/>
      <c r="B573" s="58"/>
      <c r="C573" s="58"/>
      <c r="D573" s="58"/>
      <c r="E573" s="58"/>
      <c r="F573" s="58"/>
      <c r="G573" s="58"/>
      <c r="H573" s="1"/>
      <c r="I573" s="1"/>
      <c r="J573" s="1"/>
      <c r="K573" s="1"/>
      <c r="L573" s="1"/>
      <c r="M573" s="1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>
      <c r="A574" s="58"/>
      <c r="B574" s="58"/>
      <c r="C574" s="58"/>
      <c r="D574" s="58"/>
      <c r="E574" s="58"/>
      <c r="F574" s="58"/>
      <c r="G574" s="58"/>
      <c r="H574" s="1"/>
      <c r="I574" s="1"/>
      <c r="J574" s="1"/>
      <c r="K574" s="1"/>
      <c r="L574" s="1"/>
      <c r="M574" s="1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>
      <c r="A575" s="58"/>
      <c r="B575" s="58"/>
      <c r="C575" s="58"/>
      <c r="D575" s="58"/>
      <c r="E575" s="58"/>
      <c r="F575" s="58"/>
      <c r="G575" s="58"/>
      <c r="H575" s="1"/>
      <c r="I575" s="1"/>
      <c r="J575" s="1"/>
      <c r="K575" s="1"/>
      <c r="L575" s="1"/>
      <c r="M575" s="1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>
      <c r="A576" s="58"/>
      <c r="B576" s="58"/>
      <c r="C576" s="58"/>
      <c r="D576" s="58"/>
      <c r="E576" s="58"/>
      <c r="F576" s="58"/>
      <c r="G576" s="58"/>
      <c r="H576" s="1"/>
      <c r="I576" s="1"/>
      <c r="J576" s="1"/>
      <c r="K576" s="1"/>
      <c r="L576" s="1"/>
      <c r="M576" s="1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>
      <c r="A577" s="58"/>
      <c r="B577" s="58"/>
      <c r="C577" s="58"/>
      <c r="D577" s="58"/>
      <c r="E577" s="58"/>
      <c r="F577" s="58"/>
      <c r="G577" s="58"/>
      <c r="H577" s="1"/>
      <c r="I577" s="1"/>
      <c r="J577" s="1"/>
      <c r="K577" s="1"/>
      <c r="L577" s="1"/>
      <c r="M577" s="1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>
      <c r="A578" s="58"/>
      <c r="B578" s="58"/>
      <c r="C578" s="58"/>
      <c r="D578" s="58"/>
      <c r="E578" s="58"/>
      <c r="F578" s="58"/>
      <c r="G578" s="58"/>
      <c r="H578" s="1"/>
      <c r="I578" s="1"/>
      <c r="J578" s="1"/>
      <c r="K578" s="1"/>
      <c r="L578" s="1"/>
      <c r="M578" s="1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>
      <c r="A579" s="58"/>
      <c r="B579" s="58"/>
      <c r="C579" s="58"/>
      <c r="D579" s="58"/>
      <c r="E579" s="58"/>
      <c r="F579" s="58"/>
      <c r="G579" s="58"/>
      <c r="H579" s="1"/>
      <c r="I579" s="1"/>
      <c r="J579" s="1"/>
      <c r="K579" s="1"/>
      <c r="L579" s="1"/>
      <c r="M579" s="1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>
      <c r="A580" s="58"/>
      <c r="B580" s="58"/>
      <c r="C580" s="58"/>
      <c r="D580" s="58"/>
      <c r="E580" s="58"/>
      <c r="F580" s="58"/>
      <c r="G580" s="58"/>
      <c r="H580" s="1"/>
      <c r="I580" s="1"/>
      <c r="J580" s="1"/>
      <c r="K580" s="1"/>
      <c r="L580" s="1"/>
      <c r="M580" s="1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>
      <c r="A581" s="58"/>
      <c r="B581" s="58"/>
      <c r="C581" s="58"/>
      <c r="D581" s="58"/>
      <c r="E581" s="58"/>
      <c r="F581" s="58"/>
      <c r="G581" s="58"/>
      <c r="H581" s="1"/>
      <c r="I581" s="1"/>
      <c r="J581" s="1"/>
      <c r="K581" s="1"/>
      <c r="L581" s="1"/>
      <c r="M581" s="1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>
      <c r="A582" s="58"/>
      <c r="B582" s="58"/>
      <c r="C582" s="58"/>
      <c r="D582" s="58"/>
      <c r="E582" s="58"/>
      <c r="F582" s="58"/>
      <c r="G582" s="58"/>
      <c r="H582" s="1"/>
      <c r="I582" s="1"/>
      <c r="J582" s="1"/>
      <c r="K582" s="1"/>
      <c r="L582" s="1"/>
      <c r="M582" s="1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>
      <c r="A583" s="58"/>
      <c r="B583" s="58"/>
      <c r="C583" s="58"/>
      <c r="D583" s="58"/>
      <c r="E583" s="58"/>
      <c r="F583" s="58"/>
      <c r="G583" s="58"/>
      <c r="H583" s="1"/>
      <c r="I583" s="1"/>
      <c r="J583" s="1"/>
      <c r="K583" s="1"/>
      <c r="L583" s="1"/>
      <c r="M583" s="1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>
      <c r="A584" s="58"/>
      <c r="B584" s="58"/>
      <c r="C584" s="58"/>
      <c r="D584" s="58"/>
      <c r="E584" s="58"/>
      <c r="F584" s="58"/>
      <c r="G584" s="58"/>
      <c r="H584" s="1"/>
      <c r="I584" s="1"/>
      <c r="J584" s="1"/>
      <c r="K584" s="1"/>
      <c r="L584" s="1"/>
      <c r="M584" s="1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>
      <c r="A585" s="58"/>
      <c r="B585" s="58"/>
      <c r="C585" s="58"/>
      <c r="D585" s="58"/>
      <c r="E585" s="58"/>
      <c r="F585" s="58"/>
      <c r="G585" s="58"/>
      <c r="H585" s="1"/>
      <c r="I585" s="1"/>
      <c r="J585" s="1"/>
      <c r="K585" s="1"/>
      <c r="L585" s="1"/>
      <c r="M585" s="1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>
      <c r="A586" s="58"/>
      <c r="B586" s="58"/>
      <c r="C586" s="58"/>
      <c r="D586" s="58"/>
      <c r="E586" s="58"/>
      <c r="F586" s="58"/>
      <c r="G586" s="58"/>
      <c r="H586" s="1"/>
      <c r="I586" s="1"/>
      <c r="J586" s="1"/>
      <c r="K586" s="1"/>
      <c r="L586" s="1"/>
      <c r="M586" s="1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>
      <c r="A587" s="58"/>
      <c r="B587" s="58"/>
      <c r="C587" s="58"/>
      <c r="D587" s="58"/>
      <c r="E587" s="58"/>
      <c r="F587" s="58"/>
      <c r="G587" s="58"/>
      <c r="H587" s="1"/>
      <c r="I587" s="1"/>
      <c r="J587" s="1"/>
      <c r="K587" s="1"/>
      <c r="L587" s="1"/>
      <c r="M587" s="1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>
      <c r="A588" s="58"/>
      <c r="B588" s="58"/>
      <c r="C588" s="58"/>
      <c r="D588" s="58"/>
      <c r="E588" s="58"/>
      <c r="F588" s="58"/>
      <c r="G588" s="58"/>
      <c r="H588" s="1"/>
      <c r="I588" s="1"/>
      <c r="J588" s="1"/>
      <c r="K588" s="1"/>
      <c r="L588" s="1"/>
      <c r="M588" s="1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>
      <c r="A589" s="58"/>
      <c r="B589" s="58"/>
      <c r="C589" s="58"/>
      <c r="D589" s="58"/>
      <c r="E589" s="58"/>
      <c r="F589" s="58"/>
      <c r="G589" s="58"/>
      <c r="H589" s="1"/>
      <c r="I589" s="1"/>
      <c r="J589" s="1"/>
      <c r="K589" s="1"/>
      <c r="L589" s="1"/>
      <c r="M589" s="1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>
      <c r="A590" s="58"/>
      <c r="B590" s="58"/>
      <c r="C590" s="58"/>
      <c r="D590" s="58"/>
      <c r="E590" s="58"/>
      <c r="F590" s="58"/>
      <c r="G590" s="58"/>
      <c r="H590" s="1"/>
      <c r="I590" s="1"/>
      <c r="J590" s="1"/>
      <c r="K590" s="1"/>
      <c r="L590" s="1"/>
      <c r="M590" s="1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>
      <c r="A591" s="58"/>
      <c r="B591" s="58"/>
      <c r="C591" s="58"/>
      <c r="D591" s="58"/>
      <c r="E591" s="58"/>
      <c r="F591" s="58"/>
      <c r="G591" s="58"/>
      <c r="H591" s="1"/>
      <c r="I591" s="1"/>
      <c r="J591" s="1"/>
      <c r="K591" s="1"/>
      <c r="L591" s="1"/>
      <c r="M591" s="1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>
      <c r="A592" s="58"/>
      <c r="B592" s="58"/>
      <c r="C592" s="58"/>
      <c r="D592" s="58"/>
      <c r="E592" s="58"/>
      <c r="F592" s="58"/>
      <c r="G592" s="58"/>
      <c r="H592" s="1"/>
      <c r="I592" s="1"/>
      <c r="J592" s="1"/>
      <c r="K592" s="1"/>
      <c r="L592" s="1"/>
      <c r="M592" s="1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>
      <c r="A593" s="58"/>
      <c r="B593" s="58"/>
      <c r="C593" s="58"/>
      <c r="D593" s="58"/>
      <c r="E593" s="58"/>
      <c r="F593" s="58"/>
      <c r="G593" s="58"/>
      <c r="H593" s="1"/>
      <c r="I593" s="1"/>
      <c r="J593" s="1"/>
      <c r="K593" s="1"/>
      <c r="L593" s="1"/>
      <c r="M593" s="1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>
      <c r="A594" s="58"/>
      <c r="B594" s="58"/>
      <c r="C594" s="58"/>
      <c r="D594" s="58"/>
      <c r="E594" s="58"/>
      <c r="F594" s="58"/>
      <c r="G594" s="58"/>
      <c r="H594" s="1"/>
      <c r="I594" s="1"/>
      <c r="J594" s="1"/>
      <c r="K594" s="1"/>
      <c r="L594" s="1"/>
      <c r="M594" s="1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>
      <c r="A595" s="58"/>
      <c r="B595" s="58"/>
      <c r="C595" s="58"/>
      <c r="D595" s="58"/>
      <c r="E595" s="58"/>
      <c r="F595" s="58"/>
      <c r="G595" s="58"/>
      <c r="H595" s="1"/>
      <c r="I595" s="1"/>
      <c r="J595" s="1"/>
      <c r="K595" s="1"/>
      <c r="L595" s="1"/>
      <c r="M595" s="1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>
      <c r="A596" s="58"/>
      <c r="B596" s="58"/>
      <c r="C596" s="58"/>
      <c r="D596" s="58"/>
      <c r="E596" s="58"/>
      <c r="F596" s="58"/>
      <c r="G596" s="58"/>
      <c r="H596" s="1"/>
      <c r="I596" s="1"/>
      <c r="J596" s="1"/>
      <c r="K596" s="1"/>
      <c r="L596" s="1"/>
      <c r="M596" s="1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>
      <c r="A597" s="58"/>
      <c r="B597" s="58"/>
      <c r="C597" s="58"/>
      <c r="D597" s="58"/>
      <c r="E597" s="58"/>
      <c r="F597" s="58"/>
      <c r="G597" s="58"/>
      <c r="H597" s="1"/>
      <c r="I597" s="1"/>
      <c r="J597" s="1"/>
      <c r="K597" s="1"/>
      <c r="L597" s="1"/>
      <c r="M597" s="1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>
      <c r="A598" s="58"/>
      <c r="B598" s="58"/>
      <c r="C598" s="58"/>
      <c r="D598" s="58"/>
      <c r="E598" s="58"/>
      <c r="F598" s="58"/>
      <c r="G598" s="58"/>
      <c r="H598" s="1"/>
      <c r="I598" s="1"/>
      <c r="J598" s="1"/>
      <c r="K598" s="1"/>
      <c r="L598" s="1"/>
      <c r="M598" s="1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>
      <c r="A599" s="58"/>
      <c r="B599" s="58"/>
      <c r="C599" s="58"/>
      <c r="D599" s="58"/>
      <c r="E599" s="58"/>
      <c r="F599" s="58"/>
      <c r="G599" s="58"/>
      <c r="H599" s="1"/>
      <c r="I599" s="1"/>
      <c r="J599" s="1"/>
      <c r="K599" s="1"/>
      <c r="L599" s="1"/>
      <c r="M599" s="1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>
      <c r="A600" s="58"/>
      <c r="B600" s="58"/>
      <c r="C600" s="58"/>
      <c r="D600" s="58"/>
      <c r="E600" s="58"/>
      <c r="F600" s="58"/>
      <c r="G600" s="58"/>
      <c r="H600" s="1"/>
      <c r="I600" s="1"/>
      <c r="J600" s="1"/>
      <c r="K600" s="1"/>
      <c r="L600" s="1"/>
      <c r="M600" s="1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>
      <c r="A601" s="58"/>
      <c r="B601" s="58"/>
      <c r="C601" s="58"/>
      <c r="D601" s="58"/>
      <c r="E601" s="58"/>
      <c r="F601" s="58"/>
      <c r="G601" s="58"/>
      <c r="H601" s="1"/>
      <c r="I601" s="1"/>
      <c r="J601" s="1"/>
      <c r="K601" s="1"/>
      <c r="L601" s="1"/>
      <c r="M601" s="1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>
      <c r="A602" s="58"/>
      <c r="B602" s="58"/>
      <c r="C602" s="58"/>
      <c r="D602" s="58"/>
      <c r="E602" s="58"/>
      <c r="F602" s="58"/>
      <c r="G602" s="58"/>
      <c r="H602" s="1"/>
      <c r="I602" s="1"/>
      <c r="J602" s="1"/>
      <c r="K602" s="1"/>
      <c r="L602" s="1"/>
      <c r="M602" s="1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>
      <c r="A603" s="58"/>
      <c r="B603" s="58"/>
      <c r="C603" s="58"/>
      <c r="D603" s="58"/>
      <c r="E603" s="58"/>
      <c r="F603" s="58"/>
      <c r="G603" s="58"/>
      <c r="H603" s="1"/>
      <c r="I603" s="1"/>
      <c r="J603" s="1"/>
      <c r="K603" s="1"/>
      <c r="L603" s="1"/>
      <c r="M603" s="1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>
      <c r="A604" s="58"/>
      <c r="B604" s="58"/>
      <c r="C604" s="58"/>
      <c r="D604" s="58"/>
      <c r="E604" s="58"/>
      <c r="F604" s="58"/>
      <c r="G604" s="58"/>
      <c r="H604" s="1"/>
      <c r="I604" s="1"/>
      <c r="J604" s="1"/>
      <c r="K604" s="1"/>
      <c r="L604" s="1"/>
      <c r="M604" s="1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>
      <c r="A605" s="58"/>
      <c r="B605" s="58"/>
      <c r="C605" s="58"/>
      <c r="D605" s="58"/>
      <c r="E605" s="58"/>
      <c r="F605" s="58"/>
      <c r="G605" s="58"/>
      <c r="H605" s="1"/>
      <c r="I605" s="1"/>
      <c r="J605" s="1"/>
      <c r="K605" s="1"/>
      <c r="L605" s="1"/>
      <c r="M605" s="1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>
      <c r="A606" s="58"/>
      <c r="B606" s="58"/>
      <c r="C606" s="58"/>
      <c r="D606" s="58"/>
      <c r="E606" s="58"/>
      <c r="F606" s="58"/>
      <c r="G606" s="58"/>
      <c r="H606" s="1"/>
      <c r="I606" s="1"/>
      <c r="J606" s="1"/>
      <c r="K606" s="1"/>
      <c r="L606" s="1"/>
      <c r="M606" s="1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>
      <c r="A607" s="58"/>
      <c r="B607" s="58"/>
      <c r="C607" s="58"/>
      <c r="D607" s="58"/>
      <c r="E607" s="58"/>
      <c r="F607" s="58"/>
      <c r="G607" s="58"/>
      <c r="H607" s="1"/>
      <c r="I607" s="1"/>
      <c r="J607" s="1"/>
      <c r="K607" s="1"/>
      <c r="L607" s="1"/>
      <c r="M607" s="1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>
      <c r="A608" s="58"/>
      <c r="B608" s="58"/>
      <c r="C608" s="58"/>
      <c r="D608" s="58"/>
      <c r="E608" s="58"/>
      <c r="F608" s="58"/>
      <c r="G608" s="58"/>
      <c r="H608" s="1"/>
      <c r="I608" s="1"/>
      <c r="J608" s="1"/>
      <c r="K608" s="1"/>
      <c r="L608" s="1"/>
      <c r="M608" s="1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>
      <c r="A609" s="58"/>
      <c r="B609" s="58"/>
      <c r="C609" s="58"/>
      <c r="D609" s="58"/>
      <c r="E609" s="58"/>
      <c r="F609" s="58"/>
      <c r="G609" s="58"/>
      <c r="H609" s="1"/>
      <c r="I609" s="1"/>
      <c r="J609" s="1"/>
      <c r="K609" s="1"/>
      <c r="L609" s="1"/>
      <c r="M609" s="1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>
      <c r="A610" s="58"/>
      <c r="B610" s="58"/>
      <c r="C610" s="58"/>
      <c r="D610" s="58"/>
      <c r="E610" s="58"/>
      <c r="F610" s="58"/>
      <c r="G610" s="58"/>
      <c r="H610" s="1"/>
      <c r="I610" s="1"/>
      <c r="J610" s="1"/>
      <c r="K610" s="1"/>
      <c r="L610" s="1"/>
      <c r="M610" s="1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>
      <c r="A611" s="58"/>
      <c r="B611" s="58"/>
      <c r="C611" s="58"/>
      <c r="D611" s="58"/>
      <c r="E611" s="58"/>
      <c r="F611" s="58"/>
      <c r="G611" s="58"/>
      <c r="H611" s="1"/>
      <c r="I611" s="1"/>
      <c r="J611" s="1"/>
      <c r="K611" s="1"/>
      <c r="L611" s="1"/>
      <c r="M611" s="1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>
      <c r="A612" s="58"/>
      <c r="B612" s="58"/>
      <c r="C612" s="58"/>
      <c r="D612" s="58"/>
      <c r="E612" s="58"/>
      <c r="F612" s="58"/>
      <c r="G612" s="58"/>
      <c r="H612" s="1"/>
      <c r="I612" s="1"/>
      <c r="J612" s="1"/>
      <c r="K612" s="1"/>
      <c r="L612" s="1"/>
      <c r="M612" s="1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>
      <c r="A613" s="58"/>
      <c r="B613" s="58"/>
      <c r="C613" s="58"/>
      <c r="D613" s="58"/>
      <c r="E613" s="58"/>
      <c r="F613" s="58"/>
      <c r="G613" s="58"/>
      <c r="H613" s="1"/>
      <c r="I613" s="1"/>
      <c r="J613" s="1"/>
      <c r="K613" s="1"/>
      <c r="L613" s="1"/>
      <c r="M613" s="1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>
      <c r="A614" s="58"/>
      <c r="B614" s="58"/>
      <c r="C614" s="58"/>
      <c r="D614" s="58"/>
      <c r="E614" s="58"/>
      <c r="F614" s="58"/>
      <c r="G614" s="58"/>
      <c r="H614" s="1"/>
      <c r="I614" s="1"/>
      <c r="J614" s="1"/>
      <c r="K614" s="1"/>
      <c r="L614" s="1"/>
      <c r="M614" s="1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>
      <c r="A615" s="58"/>
      <c r="B615" s="58"/>
      <c r="C615" s="58"/>
      <c r="D615" s="58"/>
      <c r="E615" s="58"/>
      <c r="F615" s="58"/>
      <c r="G615" s="58"/>
      <c r="H615" s="1"/>
      <c r="I615" s="1"/>
      <c r="J615" s="1"/>
      <c r="K615" s="1"/>
      <c r="L615" s="1"/>
      <c r="M615" s="1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>
      <c r="A616" s="58"/>
      <c r="B616" s="58"/>
      <c r="C616" s="58"/>
      <c r="D616" s="58"/>
      <c r="E616" s="58"/>
      <c r="F616" s="58"/>
      <c r="G616" s="58"/>
      <c r="H616" s="1"/>
      <c r="I616" s="1"/>
      <c r="J616" s="1"/>
      <c r="K616" s="1"/>
      <c r="L616" s="1"/>
      <c r="M616" s="1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>
      <c r="A617" s="58"/>
      <c r="B617" s="58"/>
      <c r="C617" s="58"/>
      <c r="D617" s="58"/>
      <c r="E617" s="58"/>
      <c r="F617" s="58"/>
      <c r="G617" s="58"/>
      <c r="H617" s="1"/>
      <c r="I617" s="1"/>
      <c r="J617" s="1"/>
      <c r="K617" s="1"/>
      <c r="L617" s="1"/>
      <c r="M617" s="1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>
      <c r="A618" s="58"/>
      <c r="B618" s="58"/>
      <c r="C618" s="58"/>
      <c r="D618" s="58"/>
      <c r="E618" s="58"/>
      <c r="F618" s="58"/>
      <c r="G618" s="58"/>
      <c r="H618" s="1"/>
      <c r="I618" s="1"/>
      <c r="J618" s="1"/>
      <c r="K618" s="1"/>
      <c r="L618" s="1"/>
      <c r="M618" s="1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>
      <c r="A619" s="58"/>
      <c r="B619" s="58"/>
      <c r="C619" s="58"/>
      <c r="D619" s="58"/>
      <c r="E619" s="58"/>
      <c r="F619" s="58"/>
      <c r="G619" s="58"/>
      <c r="H619" s="1"/>
      <c r="I619" s="1"/>
      <c r="J619" s="1"/>
      <c r="K619" s="1"/>
      <c r="L619" s="1"/>
      <c r="M619" s="1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>
      <c r="A620" s="58"/>
      <c r="B620" s="58"/>
      <c r="C620" s="58"/>
      <c r="D620" s="58"/>
      <c r="E620" s="58"/>
      <c r="F620" s="58"/>
      <c r="G620" s="58"/>
      <c r="H620" s="1"/>
      <c r="I620" s="1"/>
      <c r="J620" s="1"/>
      <c r="K620" s="1"/>
      <c r="L620" s="1"/>
      <c r="M620" s="1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>
      <c r="A621" s="58"/>
      <c r="B621" s="58"/>
      <c r="C621" s="58"/>
      <c r="D621" s="58"/>
      <c r="E621" s="58"/>
      <c r="F621" s="58"/>
      <c r="G621" s="58"/>
      <c r="H621" s="1"/>
      <c r="I621" s="1"/>
      <c r="J621" s="1"/>
      <c r="K621" s="1"/>
      <c r="L621" s="1"/>
      <c r="M621" s="1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>
      <c r="A622" s="58"/>
      <c r="B622" s="58"/>
      <c r="C622" s="58"/>
      <c r="D622" s="58"/>
      <c r="E622" s="58"/>
      <c r="F622" s="58"/>
      <c r="G622" s="58"/>
      <c r="H622" s="1"/>
      <c r="I622" s="1"/>
      <c r="J622" s="1"/>
      <c r="K622" s="1"/>
      <c r="L622" s="1"/>
      <c r="M622" s="1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>
      <c r="A623" s="58"/>
      <c r="B623" s="58"/>
      <c r="C623" s="58"/>
      <c r="D623" s="58"/>
      <c r="E623" s="58"/>
      <c r="F623" s="58"/>
      <c r="G623" s="58"/>
      <c r="H623" s="1"/>
      <c r="I623" s="1"/>
      <c r="J623" s="1"/>
      <c r="K623" s="1"/>
      <c r="L623" s="1"/>
      <c r="M623" s="1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>
      <c r="A624" s="58"/>
      <c r="B624" s="58"/>
      <c r="C624" s="58"/>
      <c r="D624" s="58"/>
      <c r="E624" s="58"/>
      <c r="F624" s="58"/>
      <c r="G624" s="58"/>
      <c r="H624" s="1"/>
      <c r="I624" s="1"/>
      <c r="J624" s="1"/>
      <c r="K624" s="1"/>
      <c r="L624" s="1"/>
      <c r="M624" s="1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>
      <c r="A625" s="58"/>
      <c r="B625" s="58"/>
      <c r="C625" s="58"/>
      <c r="D625" s="58"/>
      <c r="E625" s="58"/>
      <c r="F625" s="58"/>
      <c r="G625" s="58"/>
      <c r="H625" s="1"/>
      <c r="I625" s="1"/>
      <c r="J625" s="1"/>
      <c r="K625" s="1"/>
      <c r="L625" s="1"/>
      <c r="M625" s="1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>
      <c r="A626" s="58"/>
      <c r="B626" s="58"/>
      <c r="C626" s="58"/>
      <c r="D626" s="58"/>
      <c r="E626" s="58"/>
      <c r="F626" s="58"/>
      <c r="G626" s="58"/>
      <c r="H626" s="1"/>
      <c r="I626" s="1"/>
      <c r="J626" s="1"/>
      <c r="K626" s="1"/>
      <c r="L626" s="1"/>
      <c r="M626" s="1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>
      <c r="A627" s="58"/>
      <c r="B627" s="58"/>
      <c r="C627" s="58"/>
      <c r="D627" s="58"/>
      <c r="E627" s="58"/>
      <c r="F627" s="58"/>
      <c r="G627" s="58"/>
      <c r="H627" s="1"/>
      <c r="I627" s="1"/>
      <c r="J627" s="1"/>
      <c r="K627" s="1"/>
      <c r="L627" s="1"/>
      <c r="M627" s="1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>
      <c r="A628" s="58"/>
      <c r="B628" s="58"/>
      <c r="C628" s="58"/>
      <c r="D628" s="58"/>
      <c r="E628" s="58"/>
      <c r="F628" s="58"/>
      <c r="G628" s="58"/>
      <c r="H628" s="1"/>
      <c r="I628" s="1"/>
      <c r="J628" s="1"/>
      <c r="K628" s="1"/>
      <c r="L628" s="1"/>
      <c r="M628" s="1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>
      <c r="A629" s="58"/>
      <c r="B629" s="58"/>
      <c r="C629" s="58"/>
      <c r="D629" s="58"/>
      <c r="E629" s="58"/>
      <c r="F629" s="58"/>
      <c r="G629" s="58"/>
      <c r="H629" s="1"/>
      <c r="I629" s="1"/>
      <c r="J629" s="1"/>
      <c r="K629" s="1"/>
      <c r="L629" s="1"/>
      <c r="M629" s="1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>
      <c r="A630" s="58"/>
      <c r="B630" s="58"/>
      <c r="C630" s="58"/>
      <c r="D630" s="58"/>
      <c r="E630" s="58"/>
      <c r="F630" s="58"/>
      <c r="G630" s="58"/>
      <c r="H630" s="1"/>
      <c r="I630" s="1"/>
      <c r="J630" s="1"/>
      <c r="K630" s="1"/>
      <c r="L630" s="1"/>
      <c r="M630" s="1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>
      <c r="A631" s="58"/>
      <c r="B631" s="58"/>
      <c r="C631" s="58"/>
      <c r="D631" s="58"/>
      <c r="E631" s="58"/>
      <c r="F631" s="58"/>
      <c r="G631" s="58"/>
      <c r="H631" s="1"/>
      <c r="I631" s="1"/>
      <c r="J631" s="1"/>
      <c r="K631" s="1"/>
      <c r="L631" s="1"/>
      <c r="M631" s="1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>
      <c r="A632" s="58"/>
      <c r="B632" s="58"/>
      <c r="C632" s="58"/>
      <c r="D632" s="58"/>
      <c r="E632" s="58"/>
      <c r="F632" s="58"/>
      <c r="G632" s="58"/>
      <c r="H632" s="1"/>
      <c r="I632" s="1"/>
      <c r="J632" s="1"/>
      <c r="K632" s="1"/>
      <c r="L632" s="1"/>
      <c r="M632" s="1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>
      <c r="A633" s="58"/>
      <c r="B633" s="58"/>
      <c r="C633" s="58"/>
      <c r="D633" s="58"/>
      <c r="E633" s="58"/>
      <c r="F633" s="58"/>
      <c r="G633" s="58"/>
      <c r="H633" s="1"/>
      <c r="I633" s="1"/>
      <c r="J633" s="1"/>
      <c r="K633" s="1"/>
      <c r="L633" s="1"/>
      <c r="M633" s="1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>
      <c r="A634" s="58"/>
      <c r="B634" s="58"/>
      <c r="C634" s="58"/>
      <c r="D634" s="58"/>
      <c r="E634" s="58"/>
      <c r="F634" s="58"/>
      <c r="G634" s="58"/>
      <c r="H634" s="1"/>
      <c r="I634" s="1"/>
      <c r="J634" s="1"/>
      <c r="K634" s="1"/>
      <c r="L634" s="1"/>
      <c r="M634" s="1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>
      <c r="A635" s="58"/>
      <c r="B635" s="58"/>
      <c r="C635" s="58"/>
      <c r="D635" s="58"/>
      <c r="E635" s="58"/>
      <c r="F635" s="58"/>
      <c r="G635" s="58"/>
      <c r="H635" s="1"/>
      <c r="I635" s="1"/>
      <c r="J635" s="1"/>
      <c r="K635" s="1"/>
      <c r="L635" s="1"/>
      <c r="M635" s="1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>
      <c r="A636" s="58"/>
      <c r="B636" s="58"/>
      <c r="C636" s="58"/>
      <c r="D636" s="58"/>
      <c r="E636" s="58"/>
      <c r="F636" s="58"/>
      <c r="G636" s="58"/>
      <c r="H636" s="1"/>
      <c r="I636" s="1"/>
      <c r="J636" s="1"/>
      <c r="K636" s="1"/>
      <c r="L636" s="1"/>
      <c r="M636" s="1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>
      <c r="A637" s="58"/>
      <c r="B637" s="58"/>
      <c r="C637" s="58"/>
      <c r="D637" s="58"/>
      <c r="E637" s="58"/>
      <c r="F637" s="58"/>
      <c r="G637" s="58"/>
      <c r="H637" s="1"/>
      <c r="I637" s="1"/>
      <c r="J637" s="1"/>
      <c r="K637" s="1"/>
      <c r="L637" s="1"/>
      <c r="M637" s="1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>
      <c r="A638" s="58"/>
      <c r="B638" s="58"/>
      <c r="C638" s="58"/>
      <c r="D638" s="58"/>
      <c r="E638" s="58"/>
      <c r="F638" s="58"/>
      <c r="G638" s="58"/>
      <c r="H638" s="1"/>
      <c r="I638" s="1"/>
      <c r="J638" s="1"/>
      <c r="K638" s="1"/>
      <c r="L638" s="1"/>
      <c r="M638" s="1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>
      <c r="A639" s="58"/>
      <c r="B639" s="58"/>
      <c r="C639" s="58"/>
      <c r="D639" s="58"/>
      <c r="E639" s="58"/>
      <c r="F639" s="58"/>
      <c r="G639" s="58"/>
      <c r="H639" s="1"/>
      <c r="I639" s="1"/>
      <c r="J639" s="1"/>
      <c r="K639" s="1"/>
      <c r="L639" s="1"/>
      <c r="M639" s="1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>
      <c r="A640" s="58"/>
      <c r="B640" s="58"/>
      <c r="C640" s="58"/>
      <c r="D640" s="58"/>
      <c r="E640" s="58"/>
      <c r="F640" s="58"/>
      <c r="G640" s="58"/>
      <c r="H640" s="1"/>
      <c r="I640" s="1"/>
      <c r="J640" s="1"/>
      <c r="K640" s="1"/>
      <c r="L640" s="1"/>
      <c r="M640" s="1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>
      <c r="A641" s="58"/>
      <c r="B641" s="58"/>
      <c r="C641" s="58"/>
      <c r="D641" s="58"/>
      <c r="E641" s="58"/>
      <c r="F641" s="58"/>
      <c r="G641" s="58"/>
      <c r="H641" s="1"/>
      <c r="I641" s="1"/>
      <c r="J641" s="1"/>
      <c r="K641" s="1"/>
      <c r="L641" s="1"/>
      <c r="M641" s="1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>
      <c r="A642" s="58"/>
      <c r="B642" s="58"/>
      <c r="C642" s="58"/>
      <c r="D642" s="58"/>
      <c r="E642" s="58"/>
      <c r="F642" s="58"/>
      <c r="G642" s="58"/>
      <c r="H642" s="1"/>
      <c r="I642" s="1"/>
      <c r="J642" s="1"/>
      <c r="K642" s="1"/>
      <c r="L642" s="1"/>
      <c r="M642" s="1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>
      <c r="A643" s="58"/>
      <c r="B643" s="58"/>
      <c r="C643" s="58"/>
      <c r="D643" s="58"/>
      <c r="E643" s="58"/>
      <c r="F643" s="58"/>
      <c r="G643" s="58"/>
      <c r="H643" s="1"/>
      <c r="I643" s="1"/>
      <c r="J643" s="1"/>
      <c r="K643" s="1"/>
      <c r="L643" s="1"/>
      <c r="M643" s="1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>
      <c r="A644" s="58"/>
      <c r="B644" s="58"/>
      <c r="C644" s="58"/>
      <c r="D644" s="58"/>
      <c r="E644" s="58"/>
      <c r="F644" s="58"/>
      <c r="G644" s="58"/>
      <c r="H644" s="1"/>
      <c r="I644" s="1"/>
      <c r="J644" s="1"/>
      <c r="K644" s="1"/>
      <c r="L644" s="1"/>
      <c r="M644" s="1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>
      <c r="A645" s="58"/>
      <c r="B645" s="58"/>
      <c r="C645" s="58"/>
      <c r="D645" s="58"/>
      <c r="E645" s="58"/>
      <c r="F645" s="58"/>
      <c r="G645" s="58"/>
      <c r="H645" s="1"/>
      <c r="I645" s="1"/>
      <c r="J645" s="1"/>
      <c r="K645" s="1"/>
      <c r="L645" s="1"/>
      <c r="M645" s="1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>
      <c r="A646" s="58"/>
      <c r="B646" s="58"/>
      <c r="C646" s="58"/>
      <c r="D646" s="58"/>
      <c r="E646" s="58"/>
      <c r="F646" s="58"/>
      <c r="G646" s="58"/>
      <c r="H646" s="1"/>
      <c r="I646" s="1"/>
      <c r="J646" s="1"/>
      <c r="K646" s="1"/>
      <c r="L646" s="1"/>
      <c r="M646" s="1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>
      <c r="A647" s="58"/>
      <c r="B647" s="58"/>
      <c r="C647" s="58"/>
      <c r="D647" s="58"/>
      <c r="E647" s="58"/>
      <c r="F647" s="58"/>
      <c r="G647" s="58"/>
      <c r="H647" s="1"/>
      <c r="I647" s="1"/>
      <c r="J647" s="1"/>
      <c r="K647" s="1"/>
      <c r="L647" s="1"/>
      <c r="M647" s="1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>
      <c r="A648" s="58"/>
      <c r="B648" s="58"/>
      <c r="C648" s="58"/>
      <c r="D648" s="58"/>
      <c r="E648" s="58"/>
      <c r="F648" s="58"/>
      <c r="G648" s="58"/>
      <c r="H648" s="1"/>
      <c r="I648" s="1"/>
      <c r="J648" s="1"/>
      <c r="K648" s="1"/>
      <c r="L648" s="1"/>
      <c r="M648" s="1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>
      <c r="A649" s="58"/>
      <c r="B649" s="58"/>
      <c r="C649" s="58"/>
      <c r="D649" s="58"/>
      <c r="E649" s="58"/>
      <c r="F649" s="58"/>
      <c r="G649" s="58"/>
      <c r="H649" s="1"/>
      <c r="I649" s="1"/>
      <c r="J649" s="1"/>
      <c r="K649" s="1"/>
      <c r="L649" s="1"/>
      <c r="M649" s="1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>
      <c r="A650" s="58"/>
      <c r="B650" s="58"/>
      <c r="C650" s="58"/>
      <c r="D650" s="58"/>
      <c r="E650" s="58"/>
      <c r="F650" s="58"/>
      <c r="G650" s="58"/>
      <c r="H650" s="1"/>
      <c r="I650" s="1"/>
      <c r="J650" s="1"/>
      <c r="K650" s="1"/>
      <c r="L650" s="1"/>
      <c r="M650" s="1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>
      <c r="A651" s="58"/>
      <c r="B651" s="58"/>
      <c r="C651" s="58"/>
      <c r="D651" s="58"/>
      <c r="E651" s="58"/>
      <c r="F651" s="58"/>
      <c r="G651" s="58"/>
      <c r="H651" s="1"/>
      <c r="I651" s="1"/>
      <c r="J651" s="1"/>
      <c r="K651" s="1"/>
      <c r="L651" s="1"/>
      <c r="M651" s="1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>
      <c r="A652" s="58"/>
      <c r="B652" s="58"/>
      <c r="C652" s="58"/>
      <c r="D652" s="58"/>
      <c r="E652" s="58"/>
      <c r="F652" s="58"/>
      <c r="G652" s="58"/>
      <c r="H652" s="1"/>
      <c r="I652" s="1"/>
      <c r="J652" s="1"/>
      <c r="K652" s="1"/>
      <c r="L652" s="1"/>
      <c r="M652" s="1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>
      <c r="A653" s="58"/>
      <c r="B653" s="58"/>
      <c r="C653" s="58"/>
      <c r="D653" s="58"/>
      <c r="E653" s="58"/>
      <c r="F653" s="58"/>
      <c r="G653" s="58"/>
      <c r="H653" s="1"/>
      <c r="I653" s="1"/>
      <c r="J653" s="1"/>
      <c r="K653" s="1"/>
      <c r="L653" s="1"/>
      <c r="M653" s="1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>
      <c r="A654" s="58"/>
      <c r="B654" s="58"/>
      <c r="C654" s="58"/>
      <c r="D654" s="58"/>
      <c r="E654" s="58"/>
      <c r="F654" s="58"/>
      <c r="G654" s="58"/>
      <c r="H654" s="1"/>
      <c r="I654" s="1"/>
      <c r="J654" s="1"/>
      <c r="K654" s="1"/>
      <c r="L654" s="1"/>
      <c r="M654" s="1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>
      <c r="A655" s="58"/>
      <c r="B655" s="58"/>
      <c r="C655" s="58"/>
      <c r="D655" s="58"/>
      <c r="E655" s="58"/>
      <c r="F655" s="58"/>
      <c r="G655" s="58"/>
      <c r="H655" s="1"/>
      <c r="I655" s="1"/>
      <c r="J655" s="1"/>
      <c r="K655" s="1"/>
      <c r="L655" s="1"/>
      <c r="M655" s="1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>
      <c r="A656" s="58"/>
      <c r="B656" s="58"/>
      <c r="C656" s="58"/>
      <c r="D656" s="58"/>
      <c r="E656" s="58"/>
      <c r="F656" s="58"/>
      <c r="G656" s="58"/>
      <c r="H656" s="1"/>
      <c r="I656" s="1"/>
      <c r="J656" s="1"/>
      <c r="K656" s="1"/>
      <c r="L656" s="1"/>
      <c r="M656" s="1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>
      <c r="A657" s="58"/>
      <c r="B657" s="58"/>
      <c r="C657" s="58"/>
      <c r="D657" s="58"/>
      <c r="E657" s="58"/>
      <c r="F657" s="58"/>
      <c r="G657" s="58"/>
      <c r="H657" s="1"/>
      <c r="I657" s="1"/>
      <c r="J657" s="1"/>
      <c r="K657" s="1"/>
      <c r="L657" s="1"/>
      <c r="M657" s="1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>
      <c r="A658" s="58"/>
      <c r="B658" s="58"/>
      <c r="C658" s="58"/>
      <c r="D658" s="58"/>
      <c r="E658" s="58"/>
      <c r="F658" s="58"/>
      <c r="G658" s="58"/>
      <c r="H658" s="1"/>
      <c r="I658" s="1"/>
      <c r="J658" s="1"/>
      <c r="K658" s="1"/>
      <c r="L658" s="1"/>
      <c r="M658" s="1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>
      <c r="A659" s="58"/>
      <c r="B659" s="58"/>
      <c r="C659" s="58"/>
      <c r="D659" s="58"/>
      <c r="E659" s="58"/>
      <c r="F659" s="58"/>
      <c r="G659" s="58"/>
      <c r="H659" s="1"/>
      <c r="I659" s="1"/>
      <c r="J659" s="1"/>
      <c r="K659" s="1"/>
      <c r="L659" s="1"/>
      <c r="M659" s="1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>
      <c r="A660" s="58"/>
      <c r="B660" s="58"/>
      <c r="C660" s="58"/>
      <c r="D660" s="58"/>
      <c r="E660" s="58"/>
      <c r="F660" s="58"/>
      <c r="G660" s="58"/>
      <c r="H660" s="1"/>
      <c r="I660" s="1"/>
      <c r="J660" s="1"/>
      <c r="K660" s="1"/>
      <c r="L660" s="1"/>
      <c r="M660" s="1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>
      <c r="A661" s="58"/>
      <c r="B661" s="58"/>
      <c r="C661" s="58"/>
      <c r="D661" s="58"/>
      <c r="E661" s="58"/>
      <c r="F661" s="58"/>
      <c r="G661" s="58"/>
      <c r="H661" s="1"/>
      <c r="I661" s="1"/>
      <c r="J661" s="1"/>
      <c r="K661" s="1"/>
      <c r="L661" s="1"/>
      <c r="M661" s="1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>
      <c r="A662" s="58"/>
      <c r="B662" s="58"/>
      <c r="C662" s="58"/>
      <c r="D662" s="58"/>
      <c r="E662" s="58"/>
      <c r="F662" s="58"/>
      <c r="G662" s="58"/>
      <c r="H662" s="1"/>
      <c r="I662" s="1"/>
      <c r="J662" s="1"/>
      <c r="K662" s="1"/>
      <c r="L662" s="1"/>
      <c r="M662" s="1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>
      <c r="A663" s="58"/>
      <c r="B663" s="58"/>
      <c r="C663" s="58"/>
      <c r="D663" s="58"/>
      <c r="E663" s="58"/>
      <c r="F663" s="58"/>
      <c r="G663" s="58"/>
      <c r="H663" s="1"/>
      <c r="I663" s="1"/>
      <c r="J663" s="1"/>
      <c r="K663" s="1"/>
      <c r="L663" s="1"/>
      <c r="M663" s="1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>
      <c r="A664" s="58"/>
      <c r="B664" s="58"/>
      <c r="C664" s="58"/>
      <c r="D664" s="58"/>
      <c r="E664" s="58"/>
      <c r="F664" s="58"/>
      <c r="G664" s="58"/>
      <c r="H664" s="1"/>
      <c r="I664" s="1"/>
      <c r="J664" s="1"/>
      <c r="K664" s="1"/>
      <c r="L664" s="1"/>
      <c r="M664" s="1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>
      <c r="A665" s="58"/>
      <c r="B665" s="58"/>
      <c r="C665" s="58"/>
      <c r="D665" s="58"/>
      <c r="E665" s="58"/>
      <c r="F665" s="58"/>
      <c r="G665" s="58"/>
      <c r="H665" s="1"/>
      <c r="I665" s="1"/>
      <c r="J665" s="1"/>
      <c r="K665" s="1"/>
      <c r="L665" s="1"/>
      <c r="M665" s="1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>
      <c r="A666" s="58"/>
      <c r="B666" s="58"/>
      <c r="C666" s="58"/>
      <c r="D666" s="58"/>
      <c r="E666" s="58"/>
      <c r="F666" s="58"/>
      <c r="G666" s="58"/>
      <c r="H666" s="1"/>
      <c r="I666" s="1"/>
      <c r="J666" s="1"/>
      <c r="K666" s="1"/>
      <c r="L666" s="1"/>
      <c r="M666" s="1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>
      <c r="A667" s="58"/>
      <c r="B667" s="58"/>
      <c r="C667" s="58"/>
      <c r="D667" s="58"/>
      <c r="E667" s="58"/>
      <c r="F667" s="58"/>
      <c r="G667" s="58"/>
      <c r="H667" s="1"/>
      <c r="I667" s="1"/>
      <c r="J667" s="1"/>
      <c r="K667" s="1"/>
      <c r="L667" s="1"/>
      <c r="M667" s="1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>
      <c r="A668" s="58"/>
      <c r="B668" s="58"/>
      <c r="C668" s="58"/>
      <c r="D668" s="58"/>
      <c r="E668" s="58"/>
      <c r="F668" s="58"/>
      <c r="G668" s="58"/>
      <c r="H668" s="1"/>
      <c r="I668" s="1"/>
      <c r="J668" s="1"/>
      <c r="K668" s="1"/>
      <c r="L668" s="1"/>
      <c r="M668" s="1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>
      <c r="A669" s="58"/>
      <c r="B669" s="58"/>
      <c r="C669" s="58"/>
      <c r="D669" s="58"/>
      <c r="E669" s="58"/>
      <c r="F669" s="58"/>
      <c r="G669" s="58"/>
      <c r="H669" s="1"/>
      <c r="I669" s="1"/>
      <c r="J669" s="1"/>
      <c r="K669" s="1"/>
      <c r="L669" s="1"/>
      <c r="M669" s="1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>
      <c r="A670" s="58"/>
      <c r="B670" s="58"/>
      <c r="C670" s="58"/>
      <c r="D670" s="58"/>
      <c r="E670" s="58"/>
      <c r="F670" s="58"/>
      <c r="G670" s="58"/>
      <c r="H670" s="1"/>
      <c r="I670" s="1"/>
      <c r="J670" s="1"/>
      <c r="K670" s="1"/>
      <c r="L670" s="1"/>
      <c r="M670" s="1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>
      <c r="A671" s="58"/>
      <c r="B671" s="58"/>
      <c r="C671" s="58"/>
      <c r="D671" s="58"/>
      <c r="E671" s="58"/>
      <c r="F671" s="58"/>
      <c r="G671" s="58"/>
      <c r="H671" s="1"/>
      <c r="I671" s="1"/>
      <c r="J671" s="1"/>
      <c r="K671" s="1"/>
      <c r="L671" s="1"/>
      <c r="M671" s="1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>
      <c r="A672" s="58"/>
      <c r="B672" s="58"/>
      <c r="C672" s="58"/>
      <c r="D672" s="58"/>
      <c r="E672" s="58"/>
      <c r="F672" s="58"/>
      <c r="G672" s="58"/>
      <c r="H672" s="1"/>
      <c r="I672" s="1"/>
      <c r="J672" s="1"/>
      <c r="K672" s="1"/>
      <c r="L672" s="1"/>
      <c r="M672" s="1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>
      <c r="A673" s="58"/>
      <c r="B673" s="58"/>
      <c r="C673" s="58"/>
      <c r="D673" s="58"/>
      <c r="E673" s="58"/>
      <c r="F673" s="58"/>
      <c r="G673" s="58"/>
      <c r="H673" s="1"/>
      <c r="I673" s="1"/>
      <c r="J673" s="1"/>
      <c r="K673" s="1"/>
      <c r="L673" s="1"/>
      <c r="M673" s="1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>
      <c r="A674" s="58"/>
      <c r="B674" s="58"/>
      <c r="C674" s="58"/>
      <c r="D674" s="58"/>
      <c r="E674" s="58"/>
      <c r="F674" s="58"/>
      <c r="G674" s="58"/>
      <c r="H674" s="1"/>
      <c r="I674" s="1"/>
      <c r="J674" s="1"/>
      <c r="K674" s="1"/>
      <c r="L674" s="1"/>
      <c r="M674" s="1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>
      <c r="A675" s="58"/>
      <c r="B675" s="58"/>
      <c r="C675" s="58"/>
      <c r="D675" s="58"/>
      <c r="E675" s="58"/>
      <c r="F675" s="58"/>
      <c r="G675" s="58"/>
      <c r="H675" s="1"/>
      <c r="I675" s="1"/>
      <c r="J675" s="1"/>
      <c r="K675" s="1"/>
      <c r="L675" s="1"/>
      <c r="M675" s="1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>
      <c r="A676" s="58"/>
      <c r="B676" s="58"/>
      <c r="C676" s="58"/>
      <c r="D676" s="58"/>
      <c r="E676" s="58"/>
      <c r="F676" s="58"/>
      <c r="G676" s="58"/>
      <c r="H676" s="1"/>
      <c r="I676" s="1"/>
      <c r="J676" s="1"/>
      <c r="K676" s="1"/>
      <c r="L676" s="1"/>
      <c r="M676" s="1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>
      <c r="A677" s="58"/>
      <c r="B677" s="58"/>
      <c r="C677" s="58"/>
      <c r="D677" s="58"/>
      <c r="E677" s="58"/>
      <c r="F677" s="58"/>
      <c r="G677" s="58"/>
      <c r="H677" s="1"/>
      <c r="I677" s="1"/>
      <c r="J677" s="1"/>
      <c r="K677" s="1"/>
      <c r="L677" s="1"/>
      <c r="M677" s="1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>
      <c r="A678" s="58"/>
      <c r="B678" s="58"/>
      <c r="C678" s="58"/>
      <c r="D678" s="58"/>
      <c r="E678" s="58"/>
      <c r="F678" s="58"/>
      <c r="G678" s="58"/>
      <c r="H678" s="1"/>
      <c r="I678" s="1"/>
      <c r="J678" s="1"/>
      <c r="K678" s="1"/>
      <c r="L678" s="1"/>
      <c r="M678" s="1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>
      <c r="A679" s="58"/>
      <c r="B679" s="58"/>
      <c r="C679" s="58"/>
      <c r="D679" s="58"/>
      <c r="E679" s="58"/>
      <c r="F679" s="58"/>
      <c r="G679" s="58"/>
      <c r="H679" s="1"/>
      <c r="I679" s="1"/>
      <c r="J679" s="1"/>
      <c r="K679" s="1"/>
      <c r="L679" s="1"/>
      <c r="M679" s="1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>
      <c r="A680" s="58"/>
      <c r="B680" s="58"/>
      <c r="C680" s="58"/>
      <c r="D680" s="58"/>
      <c r="E680" s="58"/>
      <c r="F680" s="58"/>
      <c r="G680" s="58"/>
      <c r="H680" s="1"/>
      <c r="I680" s="1"/>
      <c r="J680" s="1"/>
      <c r="K680" s="1"/>
      <c r="L680" s="1"/>
      <c r="M680" s="1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>
      <c r="A681" s="58"/>
      <c r="B681" s="58"/>
      <c r="C681" s="58"/>
      <c r="D681" s="58"/>
      <c r="E681" s="58"/>
      <c r="F681" s="58"/>
      <c r="G681" s="58"/>
      <c r="H681" s="1"/>
      <c r="I681" s="1"/>
      <c r="J681" s="1"/>
      <c r="K681" s="1"/>
      <c r="L681" s="1"/>
      <c r="M681" s="1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>
      <c r="A682" s="58"/>
      <c r="B682" s="58"/>
      <c r="C682" s="58"/>
      <c r="D682" s="58"/>
      <c r="E682" s="58"/>
      <c r="F682" s="58"/>
      <c r="G682" s="58"/>
      <c r="H682" s="1"/>
      <c r="I682" s="1"/>
      <c r="J682" s="1"/>
      <c r="K682" s="1"/>
      <c r="L682" s="1"/>
      <c r="M682" s="1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>
      <c r="A683" s="58"/>
      <c r="B683" s="58"/>
      <c r="C683" s="58"/>
      <c r="D683" s="58"/>
      <c r="E683" s="58"/>
      <c r="F683" s="58"/>
      <c r="G683" s="58"/>
      <c r="H683" s="1"/>
      <c r="I683" s="1"/>
      <c r="J683" s="1"/>
      <c r="K683" s="1"/>
      <c r="L683" s="1"/>
      <c r="M683" s="1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>
      <c r="A684" s="58"/>
      <c r="B684" s="58"/>
      <c r="C684" s="58"/>
      <c r="D684" s="58"/>
      <c r="E684" s="58"/>
      <c r="F684" s="58"/>
      <c r="G684" s="58"/>
      <c r="H684" s="1"/>
      <c r="I684" s="1"/>
      <c r="J684" s="1"/>
      <c r="K684" s="1"/>
      <c r="L684" s="1"/>
      <c r="M684" s="1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>
      <c r="A685" s="58"/>
      <c r="B685" s="58"/>
      <c r="C685" s="58"/>
      <c r="D685" s="58"/>
      <c r="E685" s="58"/>
      <c r="F685" s="58"/>
      <c r="G685" s="58"/>
      <c r="H685" s="1"/>
      <c r="I685" s="1"/>
      <c r="J685" s="1"/>
      <c r="K685" s="1"/>
      <c r="L685" s="1"/>
      <c r="M685" s="1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>
      <c r="A686" s="58"/>
      <c r="B686" s="58"/>
      <c r="C686" s="58"/>
      <c r="D686" s="58"/>
      <c r="E686" s="58"/>
      <c r="F686" s="58"/>
      <c r="G686" s="58"/>
      <c r="H686" s="1"/>
      <c r="I686" s="1"/>
      <c r="J686" s="1"/>
      <c r="K686" s="1"/>
      <c r="L686" s="1"/>
      <c r="M686" s="1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>
      <c r="A687" s="58"/>
      <c r="B687" s="58"/>
      <c r="C687" s="58"/>
      <c r="D687" s="58"/>
      <c r="E687" s="58"/>
      <c r="F687" s="58"/>
      <c r="G687" s="58"/>
      <c r="H687" s="1"/>
      <c r="I687" s="1"/>
      <c r="J687" s="1"/>
      <c r="K687" s="1"/>
      <c r="L687" s="1"/>
      <c r="M687" s="1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>
      <c r="A688" s="58"/>
      <c r="B688" s="58"/>
      <c r="C688" s="58"/>
      <c r="D688" s="58"/>
      <c r="E688" s="58"/>
      <c r="F688" s="58"/>
      <c r="G688" s="58"/>
      <c r="H688" s="1"/>
      <c r="I688" s="1"/>
      <c r="J688" s="1"/>
      <c r="K688" s="1"/>
      <c r="L688" s="1"/>
      <c r="M688" s="1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>
      <c r="A689" s="58"/>
      <c r="B689" s="58"/>
      <c r="C689" s="58"/>
      <c r="D689" s="58"/>
      <c r="E689" s="58"/>
      <c r="F689" s="58"/>
      <c r="G689" s="58"/>
      <c r="H689" s="1"/>
      <c r="I689" s="1"/>
      <c r="J689" s="1"/>
      <c r="K689" s="1"/>
      <c r="L689" s="1"/>
      <c r="M689" s="1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>
      <c r="A690" s="58"/>
      <c r="B690" s="58"/>
      <c r="C690" s="58"/>
      <c r="D690" s="58"/>
      <c r="E690" s="58"/>
      <c r="F690" s="58"/>
      <c r="G690" s="58"/>
      <c r="H690" s="1"/>
      <c r="I690" s="1"/>
      <c r="J690" s="1"/>
      <c r="K690" s="1"/>
      <c r="L690" s="1"/>
      <c r="M690" s="1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>
      <c r="A691" s="58"/>
      <c r="B691" s="58"/>
      <c r="C691" s="58"/>
      <c r="D691" s="58"/>
      <c r="E691" s="58"/>
      <c r="F691" s="58"/>
      <c r="G691" s="58"/>
      <c r="H691" s="1"/>
      <c r="I691" s="1"/>
      <c r="J691" s="1"/>
      <c r="K691" s="1"/>
      <c r="L691" s="1"/>
      <c r="M691" s="1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>
      <c r="A692" s="58"/>
      <c r="B692" s="58"/>
      <c r="C692" s="58"/>
      <c r="D692" s="58"/>
      <c r="E692" s="58"/>
      <c r="F692" s="58"/>
      <c r="G692" s="58"/>
      <c r="H692" s="1"/>
      <c r="I692" s="1"/>
      <c r="J692" s="1"/>
      <c r="K692" s="1"/>
      <c r="L692" s="1"/>
      <c r="M692" s="1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>
      <c r="A693" s="58"/>
      <c r="B693" s="58"/>
      <c r="C693" s="58"/>
      <c r="D693" s="58"/>
      <c r="E693" s="58"/>
      <c r="F693" s="58"/>
      <c r="G693" s="58"/>
      <c r="H693" s="1"/>
      <c r="I693" s="1"/>
      <c r="J693" s="1"/>
      <c r="K693" s="1"/>
      <c r="L693" s="1"/>
      <c r="M693" s="1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>
      <c r="A694" s="58"/>
      <c r="B694" s="58"/>
      <c r="C694" s="58"/>
      <c r="D694" s="58"/>
      <c r="E694" s="58"/>
      <c r="F694" s="58"/>
      <c r="G694" s="58"/>
      <c r="H694" s="1"/>
      <c r="I694" s="1"/>
      <c r="J694" s="1"/>
      <c r="K694" s="1"/>
      <c r="L694" s="1"/>
      <c r="M694" s="1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>
      <c r="A695" s="58"/>
      <c r="B695" s="58"/>
      <c r="C695" s="58"/>
      <c r="D695" s="58"/>
      <c r="E695" s="58"/>
      <c r="F695" s="58"/>
      <c r="G695" s="58"/>
      <c r="H695" s="1"/>
      <c r="I695" s="1"/>
      <c r="J695" s="1"/>
      <c r="K695" s="1"/>
      <c r="L695" s="1"/>
      <c r="M695" s="1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>
      <c r="A696" s="58"/>
      <c r="B696" s="58"/>
      <c r="C696" s="58"/>
      <c r="D696" s="58"/>
      <c r="E696" s="58"/>
      <c r="F696" s="58"/>
      <c r="G696" s="58"/>
      <c r="H696" s="1"/>
      <c r="I696" s="1"/>
      <c r="J696" s="1"/>
      <c r="K696" s="1"/>
      <c r="L696" s="1"/>
      <c r="M696" s="1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>
      <c r="A697" s="58"/>
      <c r="B697" s="58"/>
      <c r="C697" s="58"/>
      <c r="D697" s="58"/>
      <c r="E697" s="58"/>
      <c r="F697" s="58"/>
      <c r="G697" s="58"/>
      <c r="H697" s="1"/>
      <c r="I697" s="1"/>
      <c r="J697" s="1"/>
      <c r="K697" s="1"/>
      <c r="L697" s="1"/>
      <c r="M697" s="1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>
      <c r="A698" s="58"/>
      <c r="B698" s="58"/>
      <c r="C698" s="58"/>
      <c r="D698" s="58"/>
      <c r="E698" s="58"/>
      <c r="F698" s="58"/>
      <c r="G698" s="58"/>
      <c r="H698" s="1"/>
      <c r="I698" s="1"/>
      <c r="J698" s="1"/>
      <c r="K698" s="1"/>
      <c r="L698" s="1"/>
      <c r="M698" s="1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>
      <c r="A699" s="58"/>
      <c r="B699" s="58"/>
      <c r="C699" s="58"/>
      <c r="D699" s="58"/>
      <c r="E699" s="58"/>
      <c r="F699" s="58"/>
      <c r="G699" s="58"/>
      <c r="H699" s="1"/>
      <c r="I699" s="1"/>
      <c r="J699" s="1"/>
      <c r="K699" s="1"/>
      <c r="L699" s="1"/>
      <c r="M699" s="1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>
      <c r="A700" s="58"/>
      <c r="B700" s="58"/>
      <c r="C700" s="58"/>
      <c r="D700" s="58"/>
      <c r="E700" s="58"/>
      <c r="F700" s="58"/>
      <c r="G700" s="58"/>
      <c r="H700" s="1"/>
      <c r="I700" s="1"/>
      <c r="J700" s="1"/>
      <c r="K700" s="1"/>
      <c r="L700" s="1"/>
      <c r="M700" s="1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>
      <c r="A701" s="58"/>
      <c r="B701" s="58"/>
      <c r="C701" s="58"/>
      <c r="D701" s="58"/>
      <c r="E701" s="58"/>
      <c r="F701" s="58"/>
      <c r="G701" s="58"/>
      <c r="H701" s="1"/>
      <c r="I701" s="1"/>
      <c r="J701" s="1"/>
      <c r="K701" s="1"/>
      <c r="L701" s="1"/>
      <c r="M701" s="1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>
      <c r="A702" s="58"/>
      <c r="B702" s="58"/>
      <c r="C702" s="58"/>
      <c r="D702" s="58"/>
      <c r="E702" s="58"/>
      <c r="F702" s="58"/>
      <c r="G702" s="58"/>
      <c r="H702" s="1"/>
      <c r="I702" s="1"/>
      <c r="J702" s="1"/>
      <c r="K702" s="1"/>
      <c r="L702" s="1"/>
      <c r="M702" s="1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>
      <c r="A703" s="58"/>
      <c r="B703" s="58"/>
      <c r="C703" s="58"/>
      <c r="D703" s="58"/>
      <c r="E703" s="58"/>
      <c r="F703" s="58"/>
      <c r="G703" s="58"/>
      <c r="H703" s="1"/>
      <c r="I703" s="1"/>
      <c r="J703" s="1"/>
      <c r="K703" s="1"/>
      <c r="L703" s="1"/>
      <c r="M703" s="1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>
      <c r="A704" s="58"/>
      <c r="B704" s="58"/>
      <c r="C704" s="58"/>
      <c r="D704" s="58"/>
      <c r="E704" s="58"/>
      <c r="F704" s="58"/>
      <c r="G704" s="58"/>
      <c r="H704" s="1"/>
      <c r="I704" s="1"/>
      <c r="J704" s="1"/>
      <c r="K704" s="1"/>
      <c r="L704" s="1"/>
      <c r="M704" s="1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>
      <c r="A705" s="58"/>
      <c r="B705" s="58"/>
      <c r="C705" s="58"/>
      <c r="D705" s="58"/>
      <c r="E705" s="58"/>
      <c r="F705" s="58"/>
      <c r="G705" s="58"/>
      <c r="H705" s="1"/>
      <c r="I705" s="1"/>
      <c r="J705" s="1"/>
      <c r="K705" s="1"/>
      <c r="L705" s="1"/>
      <c r="M705" s="1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>
      <c r="A706" s="58"/>
      <c r="B706" s="58"/>
      <c r="C706" s="58"/>
      <c r="D706" s="58"/>
      <c r="E706" s="58"/>
      <c r="F706" s="58"/>
      <c r="G706" s="58"/>
      <c r="H706" s="1"/>
      <c r="I706" s="1"/>
      <c r="J706" s="1"/>
      <c r="K706" s="1"/>
      <c r="L706" s="1"/>
      <c r="M706" s="1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>
      <c r="A707" s="58"/>
      <c r="B707" s="58"/>
      <c r="C707" s="58"/>
      <c r="D707" s="58"/>
      <c r="E707" s="58"/>
      <c r="F707" s="58"/>
      <c r="G707" s="58"/>
      <c r="H707" s="1"/>
      <c r="I707" s="1"/>
      <c r="J707" s="1"/>
      <c r="K707" s="1"/>
      <c r="L707" s="1"/>
      <c r="M707" s="1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>
      <c r="A708" s="58"/>
      <c r="B708" s="58"/>
      <c r="C708" s="58"/>
      <c r="D708" s="58"/>
      <c r="E708" s="58"/>
      <c r="F708" s="58"/>
      <c r="G708" s="58"/>
      <c r="H708" s="1"/>
      <c r="I708" s="1"/>
      <c r="J708" s="1"/>
      <c r="K708" s="1"/>
      <c r="L708" s="1"/>
      <c r="M708" s="1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>
      <c r="A709" s="58"/>
      <c r="B709" s="58"/>
      <c r="C709" s="58"/>
      <c r="D709" s="58"/>
      <c r="E709" s="58"/>
      <c r="F709" s="58"/>
      <c r="G709" s="58"/>
      <c r="H709" s="1"/>
      <c r="I709" s="1"/>
      <c r="J709" s="1"/>
      <c r="K709" s="1"/>
      <c r="L709" s="1"/>
      <c r="M709" s="1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>
      <c r="A710" s="58"/>
      <c r="B710" s="58"/>
      <c r="C710" s="58"/>
      <c r="D710" s="58"/>
      <c r="E710" s="58"/>
      <c r="F710" s="58"/>
      <c r="G710" s="58"/>
      <c r="H710" s="1"/>
      <c r="I710" s="1"/>
      <c r="J710" s="1"/>
      <c r="K710" s="1"/>
      <c r="L710" s="1"/>
      <c r="M710" s="1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>
      <c r="A711" s="58"/>
      <c r="B711" s="58"/>
      <c r="C711" s="58"/>
      <c r="D711" s="58"/>
      <c r="E711" s="58"/>
      <c r="F711" s="58"/>
      <c r="G711" s="58"/>
      <c r="H711" s="1"/>
      <c r="I711" s="1"/>
      <c r="J711" s="1"/>
      <c r="K711" s="1"/>
      <c r="L711" s="1"/>
      <c r="M711" s="1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>
      <c r="A712" s="58"/>
      <c r="B712" s="58"/>
      <c r="C712" s="58"/>
      <c r="D712" s="58"/>
      <c r="E712" s="58"/>
      <c r="F712" s="58"/>
      <c r="G712" s="58"/>
      <c r="H712" s="1"/>
      <c r="I712" s="1"/>
      <c r="J712" s="1"/>
      <c r="K712" s="1"/>
      <c r="L712" s="1"/>
      <c r="M712" s="1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>
      <c r="A713" s="58"/>
      <c r="B713" s="58"/>
      <c r="C713" s="58"/>
      <c r="D713" s="58"/>
      <c r="E713" s="58"/>
      <c r="F713" s="58"/>
      <c r="G713" s="58"/>
      <c r="H713" s="1"/>
      <c r="I713" s="1"/>
      <c r="J713" s="1"/>
      <c r="K713" s="1"/>
      <c r="L713" s="1"/>
      <c r="M713" s="1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>
      <c r="A714" s="58"/>
      <c r="B714" s="58"/>
      <c r="C714" s="58"/>
      <c r="D714" s="58"/>
      <c r="E714" s="58"/>
      <c r="F714" s="58"/>
      <c r="G714" s="58"/>
      <c r="H714" s="1"/>
      <c r="I714" s="1"/>
      <c r="J714" s="1"/>
      <c r="K714" s="1"/>
      <c r="L714" s="1"/>
      <c r="M714" s="1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>
      <c r="A715" s="58"/>
      <c r="B715" s="58"/>
      <c r="C715" s="58"/>
      <c r="D715" s="58"/>
      <c r="E715" s="58"/>
      <c r="F715" s="58"/>
      <c r="G715" s="58"/>
      <c r="H715" s="1"/>
      <c r="I715" s="1"/>
      <c r="J715" s="1"/>
      <c r="K715" s="1"/>
      <c r="L715" s="1"/>
      <c r="M715" s="1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>
      <c r="A716" s="58"/>
      <c r="B716" s="58"/>
      <c r="C716" s="58"/>
      <c r="D716" s="58"/>
      <c r="E716" s="58"/>
      <c r="F716" s="58"/>
      <c r="G716" s="58"/>
      <c r="H716" s="1"/>
      <c r="I716" s="1"/>
      <c r="J716" s="1"/>
      <c r="K716" s="1"/>
      <c r="L716" s="1"/>
      <c r="M716" s="1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>
      <c r="A717" s="58"/>
      <c r="B717" s="58"/>
      <c r="C717" s="58"/>
      <c r="D717" s="58"/>
      <c r="E717" s="58"/>
      <c r="F717" s="58"/>
      <c r="G717" s="58"/>
      <c r="H717" s="1"/>
      <c r="I717" s="1"/>
      <c r="J717" s="1"/>
      <c r="K717" s="1"/>
      <c r="L717" s="1"/>
      <c r="M717" s="1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>
      <c r="A718" s="58"/>
      <c r="B718" s="58"/>
      <c r="C718" s="58"/>
      <c r="D718" s="58"/>
      <c r="E718" s="58"/>
      <c r="F718" s="58"/>
      <c r="G718" s="58"/>
      <c r="H718" s="1"/>
      <c r="I718" s="1"/>
      <c r="J718" s="1"/>
      <c r="K718" s="1"/>
      <c r="L718" s="1"/>
      <c r="M718" s="1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>
      <c r="A719" s="58"/>
      <c r="B719" s="58"/>
      <c r="C719" s="58"/>
      <c r="D719" s="58"/>
      <c r="E719" s="58"/>
      <c r="F719" s="58"/>
      <c r="G719" s="58"/>
      <c r="H719" s="1"/>
      <c r="I719" s="1"/>
      <c r="J719" s="1"/>
      <c r="K719" s="1"/>
      <c r="L719" s="1"/>
      <c r="M719" s="1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>
      <c r="A720" s="58"/>
      <c r="B720" s="58"/>
      <c r="C720" s="58"/>
      <c r="D720" s="58"/>
      <c r="E720" s="58"/>
      <c r="F720" s="58"/>
      <c r="G720" s="58"/>
      <c r="H720" s="1"/>
      <c r="I720" s="1"/>
      <c r="J720" s="1"/>
      <c r="K720" s="1"/>
      <c r="L720" s="1"/>
      <c r="M720" s="1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>
      <c r="A721" s="58"/>
      <c r="B721" s="58"/>
      <c r="C721" s="58"/>
      <c r="D721" s="58"/>
      <c r="E721" s="58"/>
      <c r="F721" s="58"/>
      <c r="G721" s="58"/>
      <c r="H721" s="1"/>
      <c r="I721" s="1"/>
      <c r="J721" s="1"/>
      <c r="K721" s="1"/>
      <c r="L721" s="1"/>
      <c r="M721" s="1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>
      <c r="A722" s="58"/>
      <c r="B722" s="58"/>
      <c r="C722" s="58"/>
      <c r="D722" s="58"/>
      <c r="E722" s="58"/>
      <c r="F722" s="58"/>
      <c r="G722" s="58"/>
      <c r="H722" s="1"/>
      <c r="I722" s="1"/>
      <c r="J722" s="1"/>
      <c r="K722" s="1"/>
      <c r="L722" s="1"/>
      <c r="M722" s="1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>
      <c r="A723" s="58"/>
      <c r="B723" s="58"/>
      <c r="C723" s="58"/>
      <c r="D723" s="58"/>
      <c r="E723" s="58"/>
      <c r="F723" s="58"/>
      <c r="G723" s="58"/>
      <c r="H723" s="1"/>
      <c r="I723" s="1"/>
      <c r="J723" s="1"/>
      <c r="K723" s="1"/>
      <c r="L723" s="1"/>
      <c r="M723" s="1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>
      <c r="A724" s="58"/>
      <c r="B724" s="58"/>
      <c r="C724" s="58"/>
      <c r="D724" s="58"/>
      <c r="E724" s="58"/>
      <c r="F724" s="58"/>
      <c r="G724" s="58"/>
      <c r="H724" s="1"/>
      <c r="I724" s="1"/>
      <c r="J724" s="1"/>
      <c r="K724" s="1"/>
      <c r="L724" s="1"/>
      <c r="M724" s="1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>
      <c r="A725" s="58"/>
      <c r="B725" s="58"/>
      <c r="C725" s="58"/>
      <c r="D725" s="58"/>
      <c r="E725" s="58"/>
      <c r="F725" s="58"/>
      <c r="G725" s="58"/>
      <c r="H725" s="1"/>
      <c r="I725" s="1"/>
      <c r="J725" s="1"/>
      <c r="K725" s="1"/>
      <c r="L725" s="1"/>
      <c r="M725" s="1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>
      <c r="A726" s="58"/>
      <c r="B726" s="58"/>
      <c r="C726" s="58"/>
      <c r="D726" s="58"/>
      <c r="E726" s="58"/>
      <c r="F726" s="58"/>
      <c r="G726" s="58"/>
      <c r="H726" s="1"/>
      <c r="I726" s="1"/>
      <c r="J726" s="1"/>
      <c r="K726" s="1"/>
      <c r="L726" s="1"/>
      <c r="M726" s="1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>
      <c r="A727" s="58"/>
      <c r="B727" s="58"/>
      <c r="C727" s="58"/>
      <c r="D727" s="58"/>
      <c r="E727" s="58"/>
      <c r="F727" s="58"/>
      <c r="G727" s="58"/>
      <c r="H727" s="1"/>
      <c r="I727" s="1"/>
      <c r="J727" s="1"/>
      <c r="K727" s="1"/>
      <c r="L727" s="1"/>
      <c r="M727" s="1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>
      <c r="A728" s="58"/>
      <c r="B728" s="58"/>
      <c r="C728" s="58"/>
      <c r="D728" s="58"/>
      <c r="E728" s="58"/>
      <c r="F728" s="58"/>
      <c r="G728" s="58"/>
      <c r="H728" s="1"/>
      <c r="I728" s="1"/>
      <c r="J728" s="1"/>
      <c r="K728" s="1"/>
      <c r="L728" s="1"/>
      <c r="M728" s="1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>
      <c r="A729" s="58"/>
      <c r="B729" s="58"/>
      <c r="C729" s="58"/>
      <c r="D729" s="58"/>
      <c r="E729" s="58"/>
      <c r="F729" s="58"/>
      <c r="G729" s="58"/>
      <c r="H729" s="1"/>
      <c r="I729" s="1"/>
      <c r="J729" s="1"/>
      <c r="K729" s="1"/>
      <c r="L729" s="1"/>
      <c r="M729" s="1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>
      <c r="A730" s="58"/>
      <c r="B730" s="58"/>
      <c r="C730" s="58"/>
      <c r="D730" s="58"/>
      <c r="E730" s="58"/>
      <c r="F730" s="58"/>
      <c r="G730" s="58"/>
      <c r="H730" s="1"/>
      <c r="I730" s="1"/>
      <c r="J730" s="1"/>
      <c r="K730" s="1"/>
      <c r="L730" s="1"/>
      <c r="M730" s="1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>
      <c r="A731" s="58"/>
      <c r="B731" s="58"/>
      <c r="C731" s="58"/>
      <c r="D731" s="58"/>
      <c r="E731" s="58"/>
      <c r="F731" s="58"/>
      <c r="G731" s="58"/>
      <c r="H731" s="1"/>
      <c r="I731" s="1"/>
      <c r="J731" s="1"/>
      <c r="K731" s="1"/>
      <c r="L731" s="1"/>
      <c r="M731" s="1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>
      <c r="A732" s="58"/>
      <c r="B732" s="58"/>
      <c r="C732" s="58"/>
      <c r="D732" s="58"/>
      <c r="E732" s="58"/>
      <c r="F732" s="58"/>
      <c r="G732" s="58"/>
      <c r="H732" s="1"/>
      <c r="I732" s="1"/>
      <c r="J732" s="1"/>
      <c r="K732" s="1"/>
      <c r="L732" s="1"/>
      <c r="M732" s="1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>
      <c r="A733" s="58"/>
      <c r="B733" s="58"/>
      <c r="C733" s="58"/>
      <c r="D733" s="58"/>
      <c r="E733" s="58"/>
      <c r="F733" s="58"/>
      <c r="G733" s="58"/>
      <c r="H733" s="1"/>
      <c r="I733" s="1"/>
      <c r="J733" s="1"/>
      <c r="K733" s="1"/>
      <c r="L733" s="1"/>
      <c r="M733" s="1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>
      <c r="A734" s="58"/>
      <c r="B734" s="58"/>
      <c r="C734" s="58"/>
      <c r="D734" s="58"/>
      <c r="E734" s="58"/>
      <c r="F734" s="58"/>
      <c r="G734" s="58"/>
      <c r="H734" s="1"/>
      <c r="I734" s="1"/>
      <c r="J734" s="1"/>
      <c r="K734" s="1"/>
      <c r="L734" s="1"/>
      <c r="M734" s="1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>
      <c r="A735" s="58"/>
      <c r="B735" s="58"/>
      <c r="C735" s="58"/>
      <c r="D735" s="58"/>
      <c r="E735" s="58"/>
      <c r="F735" s="58"/>
      <c r="G735" s="58"/>
      <c r="H735" s="1"/>
      <c r="I735" s="1"/>
      <c r="J735" s="1"/>
      <c r="K735" s="1"/>
      <c r="L735" s="1"/>
      <c r="M735" s="1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>
      <c r="A736" s="58"/>
      <c r="B736" s="58"/>
      <c r="C736" s="58"/>
      <c r="D736" s="58"/>
      <c r="E736" s="58"/>
      <c r="F736" s="58"/>
      <c r="G736" s="58"/>
      <c r="H736" s="1"/>
      <c r="I736" s="1"/>
      <c r="J736" s="1"/>
      <c r="K736" s="1"/>
      <c r="L736" s="1"/>
      <c r="M736" s="1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>
      <c r="A737" s="58"/>
      <c r="B737" s="58"/>
      <c r="C737" s="58"/>
      <c r="D737" s="58"/>
      <c r="E737" s="58"/>
      <c r="F737" s="58"/>
      <c r="G737" s="58"/>
      <c r="H737" s="1"/>
      <c r="I737" s="1"/>
      <c r="J737" s="1"/>
      <c r="K737" s="1"/>
      <c r="L737" s="1"/>
      <c r="M737" s="1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>
      <c r="A738" s="58"/>
      <c r="B738" s="58"/>
      <c r="C738" s="58"/>
      <c r="D738" s="58"/>
      <c r="E738" s="58"/>
      <c r="F738" s="58"/>
      <c r="G738" s="58"/>
      <c r="H738" s="1"/>
      <c r="I738" s="1"/>
      <c r="J738" s="1"/>
      <c r="K738" s="1"/>
      <c r="L738" s="1"/>
      <c r="M738" s="1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>
      <c r="A739" s="58"/>
      <c r="B739" s="58"/>
      <c r="C739" s="58"/>
      <c r="D739" s="58"/>
      <c r="E739" s="58"/>
      <c r="F739" s="58"/>
      <c r="G739" s="58"/>
      <c r="H739" s="1"/>
      <c r="I739" s="1"/>
      <c r="J739" s="1"/>
      <c r="K739" s="1"/>
      <c r="L739" s="1"/>
      <c r="M739" s="1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>
      <c r="A740" s="58"/>
      <c r="B740" s="58"/>
      <c r="C740" s="58"/>
      <c r="D740" s="58"/>
      <c r="E740" s="58"/>
      <c r="F740" s="58"/>
      <c r="G740" s="58"/>
      <c r="H740" s="1"/>
      <c r="I740" s="1"/>
      <c r="J740" s="1"/>
      <c r="K740" s="1"/>
      <c r="L740" s="1"/>
      <c r="M740" s="1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>
      <c r="A741" s="58"/>
      <c r="B741" s="58"/>
      <c r="C741" s="58"/>
      <c r="D741" s="58"/>
      <c r="E741" s="58"/>
      <c r="F741" s="58"/>
      <c r="G741" s="58"/>
      <c r="H741" s="1"/>
      <c r="I741" s="1"/>
      <c r="J741" s="1"/>
      <c r="K741" s="1"/>
      <c r="L741" s="1"/>
      <c r="M741" s="1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>
      <c r="A742" s="58"/>
      <c r="B742" s="58"/>
      <c r="C742" s="58"/>
      <c r="D742" s="58"/>
      <c r="E742" s="58"/>
      <c r="F742" s="58"/>
      <c r="G742" s="58"/>
      <c r="H742" s="1"/>
      <c r="I742" s="1"/>
      <c r="J742" s="1"/>
      <c r="K742" s="1"/>
      <c r="L742" s="1"/>
      <c r="M742" s="1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>
      <c r="A743" s="58"/>
      <c r="B743" s="58"/>
      <c r="C743" s="58"/>
      <c r="D743" s="58"/>
      <c r="E743" s="58"/>
      <c r="F743" s="58"/>
      <c r="G743" s="58"/>
      <c r="H743" s="1"/>
      <c r="I743" s="1"/>
      <c r="J743" s="1"/>
      <c r="K743" s="1"/>
      <c r="L743" s="1"/>
      <c r="M743" s="1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>
      <c r="A744" s="58"/>
      <c r="B744" s="58"/>
      <c r="C744" s="58"/>
      <c r="D744" s="58"/>
      <c r="E744" s="58"/>
      <c r="F744" s="58"/>
      <c r="G744" s="58"/>
      <c r="H744" s="1"/>
      <c r="I744" s="1"/>
      <c r="J744" s="1"/>
      <c r="K744" s="1"/>
      <c r="L744" s="1"/>
      <c r="M744" s="1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>
      <c r="A745" s="58"/>
      <c r="B745" s="58"/>
      <c r="C745" s="58"/>
      <c r="D745" s="58"/>
      <c r="E745" s="58"/>
      <c r="F745" s="58"/>
      <c r="G745" s="58"/>
      <c r="H745" s="1"/>
      <c r="I745" s="1"/>
      <c r="J745" s="1"/>
      <c r="K745" s="1"/>
      <c r="L745" s="1"/>
      <c r="M745" s="1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>
      <c r="A746" s="58"/>
      <c r="B746" s="58"/>
      <c r="C746" s="58"/>
      <c r="D746" s="58"/>
      <c r="E746" s="58"/>
      <c r="F746" s="58"/>
      <c r="G746" s="58"/>
      <c r="H746" s="1"/>
      <c r="I746" s="1"/>
      <c r="J746" s="1"/>
      <c r="K746" s="1"/>
      <c r="L746" s="1"/>
      <c r="M746" s="1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>
      <c r="A747" s="58"/>
      <c r="B747" s="58"/>
      <c r="C747" s="58"/>
      <c r="D747" s="58"/>
      <c r="E747" s="58"/>
      <c r="F747" s="58"/>
      <c r="G747" s="58"/>
      <c r="H747" s="1"/>
      <c r="I747" s="1"/>
      <c r="J747" s="1"/>
      <c r="K747" s="1"/>
      <c r="L747" s="1"/>
      <c r="M747" s="1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>
      <c r="A748" s="58"/>
      <c r="B748" s="58"/>
      <c r="C748" s="58"/>
      <c r="D748" s="58"/>
      <c r="E748" s="58"/>
      <c r="F748" s="58"/>
      <c r="G748" s="58"/>
      <c r="H748" s="1"/>
      <c r="I748" s="1"/>
      <c r="J748" s="1"/>
      <c r="K748" s="1"/>
      <c r="L748" s="1"/>
      <c r="M748" s="1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>
      <c r="A749" s="58"/>
      <c r="B749" s="58"/>
      <c r="C749" s="58"/>
      <c r="D749" s="58"/>
      <c r="E749" s="58"/>
      <c r="F749" s="58"/>
      <c r="G749" s="58"/>
      <c r="H749" s="1"/>
      <c r="I749" s="1"/>
      <c r="J749" s="1"/>
      <c r="K749" s="1"/>
      <c r="L749" s="1"/>
      <c r="M749" s="1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>
      <c r="A750" s="58"/>
      <c r="B750" s="58"/>
      <c r="C750" s="58"/>
      <c r="D750" s="58"/>
      <c r="E750" s="58"/>
      <c r="F750" s="58"/>
      <c r="G750" s="58"/>
      <c r="H750" s="1"/>
      <c r="I750" s="1"/>
      <c r="J750" s="1"/>
      <c r="K750" s="1"/>
      <c r="L750" s="1"/>
      <c r="M750" s="1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>
      <c r="A751" s="58"/>
      <c r="B751" s="58"/>
      <c r="C751" s="58"/>
      <c r="D751" s="58"/>
      <c r="E751" s="58"/>
      <c r="F751" s="58"/>
      <c r="G751" s="58"/>
      <c r="H751" s="1"/>
      <c r="I751" s="1"/>
      <c r="J751" s="1"/>
      <c r="K751" s="1"/>
      <c r="L751" s="1"/>
      <c r="M751" s="1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>
      <c r="A752" s="58"/>
      <c r="B752" s="58"/>
      <c r="C752" s="58"/>
      <c r="D752" s="58"/>
      <c r="E752" s="58"/>
      <c r="F752" s="58"/>
      <c r="G752" s="58"/>
      <c r="H752" s="1"/>
      <c r="I752" s="1"/>
      <c r="J752" s="1"/>
      <c r="K752" s="1"/>
      <c r="L752" s="1"/>
      <c r="M752" s="1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>
      <c r="A753" s="58"/>
      <c r="B753" s="58"/>
      <c r="C753" s="58"/>
      <c r="D753" s="58"/>
      <c r="E753" s="58"/>
      <c r="F753" s="58"/>
      <c r="G753" s="58"/>
      <c r="H753" s="1"/>
      <c r="I753" s="1"/>
      <c r="J753" s="1"/>
      <c r="K753" s="1"/>
      <c r="L753" s="1"/>
      <c r="M753" s="1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>
      <c r="A754" s="58"/>
      <c r="B754" s="58"/>
      <c r="C754" s="58"/>
      <c r="D754" s="58"/>
      <c r="E754" s="58"/>
      <c r="F754" s="58"/>
      <c r="G754" s="58"/>
      <c r="H754" s="1"/>
      <c r="I754" s="1"/>
      <c r="J754" s="1"/>
      <c r="K754" s="1"/>
      <c r="L754" s="1"/>
      <c r="M754" s="1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>
      <c r="A755" s="58"/>
      <c r="B755" s="58"/>
      <c r="C755" s="58"/>
      <c r="D755" s="58"/>
      <c r="E755" s="58"/>
      <c r="F755" s="58"/>
      <c r="G755" s="58"/>
      <c r="H755" s="1"/>
      <c r="I755" s="1"/>
      <c r="J755" s="1"/>
      <c r="K755" s="1"/>
      <c r="L755" s="1"/>
      <c r="M755" s="1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>
      <c r="A756" s="58"/>
      <c r="B756" s="58"/>
      <c r="C756" s="58"/>
      <c r="D756" s="58"/>
      <c r="E756" s="58"/>
      <c r="F756" s="58"/>
      <c r="G756" s="58"/>
      <c r="H756" s="1"/>
      <c r="I756" s="1"/>
      <c r="J756" s="1"/>
      <c r="K756" s="1"/>
      <c r="L756" s="1"/>
      <c r="M756" s="1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>
      <c r="A757" s="58"/>
      <c r="B757" s="58"/>
      <c r="C757" s="58"/>
      <c r="D757" s="58"/>
      <c r="E757" s="58"/>
      <c r="F757" s="58"/>
      <c r="G757" s="58"/>
      <c r="H757" s="1"/>
      <c r="I757" s="1"/>
      <c r="J757" s="1"/>
      <c r="K757" s="1"/>
      <c r="L757" s="1"/>
      <c r="M757" s="1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>
      <c r="A758" s="58"/>
      <c r="B758" s="58"/>
      <c r="C758" s="58"/>
      <c r="D758" s="58"/>
      <c r="E758" s="58"/>
      <c r="F758" s="58"/>
      <c r="G758" s="58"/>
      <c r="H758" s="1"/>
      <c r="I758" s="1"/>
      <c r="J758" s="1"/>
      <c r="K758" s="1"/>
      <c r="L758" s="1"/>
      <c r="M758" s="1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>
      <c r="A759" s="58"/>
      <c r="B759" s="58"/>
      <c r="C759" s="58"/>
      <c r="D759" s="58"/>
      <c r="E759" s="58"/>
      <c r="F759" s="58"/>
      <c r="G759" s="58"/>
      <c r="H759" s="1"/>
      <c r="I759" s="1"/>
      <c r="J759" s="1"/>
      <c r="K759" s="1"/>
      <c r="L759" s="1"/>
      <c r="M759" s="1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>
      <c r="A760" s="58"/>
      <c r="B760" s="58"/>
      <c r="C760" s="58"/>
      <c r="D760" s="58"/>
      <c r="E760" s="58"/>
      <c r="F760" s="58"/>
      <c r="G760" s="58"/>
      <c r="H760" s="1"/>
      <c r="I760" s="1"/>
      <c r="J760" s="1"/>
      <c r="K760" s="1"/>
      <c r="L760" s="1"/>
      <c r="M760" s="1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>
      <c r="A761" s="58"/>
      <c r="B761" s="58"/>
      <c r="C761" s="58"/>
      <c r="D761" s="58"/>
      <c r="E761" s="58"/>
      <c r="F761" s="58"/>
      <c r="G761" s="58"/>
      <c r="H761" s="1"/>
      <c r="I761" s="1"/>
      <c r="J761" s="1"/>
      <c r="K761" s="1"/>
      <c r="L761" s="1"/>
      <c r="M761" s="1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>
      <c r="A762" s="58"/>
      <c r="B762" s="58"/>
      <c r="C762" s="58"/>
      <c r="D762" s="58"/>
      <c r="E762" s="58"/>
      <c r="F762" s="58"/>
      <c r="G762" s="58"/>
      <c r="H762" s="1"/>
      <c r="I762" s="1"/>
      <c r="J762" s="1"/>
      <c r="K762" s="1"/>
      <c r="L762" s="1"/>
      <c r="M762" s="1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>
      <c r="A763" s="58"/>
      <c r="B763" s="58"/>
      <c r="C763" s="58"/>
      <c r="D763" s="58"/>
      <c r="E763" s="58"/>
      <c r="F763" s="58"/>
      <c r="G763" s="58"/>
      <c r="H763" s="1"/>
      <c r="I763" s="1"/>
      <c r="J763" s="1"/>
      <c r="K763" s="1"/>
      <c r="L763" s="1"/>
      <c r="M763" s="1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>
      <c r="A764" s="58"/>
      <c r="B764" s="58"/>
      <c r="C764" s="58"/>
      <c r="D764" s="58"/>
      <c r="E764" s="58"/>
      <c r="F764" s="58"/>
      <c r="G764" s="58"/>
      <c r="H764" s="1"/>
      <c r="I764" s="1"/>
      <c r="J764" s="1"/>
      <c r="K764" s="1"/>
      <c r="L764" s="1"/>
      <c r="M764" s="1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>
      <c r="A765" s="58"/>
      <c r="B765" s="58"/>
      <c r="C765" s="58"/>
      <c r="D765" s="58"/>
      <c r="E765" s="58"/>
      <c r="F765" s="58"/>
      <c r="G765" s="58"/>
      <c r="H765" s="1"/>
      <c r="I765" s="1"/>
      <c r="J765" s="1"/>
      <c r="K765" s="1"/>
      <c r="L765" s="1"/>
      <c r="M765" s="1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>
      <c r="A766" s="58"/>
      <c r="B766" s="58"/>
      <c r="C766" s="58"/>
      <c r="D766" s="58"/>
      <c r="E766" s="58"/>
      <c r="F766" s="58"/>
      <c r="G766" s="58"/>
      <c r="H766" s="1"/>
      <c r="I766" s="1"/>
      <c r="J766" s="1"/>
      <c r="K766" s="1"/>
      <c r="L766" s="1"/>
      <c r="M766" s="1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>
      <c r="A767" s="58"/>
      <c r="B767" s="58"/>
      <c r="C767" s="58"/>
      <c r="D767" s="58"/>
      <c r="E767" s="58"/>
      <c r="F767" s="58"/>
      <c r="G767" s="58"/>
      <c r="H767" s="1"/>
      <c r="I767" s="1"/>
      <c r="J767" s="1"/>
      <c r="K767" s="1"/>
      <c r="L767" s="1"/>
      <c r="M767" s="1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>
      <c r="A768" s="58"/>
      <c r="B768" s="58"/>
      <c r="C768" s="58"/>
      <c r="D768" s="58"/>
      <c r="E768" s="58"/>
      <c r="F768" s="58"/>
      <c r="G768" s="58"/>
      <c r="H768" s="1"/>
      <c r="I768" s="1"/>
      <c r="J768" s="1"/>
      <c r="K768" s="1"/>
      <c r="L768" s="1"/>
      <c r="M768" s="1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>
      <c r="A769" s="58"/>
      <c r="B769" s="58"/>
      <c r="C769" s="58"/>
      <c r="D769" s="58"/>
      <c r="E769" s="58"/>
      <c r="F769" s="58"/>
      <c r="G769" s="58"/>
      <c r="H769" s="1"/>
      <c r="I769" s="1"/>
      <c r="J769" s="1"/>
      <c r="K769" s="1"/>
      <c r="L769" s="1"/>
      <c r="M769" s="1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>
      <c r="A770" s="58"/>
      <c r="B770" s="58"/>
      <c r="C770" s="58"/>
      <c r="D770" s="58"/>
      <c r="E770" s="58"/>
      <c r="F770" s="58"/>
      <c r="G770" s="58"/>
      <c r="H770" s="1"/>
      <c r="I770" s="1"/>
      <c r="J770" s="1"/>
      <c r="K770" s="1"/>
      <c r="L770" s="1"/>
      <c r="M770" s="1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>
      <c r="A771" s="58"/>
      <c r="B771" s="58"/>
      <c r="C771" s="58"/>
      <c r="D771" s="58"/>
      <c r="E771" s="58"/>
      <c r="F771" s="58"/>
      <c r="G771" s="58"/>
      <c r="H771" s="1"/>
      <c r="I771" s="1"/>
      <c r="J771" s="1"/>
      <c r="K771" s="1"/>
      <c r="L771" s="1"/>
      <c r="M771" s="1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>
      <c r="A772" s="58"/>
      <c r="B772" s="58"/>
      <c r="C772" s="58"/>
      <c r="D772" s="58"/>
      <c r="E772" s="58"/>
      <c r="F772" s="58"/>
      <c r="G772" s="58"/>
      <c r="H772" s="1"/>
      <c r="I772" s="1"/>
      <c r="J772" s="1"/>
      <c r="K772" s="1"/>
      <c r="L772" s="1"/>
      <c r="M772" s="1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>
      <c r="A773" s="58"/>
      <c r="B773" s="58"/>
      <c r="C773" s="58"/>
      <c r="D773" s="58"/>
      <c r="E773" s="58"/>
      <c r="F773" s="58"/>
      <c r="G773" s="58"/>
      <c r="H773" s="1"/>
      <c r="I773" s="1"/>
      <c r="J773" s="1"/>
      <c r="K773" s="1"/>
      <c r="L773" s="1"/>
      <c r="M773" s="1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>
      <c r="A774" s="58"/>
      <c r="B774" s="58"/>
      <c r="C774" s="58"/>
      <c r="D774" s="58"/>
      <c r="E774" s="58"/>
      <c r="F774" s="58"/>
      <c r="G774" s="58"/>
      <c r="H774" s="1"/>
      <c r="I774" s="1"/>
      <c r="J774" s="1"/>
      <c r="K774" s="1"/>
      <c r="L774" s="1"/>
      <c r="M774" s="1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>
      <c r="A775" s="58"/>
      <c r="B775" s="58"/>
      <c r="C775" s="58"/>
      <c r="D775" s="58"/>
      <c r="E775" s="58"/>
      <c r="F775" s="58"/>
      <c r="G775" s="58"/>
      <c r="H775" s="1"/>
      <c r="I775" s="1"/>
      <c r="J775" s="1"/>
      <c r="K775" s="1"/>
      <c r="L775" s="1"/>
      <c r="M775" s="1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>
      <c r="A776" s="58"/>
      <c r="B776" s="58"/>
      <c r="C776" s="58"/>
      <c r="D776" s="58"/>
      <c r="E776" s="58"/>
      <c r="F776" s="58"/>
      <c r="G776" s="58"/>
      <c r="H776" s="1"/>
      <c r="I776" s="1"/>
      <c r="J776" s="1"/>
      <c r="K776" s="1"/>
      <c r="L776" s="1"/>
      <c r="M776" s="1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>
      <c r="A777" s="58"/>
      <c r="B777" s="58"/>
      <c r="C777" s="58"/>
      <c r="D777" s="58"/>
      <c r="E777" s="58"/>
      <c r="F777" s="58"/>
      <c r="G777" s="58"/>
      <c r="H777" s="1"/>
      <c r="I777" s="1"/>
      <c r="J777" s="1"/>
      <c r="K777" s="1"/>
      <c r="L777" s="1"/>
      <c r="M777" s="1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>
      <c r="A778" s="58"/>
      <c r="B778" s="58"/>
      <c r="C778" s="58"/>
      <c r="D778" s="58"/>
      <c r="E778" s="58"/>
      <c r="F778" s="58"/>
      <c r="G778" s="58"/>
      <c r="H778" s="1"/>
      <c r="I778" s="1"/>
      <c r="J778" s="1"/>
      <c r="K778" s="1"/>
      <c r="L778" s="1"/>
      <c r="M778" s="1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>
      <c r="A779" s="58"/>
      <c r="B779" s="58"/>
      <c r="C779" s="58"/>
      <c r="D779" s="58"/>
      <c r="E779" s="58"/>
      <c r="F779" s="58"/>
      <c r="G779" s="58"/>
      <c r="H779" s="1"/>
      <c r="I779" s="1"/>
      <c r="J779" s="1"/>
      <c r="K779" s="1"/>
      <c r="L779" s="1"/>
      <c r="M779" s="1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>
      <c r="A780" s="58"/>
      <c r="B780" s="58"/>
      <c r="C780" s="58"/>
      <c r="D780" s="58"/>
      <c r="E780" s="58"/>
      <c r="F780" s="58"/>
      <c r="G780" s="58"/>
      <c r="H780" s="1"/>
      <c r="I780" s="1"/>
      <c r="J780" s="1"/>
      <c r="K780" s="1"/>
      <c r="L780" s="1"/>
      <c r="M780" s="1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>
      <c r="A781" s="58"/>
      <c r="B781" s="58"/>
      <c r="C781" s="58"/>
      <c r="D781" s="58"/>
      <c r="E781" s="58"/>
      <c r="F781" s="58"/>
      <c r="G781" s="58"/>
      <c r="H781" s="1"/>
      <c r="I781" s="1"/>
      <c r="J781" s="1"/>
      <c r="K781" s="1"/>
      <c r="L781" s="1"/>
      <c r="M781" s="1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>
      <c r="A782" s="58"/>
      <c r="B782" s="58"/>
      <c r="C782" s="58"/>
      <c r="D782" s="58"/>
      <c r="E782" s="58"/>
      <c r="F782" s="58"/>
      <c r="G782" s="58"/>
      <c r="H782" s="1"/>
      <c r="I782" s="1"/>
      <c r="J782" s="1"/>
      <c r="K782" s="1"/>
      <c r="L782" s="1"/>
      <c r="M782" s="1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>
      <c r="A783" s="58"/>
      <c r="B783" s="58"/>
      <c r="C783" s="58"/>
      <c r="D783" s="58"/>
      <c r="E783" s="58"/>
      <c r="F783" s="58"/>
      <c r="G783" s="58"/>
      <c r="H783" s="1"/>
      <c r="I783" s="1"/>
      <c r="J783" s="1"/>
      <c r="K783" s="1"/>
      <c r="L783" s="1"/>
      <c r="M783" s="1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>
      <c r="A784" s="58"/>
      <c r="B784" s="58"/>
      <c r="C784" s="58"/>
      <c r="D784" s="58"/>
      <c r="E784" s="58"/>
      <c r="F784" s="58"/>
      <c r="G784" s="58"/>
      <c r="H784" s="1"/>
      <c r="I784" s="1"/>
      <c r="J784" s="1"/>
      <c r="K784" s="1"/>
      <c r="L784" s="1"/>
      <c r="M784" s="1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>
      <c r="A785" s="58"/>
      <c r="B785" s="58"/>
      <c r="C785" s="58"/>
      <c r="D785" s="58"/>
      <c r="E785" s="58"/>
      <c r="F785" s="58"/>
      <c r="G785" s="58"/>
      <c r="H785" s="1"/>
      <c r="I785" s="1"/>
      <c r="J785" s="1"/>
      <c r="K785" s="1"/>
      <c r="L785" s="1"/>
      <c r="M785" s="1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>
      <c r="A786" s="58"/>
      <c r="B786" s="58"/>
      <c r="C786" s="58"/>
      <c r="D786" s="58"/>
      <c r="E786" s="58"/>
      <c r="F786" s="58"/>
      <c r="G786" s="58"/>
      <c r="H786" s="1"/>
      <c r="I786" s="1"/>
      <c r="J786" s="1"/>
      <c r="K786" s="1"/>
      <c r="L786" s="1"/>
      <c r="M786" s="1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>
      <c r="A787" s="58"/>
      <c r="B787" s="58"/>
      <c r="C787" s="58"/>
      <c r="D787" s="58"/>
      <c r="E787" s="58"/>
      <c r="F787" s="58"/>
      <c r="G787" s="58"/>
      <c r="H787" s="1"/>
      <c r="I787" s="1"/>
      <c r="J787" s="1"/>
      <c r="K787" s="1"/>
      <c r="L787" s="1"/>
      <c r="M787" s="1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>
      <c r="A788" s="58"/>
      <c r="B788" s="58"/>
      <c r="C788" s="58"/>
      <c r="D788" s="58"/>
      <c r="E788" s="58"/>
      <c r="F788" s="58"/>
      <c r="G788" s="58"/>
      <c r="H788" s="1"/>
      <c r="I788" s="1"/>
      <c r="J788" s="1"/>
      <c r="K788" s="1"/>
      <c r="L788" s="1"/>
      <c r="M788" s="1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>
      <c r="A789" s="58"/>
      <c r="B789" s="58"/>
      <c r="C789" s="58"/>
      <c r="D789" s="58"/>
      <c r="E789" s="58"/>
      <c r="F789" s="58"/>
      <c r="G789" s="58"/>
      <c r="H789" s="1"/>
      <c r="I789" s="1"/>
      <c r="J789" s="1"/>
      <c r="K789" s="1"/>
      <c r="L789" s="1"/>
      <c r="M789" s="1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>
      <c r="A790" s="58"/>
      <c r="B790" s="58"/>
      <c r="C790" s="58"/>
      <c r="D790" s="58"/>
      <c r="E790" s="58"/>
      <c r="F790" s="58"/>
      <c r="G790" s="58"/>
      <c r="H790" s="1"/>
      <c r="I790" s="1"/>
      <c r="J790" s="1"/>
      <c r="K790" s="1"/>
      <c r="L790" s="1"/>
      <c r="M790" s="1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>
      <c r="A791" s="58"/>
      <c r="B791" s="58"/>
      <c r="C791" s="58"/>
      <c r="D791" s="58"/>
      <c r="E791" s="58"/>
      <c r="F791" s="58"/>
      <c r="G791" s="58"/>
      <c r="H791" s="1"/>
      <c r="I791" s="1"/>
      <c r="J791" s="1"/>
      <c r="K791" s="1"/>
      <c r="L791" s="1"/>
      <c r="M791" s="1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>
      <c r="A792" s="58"/>
      <c r="B792" s="58"/>
      <c r="C792" s="58"/>
      <c r="D792" s="58"/>
      <c r="E792" s="58"/>
      <c r="F792" s="58"/>
      <c r="G792" s="58"/>
      <c r="H792" s="1"/>
      <c r="I792" s="1"/>
      <c r="J792" s="1"/>
      <c r="K792" s="1"/>
      <c r="L792" s="1"/>
      <c r="M792" s="1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>
      <c r="A793" s="58"/>
      <c r="B793" s="58"/>
      <c r="C793" s="58"/>
      <c r="D793" s="58"/>
      <c r="E793" s="58"/>
      <c r="F793" s="58"/>
      <c r="G793" s="58"/>
      <c r="H793" s="1"/>
      <c r="I793" s="1"/>
      <c r="J793" s="1"/>
      <c r="K793" s="1"/>
      <c r="L793" s="1"/>
      <c r="M793" s="1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>
      <c r="A794" s="58"/>
      <c r="B794" s="58"/>
      <c r="C794" s="58"/>
      <c r="D794" s="58"/>
      <c r="E794" s="58"/>
      <c r="F794" s="58"/>
      <c r="G794" s="58"/>
      <c r="H794" s="1"/>
      <c r="I794" s="1"/>
      <c r="J794" s="1"/>
      <c r="K794" s="1"/>
      <c r="L794" s="1"/>
      <c r="M794" s="1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>
      <c r="A795" s="58"/>
      <c r="B795" s="58"/>
      <c r="C795" s="58"/>
      <c r="D795" s="58"/>
      <c r="E795" s="58"/>
      <c r="F795" s="58"/>
      <c r="G795" s="58"/>
      <c r="H795" s="1"/>
      <c r="I795" s="1"/>
      <c r="J795" s="1"/>
      <c r="K795" s="1"/>
      <c r="L795" s="1"/>
      <c r="M795" s="1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>
      <c r="A796" s="58"/>
      <c r="B796" s="58"/>
      <c r="C796" s="58"/>
      <c r="D796" s="58"/>
      <c r="E796" s="58"/>
      <c r="F796" s="58"/>
      <c r="G796" s="58"/>
      <c r="H796" s="1"/>
      <c r="I796" s="1"/>
      <c r="J796" s="1"/>
      <c r="K796" s="1"/>
      <c r="L796" s="1"/>
      <c r="M796" s="1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>
      <c r="A797" s="58"/>
      <c r="B797" s="58"/>
      <c r="C797" s="58"/>
      <c r="D797" s="58"/>
      <c r="E797" s="58"/>
      <c r="F797" s="58"/>
      <c r="G797" s="58"/>
      <c r="H797" s="1"/>
      <c r="I797" s="1"/>
      <c r="J797" s="1"/>
      <c r="K797" s="1"/>
      <c r="L797" s="1"/>
      <c r="M797" s="1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>
      <c r="A798" s="58"/>
      <c r="B798" s="58"/>
      <c r="C798" s="58"/>
      <c r="D798" s="58"/>
      <c r="E798" s="58"/>
      <c r="F798" s="58"/>
      <c r="G798" s="58"/>
      <c r="H798" s="1"/>
      <c r="I798" s="1"/>
      <c r="J798" s="1"/>
      <c r="K798" s="1"/>
      <c r="L798" s="1"/>
      <c r="M798" s="1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>
      <c r="A799" s="58"/>
      <c r="B799" s="58"/>
      <c r="C799" s="58"/>
      <c r="D799" s="58"/>
      <c r="E799" s="58"/>
      <c r="F799" s="58"/>
      <c r="G799" s="58"/>
      <c r="H799" s="1"/>
      <c r="I799" s="1"/>
      <c r="J799" s="1"/>
      <c r="K799" s="1"/>
      <c r="L799" s="1"/>
      <c r="M799" s="1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>
      <c r="A800" s="58"/>
      <c r="B800" s="58"/>
      <c r="C800" s="58"/>
      <c r="D800" s="58"/>
      <c r="E800" s="58"/>
      <c r="F800" s="58"/>
      <c r="G800" s="58"/>
      <c r="H800" s="1"/>
      <c r="I800" s="1"/>
      <c r="J800" s="1"/>
      <c r="K800" s="1"/>
      <c r="L800" s="1"/>
      <c r="M800" s="1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>
      <c r="A801" s="58"/>
      <c r="B801" s="58"/>
      <c r="C801" s="58"/>
      <c r="D801" s="58"/>
      <c r="E801" s="58"/>
      <c r="F801" s="58"/>
      <c r="G801" s="58"/>
      <c r="H801" s="1"/>
      <c r="I801" s="1"/>
      <c r="J801" s="1"/>
      <c r="K801" s="1"/>
      <c r="L801" s="1"/>
      <c r="M801" s="1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>
      <c r="A802" s="58"/>
      <c r="B802" s="58"/>
      <c r="C802" s="58"/>
      <c r="D802" s="58"/>
      <c r="E802" s="58"/>
      <c r="F802" s="58"/>
      <c r="G802" s="58"/>
      <c r="H802" s="1"/>
      <c r="I802" s="1"/>
      <c r="J802" s="1"/>
      <c r="K802" s="1"/>
      <c r="L802" s="1"/>
      <c r="M802" s="1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>
      <c r="A803" s="58"/>
      <c r="B803" s="58"/>
      <c r="C803" s="58"/>
      <c r="D803" s="58"/>
      <c r="E803" s="58"/>
      <c r="F803" s="58"/>
      <c r="G803" s="58"/>
      <c r="H803" s="1"/>
      <c r="I803" s="1"/>
      <c r="J803" s="1"/>
      <c r="K803" s="1"/>
      <c r="L803" s="1"/>
      <c r="M803" s="1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>
      <c r="A804" s="58"/>
      <c r="B804" s="58"/>
      <c r="C804" s="58"/>
      <c r="D804" s="58"/>
      <c r="E804" s="58"/>
      <c r="F804" s="58"/>
      <c r="G804" s="58"/>
      <c r="H804" s="1"/>
      <c r="I804" s="1"/>
      <c r="J804" s="1"/>
      <c r="K804" s="1"/>
      <c r="L804" s="1"/>
      <c r="M804" s="1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>
      <c r="A805" s="58"/>
      <c r="B805" s="58"/>
      <c r="C805" s="58"/>
      <c r="D805" s="58"/>
      <c r="E805" s="58"/>
      <c r="F805" s="58"/>
      <c r="G805" s="58"/>
      <c r="H805" s="1"/>
      <c r="I805" s="1"/>
      <c r="J805" s="1"/>
      <c r="K805" s="1"/>
      <c r="L805" s="1"/>
      <c r="M805" s="1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>
      <c r="A806" s="58"/>
      <c r="B806" s="58"/>
      <c r="C806" s="58"/>
      <c r="D806" s="58"/>
      <c r="E806" s="58"/>
      <c r="F806" s="58"/>
      <c r="G806" s="58"/>
      <c r="H806" s="1"/>
      <c r="I806" s="1"/>
      <c r="J806" s="1"/>
      <c r="K806" s="1"/>
      <c r="L806" s="1"/>
      <c r="M806" s="1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>
      <c r="A807" s="58"/>
      <c r="B807" s="58"/>
      <c r="C807" s="58"/>
      <c r="D807" s="58"/>
      <c r="E807" s="58"/>
      <c r="F807" s="58"/>
      <c r="G807" s="58"/>
      <c r="H807" s="1"/>
      <c r="I807" s="1"/>
      <c r="J807" s="1"/>
      <c r="K807" s="1"/>
      <c r="L807" s="1"/>
      <c r="M807" s="1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>
      <c r="A808" s="58"/>
      <c r="B808" s="58"/>
      <c r="C808" s="58"/>
      <c r="D808" s="58"/>
      <c r="E808" s="58"/>
      <c r="F808" s="58"/>
      <c r="G808" s="58"/>
      <c r="H808" s="1"/>
      <c r="I808" s="1"/>
      <c r="J808" s="1"/>
      <c r="K808" s="1"/>
      <c r="L808" s="1"/>
      <c r="M808" s="1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>
      <c r="A809" s="58"/>
      <c r="B809" s="58"/>
      <c r="C809" s="58"/>
      <c r="D809" s="58"/>
      <c r="E809" s="58"/>
      <c r="F809" s="58"/>
      <c r="G809" s="58"/>
      <c r="H809" s="1"/>
      <c r="I809" s="1"/>
      <c r="J809" s="1"/>
      <c r="K809" s="1"/>
      <c r="L809" s="1"/>
      <c r="M809" s="1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>
      <c r="A810" s="58"/>
      <c r="B810" s="58"/>
      <c r="C810" s="58"/>
      <c r="D810" s="58"/>
      <c r="E810" s="58"/>
      <c r="F810" s="58"/>
      <c r="G810" s="58"/>
      <c r="H810" s="1"/>
      <c r="I810" s="1"/>
      <c r="J810" s="1"/>
      <c r="K810" s="1"/>
      <c r="L810" s="1"/>
      <c r="M810" s="1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>
      <c r="A811" s="58"/>
      <c r="B811" s="58"/>
      <c r="C811" s="58"/>
      <c r="D811" s="58"/>
      <c r="E811" s="58"/>
      <c r="F811" s="58"/>
      <c r="G811" s="58"/>
      <c r="H811" s="1"/>
      <c r="I811" s="1"/>
      <c r="J811" s="1"/>
      <c r="K811" s="1"/>
      <c r="L811" s="1"/>
      <c r="M811" s="1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>
      <c r="A812" s="58"/>
      <c r="B812" s="58"/>
      <c r="C812" s="58"/>
      <c r="D812" s="58"/>
      <c r="E812" s="58"/>
      <c r="F812" s="58"/>
      <c r="G812" s="58"/>
      <c r="H812" s="1"/>
      <c r="I812" s="1"/>
      <c r="J812" s="1"/>
      <c r="K812" s="1"/>
      <c r="L812" s="1"/>
      <c r="M812" s="1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>
      <c r="A813" s="58"/>
      <c r="B813" s="58"/>
      <c r="C813" s="58"/>
      <c r="D813" s="58"/>
      <c r="E813" s="58"/>
      <c r="F813" s="58"/>
      <c r="G813" s="58"/>
      <c r="H813" s="1"/>
      <c r="I813" s="1"/>
      <c r="J813" s="1"/>
      <c r="K813" s="1"/>
      <c r="L813" s="1"/>
      <c r="M813" s="1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>
      <c r="A814" s="58"/>
      <c r="B814" s="58"/>
      <c r="C814" s="58"/>
      <c r="D814" s="58"/>
      <c r="E814" s="58"/>
      <c r="F814" s="58"/>
      <c r="G814" s="58"/>
      <c r="H814" s="1"/>
      <c r="I814" s="1"/>
      <c r="J814" s="1"/>
      <c r="K814" s="1"/>
      <c r="L814" s="1"/>
      <c r="M814" s="1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>
      <c r="A815" s="58"/>
      <c r="B815" s="58"/>
      <c r="C815" s="58"/>
      <c r="D815" s="58"/>
      <c r="E815" s="58"/>
      <c r="F815" s="58"/>
      <c r="G815" s="58"/>
      <c r="H815" s="1"/>
      <c r="I815" s="1"/>
      <c r="J815" s="1"/>
      <c r="K815" s="1"/>
      <c r="L815" s="1"/>
      <c r="M815" s="1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>
      <c r="A816" s="58"/>
      <c r="B816" s="58"/>
      <c r="C816" s="58"/>
      <c r="D816" s="58"/>
      <c r="E816" s="58"/>
      <c r="F816" s="58"/>
      <c r="G816" s="58"/>
      <c r="H816" s="1"/>
      <c r="I816" s="1"/>
      <c r="J816" s="1"/>
      <c r="K816" s="1"/>
      <c r="L816" s="1"/>
      <c r="M816" s="1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>
      <c r="A817" s="58"/>
      <c r="B817" s="58"/>
      <c r="C817" s="58"/>
      <c r="D817" s="58"/>
      <c r="E817" s="58"/>
      <c r="F817" s="58"/>
      <c r="G817" s="58"/>
      <c r="H817" s="1"/>
      <c r="I817" s="1"/>
      <c r="J817" s="1"/>
      <c r="K817" s="1"/>
      <c r="L817" s="1"/>
      <c r="M817" s="1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>
      <c r="A818" s="58"/>
      <c r="B818" s="58"/>
      <c r="C818" s="58"/>
      <c r="D818" s="58"/>
      <c r="E818" s="58"/>
      <c r="F818" s="58"/>
      <c r="G818" s="58"/>
      <c r="H818" s="1"/>
      <c r="I818" s="1"/>
      <c r="J818" s="1"/>
      <c r="K818" s="1"/>
      <c r="L818" s="1"/>
      <c r="M818" s="1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>
      <c r="A819" s="58"/>
      <c r="B819" s="58"/>
      <c r="C819" s="58"/>
      <c r="D819" s="58"/>
      <c r="E819" s="58"/>
      <c r="F819" s="58"/>
      <c r="G819" s="58"/>
      <c r="H819" s="1"/>
      <c r="I819" s="1"/>
      <c r="J819" s="1"/>
      <c r="K819" s="1"/>
      <c r="L819" s="1"/>
      <c r="M819" s="1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>
      <c r="A820" s="58"/>
      <c r="B820" s="58"/>
      <c r="C820" s="58"/>
      <c r="D820" s="58"/>
      <c r="E820" s="58"/>
      <c r="F820" s="58"/>
      <c r="G820" s="58"/>
      <c r="H820" s="1"/>
      <c r="I820" s="1"/>
      <c r="J820" s="1"/>
      <c r="K820" s="1"/>
      <c r="L820" s="1"/>
      <c r="M820" s="1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>
      <c r="A821" s="58"/>
      <c r="B821" s="58"/>
      <c r="C821" s="58"/>
      <c r="D821" s="58"/>
      <c r="E821" s="58"/>
      <c r="F821" s="58"/>
      <c r="G821" s="58"/>
      <c r="H821" s="1"/>
      <c r="I821" s="1"/>
      <c r="J821" s="1"/>
      <c r="K821" s="1"/>
      <c r="L821" s="1"/>
      <c r="M821" s="1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>
      <c r="A822" s="58"/>
      <c r="B822" s="58"/>
      <c r="C822" s="58"/>
      <c r="D822" s="58"/>
      <c r="E822" s="58"/>
      <c r="F822" s="58"/>
      <c r="G822" s="58"/>
      <c r="H822" s="1"/>
      <c r="I822" s="1"/>
      <c r="J822" s="1"/>
      <c r="K822" s="1"/>
      <c r="L822" s="1"/>
      <c r="M822" s="1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>
      <c r="A823" s="58"/>
      <c r="B823" s="58"/>
      <c r="C823" s="58"/>
      <c r="D823" s="58"/>
      <c r="E823" s="58"/>
      <c r="F823" s="58"/>
      <c r="G823" s="58"/>
      <c r="H823" s="1"/>
      <c r="I823" s="1"/>
      <c r="J823" s="1"/>
      <c r="K823" s="1"/>
      <c r="L823" s="1"/>
      <c r="M823" s="1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>
      <c r="A824" s="58"/>
      <c r="B824" s="58"/>
      <c r="C824" s="58"/>
      <c r="D824" s="58"/>
      <c r="E824" s="58"/>
      <c r="F824" s="58"/>
      <c r="G824" s="58"/>
      <c r="H824" s="1"/>
      <c r="I824" s="1"/>
      <c r="J824" s="1"/>
      <c r="K824" s="1"/>
      <c r="L824" s="1"/>
      <c r="M824" s="1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>
      <c r="A825" s="58"/>
      <c r="B825" s="58"/>
      <c r="C825" s="58"/>
      <c r="D825" s="58"/>
      <c r="E825" s="58"/>
      <c r="F825" s="58"/>
      <c r="G825" s="58"/>
      <c r="H825" s="1"/>
      <c r="I825" s="1"/>
      <c r="J825" s="1"/>
      <c r="K825" s="1"/>
      <c r="L825" s="1"/>
      <c r="M825" s="1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>
      <c r="A826" s="58"/>
      <c r="B826" s="58"/>
      <c r="C826" s="58"/>
      <c r="D826" s="58"/>
      <c r="E826" s="58"/>
      <c r="F826" s="58"/>
      <c r="G826" s="58"/>
      <c r="H826" s="1"/>
      <c r="I826" s="1"/>
      <c r="J826" s="1"/>
      <c r="K826" s="1"/>
      <c r="L826" s="1"/>
      <c r="M826" s="1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>
      <c r="A827" s="58"/>
      <c r="B827" s="58"/>
      <c r="C827" s="58"/>
      <c r="D827" s="58"/>
      <c r="E827" s="58"/>
      <c r="F827" s="58"/>
      <c r="G827" s="58"/>
      <c r="H827" s="1"/>
      <c r="I827" s="1"/>
      <c r="J827" s="1"/>
      <c r="K827" s="1"/>
      <c r="L827" s="1"/>
      <c r="M827" s="1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>
      <c r="A828" s="58"/>
      <c r="B828" s="58"/>
      <c r="C828" s="58"/>
      <c r="D828" s="58"/>
      <c r="E828" s="58"/>
      <c r="F828" s="58"/>
      <c r="G828" s="58"/>
      <c r="H828" s="1"/>
      <c r="I828" s="1"/>
      <c r="J828" s="1"/>
      <c r="K828" s="1"/>
      <c r="L828" s="1"/>
      <c r="M828" s="1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>
      <c r="A829" s="58"/>
      <c r="B829" s="58"/>
      <c r="C829" s="58"/>
      <c r="D829" s="58"/>
      <c r="E829" s="58"/>
      <c r="F829" s="58"/>
      <c r="G829" s="58"/>
      <c r="H829" s="1"/>
      <c r="I829" s="1"/>
      <c r="J829" s="1"/>
      <c r="K829" s="1"/>
      <c r="L829" s="1"/>
      <c r="M829" s="1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>
      <c r="A830" s="58"/>
      <c r="B830" s="58"/>
      <c r="C830" s="58"/>
      <c r="D830" s="58"/>
      <c r="E830" s="58"/>
      <c r="F830" s="58"/>
      <c r="G830" s="58"/>
      <c r="H830" s="1"/>
      <c r="I830" s="1"/>
      <c r="J830" s="1"/>
      <c r="K830" s="1"/>
      <c r="L830" s="1"/>
      <c r="M830" s="1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>
      <c r="A831" s="58"/>
      <c r="B831" s="58"/>
      <c r="C831" s="58"/>
      <c r="D831" s="58"/>
      <c r="E831" s="58"/>
      <c r="F831" s="58"/>
      <c r="G831" s="58"/>
      <c r="H831" s="1"/>
      <c r="I831" s="1"/>
      <c r="J831" s="1"/>
      <c r="K831" s="1"/>
      <c r="L831" s="1"/>
      <c r="M831" s="1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>
      <c r="A832" s="58"/>
      <c r="B832" s="58"/>
      <c r="C832" s="58"/>
      <c r="D832" s="58"/>
      <c r="E832" s="58"/>
      <c r="F832" s="58"/>
      <c r="G832" s="58"/>
      <c r="H832" s="1"/>
      <c r="I832" s="1"/>
      <c r="J832" s="1"/>
      <c r="K832" s="1"/>
      <c r="L832" s="1"/>
      <c r="M832" s="1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>
      <c r="A833" s="58"/>
      <c r="B833" s="58"/>
      <c r="C833" s="58"/>
      <c r="D833" s="58"/>
      <c r="E833" s="58"/>
      <c r="F833" s="58"/>
      <c r="G833" s="58"/>
      <c r="H833" s="1"/>
      <c r="I833" s="1"/>
      <c r="J833" s="1"/>
      <c r="K833" s="1"/>
      <c r="L833" s="1"/>
      <c r="M833" s="1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>
      <c r="A834" s="58"/>
      <c r="B834" s="58"/>
      <c r="C834" s="58"/>
      <c r="D834" s="58"/>
      <c r="E834" s="58"/>
      <c r="F834" s="58"/>
      <c r="G834" s="58"/>
      <c r="H834" s="1"/>
      <c r="I834" s="1"/>
      <c r="J834" s="1"/>
      <c r="K834" s="1"/>
      <c r="L834" s="1"/>
      <c r="M834" s="1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>
      <c r="A835" s="58"/>
      <c r="B835" s="58"/>
      <c r="C835" s="58"/>
      <c r="D835" s="58"/>
      <c r="E835" s="58"/>
      <c r="F835" s="58"/>
      <c r="G835" s="58"/>
      <c r="H835" s="1"/>
      <c r="I835" s="1"/>
      <c r="J835" s="1"/>
      <c r="K835" s="1"/>
      <c r="L835" s="1"/>
      <c r="M835" s="1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>
      <c r="A836" s="58"/>
      <c r="B836" s="58"/>
      <c r="C836" s="58"/>
      <c r="D836" s="58"/>
      <c r="E836" s="58"/>
      <c r="F836" s="58"/>
      <c r="G836" s="58"/>
      <c r="H836" s="1"/>
      <c r="I836" s="1"/>
      <c r="J836" s="1"/>
      <c r="K836" s="1"/>
      <c r="L836" s="1"/>
      <c r="M836" s="1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>
      <c r="A837" s="58"/>
      <c r="B837" s="58"/>
      <c r="C837" s="58"/>
      <c r="D837" s="58"/>
      <c r="E837" s="58"/>
      <c r="F837" s="58"/>
      <c r="G837" s="58"/>
      <c r="H837" s="1"/>
      <c r="I837" s="1"/>
      <c r="J837" s="1"/>
      <c r="K837" s="1"/>
      <c r="L837" s="1"/>
      <c r="M837" s="1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>
      <c r="A838" s="58"/>
      <c r="B838" s="58"/>
      <c r="C838" s="58"/>
      <c r="D838" s="58"/>
      <c r="E838" s="58"/>
      <c r="F838" s="58"/>
      <c r="G838" s="58"/>
      <c r="H838" s="1"/>
      <c r="I838" s="1"/>
      <c r="J838" s="1"/>
      <c r="K838" s="1"/>
      <c r="L838" s="1"/>
      <c r="M838" s="1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>
      <c r="A839" s="58"/>
      <c r="B839" s="58"/>
      <c r="C839" s="58"/>
      <c r="D839" s="58"/>
      <c r="E839" s="58"/>
      <c r="F839" s="58"/>
      <c r="G839" s="58"/>
      <c r="H839" s="1"/>
      <c r="I839" s="1"/>
      <c r="J839" s="1"/>
      <c r="K839" s="1"/>
      <c r="L839" s="1"/>
      <c r="M839" s="1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>
      <c r="A840" s="58"/>
      <c r="B840" s="58"/>
      <c r="C840" s="58"/>
      <c r="D840" s="58"/>
      <c r="E840" s="58"/>
      <c r="F840" s="58"/>
      <c r="G840" s="58"/>
      <c r="H840" s="1"/>
      <c r="I840" s="1"/>
      <c r="J840" s="1"/>
      <c r="K840" s="1"/>
      <c r="L840" s="1"/>
      <c r="M840" s="1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>
      <c r="A841" s="58"/>
      <c r="B841" s="58"/>
      <c r="C841" s="58"/>
      <c r="D841" s="58"/>
      <c r="E841" s="58"/>
      <c r="F841" s="58"/>
      <c r="G841" s="58"/>
      <c r="H841" s="1"/>
      <c r="I841" s="1"/>
      <c r="J841" s="1"/>
      <c r="K841" s="1"/>
      <c r="L841" s="1"/>
      <c r="M841" s="1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>
      <c r="A842" s="58"/>
      <c r="B842" s="58"/>
      <c r="C842" s="58"/>
      <c r="D842" s="58"/>
      <c r="E842" s="58"/>
      <c r="F842" s="58"/>
      <c r="G842" s="58"/>
      <c r="H842" s="1"/>
      <c r="I842" s="1"/>
      <c r="J842" s="1"/>
      <c r="K842" s="1"/>
      <c r="L842" s="1"/>
      <c r="M842" s="1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>
      <c r="A843" s="58"/>
      <c r="B843" s="58"/>
      <c r="C843" s="58"/>
      <c r="D843" s="58"/>
      <c r="E843" s="58"/>
      <c r="F843" s="58"/>
      <c r="G843" s="58"/>
      <c r="H843" s="1"/>
      <c r="I843" s="1"/>
      <c r="J843" s="1"/>
      <c r="K843" s="1"/>
      <c r="L843" s="1"/>
      <c r="M843" s="1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>
      <c r="A844" s="58"/>
      <c r="B844" s="58"/>
      <c r="C844" s="58"/>
      <c r="D844" s="58"/>
      <c r="E844" s="58"/>
      <c r="F844" s="58"/>
      <c r="G844" s="58"/>
      <c r="H844" s="1"/>
      <c r="I844" s="1"/>
      <c r="J844" s="1"/>
      <c r="K844" s="1"/>
      <c r="L844" s="1"/>
      <c r="M844" s="1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>
      <c r="A845" s="58"/>
      <c r="B845" s="58"/>
      <c r="C845" s="58"/>
      <c r="D845" s="58"/>
      <c r="E845" s="58"/>
      <c r="F845" s="58"/>
      <c r="G845" s="58"/>
      <c r="H845" s="1"/>
      <c r="I845" s="1"/>
      <c r="J845" s="1"/>
      <c r="K845" s="1"/>
      <c r="L845" s="1"/>
      <c r="M845" s="1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>
      <c r="A846" s="58"/>
      <c r="B846" s="58"/>
      <c r="C846" s="58"/>
      <c r="D846" s="58"/>
      <c r="E846" s="58"/>
      <c r="F846" s="58"/>
      <c r="G846" s="58"/>
      <c r="H846" s="1"/>
      <c r="I846" s="1"/>
      <c r="J846" s="1"/>
      <c r="K846" s="1"/>
      <c r="L846" s="1"/>
      <c r="M846" s="1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>
      <c r="A847" s="58"/>
      <c r="B847" s="58"/>
      <c r="C847" s="58"/>
      <c r="D847" s="58"/>
      <c r="E847" s="58"/>
      <c r="F847" s="58"/>
      <c r="G847" s="58"/>
      <c r="H847" s="1"/>
      <c r="I847" s="1"/>
      <c r="J847" s="1"/>
      <c r="K847" s="1"/>
      <c r="L847" s="1"/>
      <c r="M847" s="1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>
      <c r="A848" s="58"/>
      <c r="B848" s="58"/>
      <c r="C848" s="58"/>
      <c r="D848" s="58"/>
      <c r="E848" s="58"/>
      <c r="F848" s="58"/>
      <c r="G848" s="58"/>
      <c r="H848" s="1"/>
      <c r="I848" s="1"/>
      <c r="J848" s="1"/>
      <c r="K848" s="1"/>
      <c r="L848" s="1"/>
      <c r="M848" s="1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>
      <c r="A849" s="58"/>
      <c r="B849" s="58"/>
      <c r="C849" s="58"/>
      <c r="D849" s="58"/>
      <c r="E849" s="58"/>
      <c r="F849" s="58"/>
      <c r="G849" s="58"/>
      <c r="H849" s="1"/>
      <c r="I849" s="1"/>
      <c r="J849" s="1"/>
      <c r="K849" s="1"/>
      <c r="L849" s="1"/>
      <c r="M849" s="1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>
      <c r="A850" s="58"/>
      <c r="B850" s="58"/>
      <c r="C850" s="58"/>
      <c r="D850" s="58"/>
      <c r="E850" s="58"/>
      <c r="F850" s="58"/>
      <c r="G850" s="58"/>
      <c r="H850" s="1"/>
      <c r="I850" s="1"/>
      <c r="J850" s="1"/>
      <c r="K850" s="1"/>
      <c r="L850" s="1"/>
      <c r="M850" s="1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>
      <c r="A851" s="58"/>
      <c r="B851" s="58"/>
      <c r="C851" s="58"/>
      <c r="D851" s="58"/>
      <c r="E851" s="58"/>
      <c r="F851" s="58"/>
      <c r="G851" s="58"/>
      <c r="H851" s="1"/>
      <c r="I851" s="1"/>
      <c r="J851" s="1"/>
      <c r="K851" s="1"/>
      <c r="L851" s="1"/>
      <c r="M851" s="1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>
      <c r="A852" s="58"/>
      <c r="B852" s="58"/>
      <c r="C852" s="58"/>
      <c r="D852" s="58"/>
      <c r="E852" s="58"/>
      <c r="F852" s="58"/>
      <c r="G852" s="58"/>
      <c r="H852" s="1"/>
      <c r="I852" s="1"/>
      <c r="J852" s="1"/>
      <c r="K852" s="1"/>
      <c r="L852" s="1"/>
      <c r="M852" s="1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>
      <c r="A853" s="58"/>
      <c r="B853" s="58"/>
      <c r="C853" s="58"/>
      <c r="D853" s="58"/>
      <c r="E853" s="58"/>
      <c r="F853" s="58"/>
      <c r="G853" s="58"/>
      <c r="H853" s="1"/>
      <c r="I853" s="1"/>
      <c r="J853" s="1"/>
      <c r="K853" s="1"/>
      <c r="L853" s="1"/>
      <c r="M853" s="1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>
      <c r="A854" s="58"/>
      <c r="B854" s="58"/>
      <c r="C854" s="58"/>
      <c r="D854" s="58"/>
      <c r="E854" s="58"/>
      <c r="F854" s="58"/>
      <c r="G854" s="58"/>
      <c r="H854" s="1"/>
      <c r="I854" s="1"/>
      <c r="J854" s="1"/>
      <c r="K854" s="1"/>
      <c r="L854" s="1"/>
      <c r="M854" s="1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>
      <c r="A855" s="58"/>
      <c r="B855" s="58"/>
      <c r="C855" s="58"/>
      <c r="D855" s="58"/>
      <c r="E855" s="58"/>
      <c r="F855" s="58"/>
      <c r="G855" s="58"/>
      <c r="H855" s="1"/>
      <c r="I855" s="1"/>
      <c r="J855" s="1"/>
      <c r="K855" s="1"/>
      <c r="L855" s="1"/>
      <c r="M855" s="1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>
      <c r="A856" s="58"/>
      <c r="B856" s="58"/>
      <c r="C856" s="58"/>
      <c r="D856" s="58"/>
      <c r="E856" s="58"/>
      <c r="F856" s="58"/>
      <c r="G856" s="58"/>
      <c r="H856" s="1"/>
      <c r="I856" s="1"/>
      <c r="J856" s="1"/>
      <c r="K856" s="1"/>
      <c r="L856" s="1"/>
      <c r="M856" s="1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>
      <c r="A857" s="58"/>
      <c r="B857" s="58"/>
      <c r="C857" s="58"/>
      <c r="D857" s="58"/>
      <c r="E857" s="58"/>
      <c r="F857" s="58"/>
      <c r="G857" s="58"/>
      <c r="H857" s="1"/>
      <c r="I857" s="1"/>
      <c r="J857" s="1"/>
      <c r="K857" s="1"/>
      <c r="L857" s="1"/>
      <c r="M857" s="1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>
      <c r="A858" s="58"/>
      <c r="B858" s="58"/>
      <c r="C858" s="58"/>
      <c r="D858" s="58"/>
      <c r="E858" s="58"/>
      <c r="F858" s="58"/>
      <c r="G858" s="58"/>
      <c r="H858" s="1"/>
      <c r="I858" s="1"/>
      <c r="J858" s="1"/>
      <c r="K858" s="1"/>
      <c r="L858" s="1"/>
      <c r="M858" s="1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>
      <c r="A859" s="58"/>
      <c r="B859" s="58"/>
      <c r="C859" s="58"/>
      <c r="D859" s="58"/>
      <c r="E859" s="58"/>
      <c r="F859" s="58"/>
      <c r="G859" s="58"/>
      <c r="H859" s="1"/>
      <c r="I859" s="1"/>
      <c r="J859" s="1"/>
      <c r="K859" s="1"/>
      <c r="L859" s="1"/>
      <c r="M859" s="1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>
      <c r="A860" s="58"/>
      <c r="B860" s="58"/>
      <c r="C860" s="58"/>
      <c r="D860" s="58"/>
      <c r="E860" s="58"/>
      <c r="F860" s="58"/>
      <c r="G860" s="58"/>
      <c r="H860" s="1"/>
      <c r="I860" s="1"/>
      <c r="J860" s="1"/>
      <c r="K860" s="1"/>
      <c r="L860" s="1"/>
      <c r="M860" s="1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>
      <c r="A861" s="58"/>
      <c r="B861" s="58"/>
      <c r="C861" s="58"/>
      <c r="D861" s="58"/>
      <c r="E861" s="58"/>
      <c r="F861" s="58"/>
      <c r="G861" s="58"/>
      <c r="H861" s="1"/>
      <c r="I861" s="1"/>
      <c r="J861" s="1"/>
      <c r="K861" s="1"/>
      <c r="L861" s="1"/>
      <c r="M861" s="1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>
      <c r="A862" s="58"/>
      <c r="B862" s="58"/>
      <c r="C862" s="58"/>
      <c r="D862" s="58"/>
      <c r="E862" s="58"/>
      <c r="F862" s="58"/>
      <c r="G862" s="58"/>
      <c r="H862" s="1"/>
      <c r="I862" s="1"/>
      <c r="J862" s="1"/>
      <c r="K862" s="1"/>
      <c r="L862" s="1"/>
      <c r="M862" s="1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>
      <c r="A863" s="58"/>
      <c r="B863" s="58"/>
      <c r="C863" s="58"/>
      <c r="D863" s="58"/>
      <c r="E863" s="58"/>
      <c r="F863" s="58"/>
      <c r="G863" s="58"/>
      <c r="H863" s="1"/>
      <c r="I863" s="1"/>
      <c r="J863" s="1"/>
      <c r="K863" s="1"/>
      <c r="L863" s="1"/>
      <c r="M863" s="1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>
      <c r="A864" s="58"/>
      <c r="B864" s="58"/>
      <c r="C864" s="58"/>
      <c r="D864" s="58"/>
      <c r="E864" s="58"/>
      <c r="F864" s="58"/>
      <c r="G864" s="58"/>
      <c r="H864" s="1"/>
      <c r="I864" s="1"/>
      <c r="J864" s="1"/>
      <c r="K864" s="1"/>
      <c r="L864" s="1"/>
      <c r="M864" s="1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>
      <c r="A865" s="58"/>
      <c r="B865" s="58"/>
      <c r="C865" s="58"/>
      <c r="D865" s="58"/>
      <c r="E865" s="58"/>
      <c r="F865" s="58"/>
      <c r="G865" s="58"/>
      <c r="H865" s="1"/>
      <c r="I865" s="1"/>
      <c r="J865" s="1"/>
      <c r="K865" s="1"/>
      <c r="L865" s="1"/>
      <c r="M865" s="1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>
      <c r="A866" s="58"/>
      <c r="B866" s="58"/>
      <c r="C866" s="58"/>
      <c r="D866" s="58"/>
      <c r="E866" s="58"/>
      <c r="F866" s="58"/>
      <c r="G866" s="58"/>
      <c r="H866" s="1"/>
      <c r="I866" s="1"/>
      <c r="J866" s="1"/>
      <c r="K866" s="1"/>
      <c r="L866" s="1"/>
      <c r="M866" s="1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>
      <c r="A867" s="58"/>
      <c r="B867" s="58"/>
      <c r="C867" s="58"/>
      <c r="D867" s="58"/>
      <c r="E867" s="58"/>
      <c r="F867" s="58"/>
      <c r="G867" s="58"/>
      <c r="H867" s="1"/>
      <c r="I867" s="1"/>
      <c r="J867" s="1"/>
      <c r="K867" s="1"/>
      <c r="L867" s="1"/>
      <c r="M867" s="1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>
      <c r="A868" s="58"/>
      <c r="B868" s="58"/>
      <c r="C868" s="58"/>
      <c r="D868" s="58"/>
      <c r="E868" s="58"/>
      <c r="F868" s="58"/>
      <c r="G868" s="58"/>
      <c r="H868" s="1"/>
      <c r="I868" s="1"/>
      <c r="J868" s="1"/>
      <c r="K868" s="1"/>
      <c r="L868" s="1"/>
      <c r="M868" s="1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>
      <c r="A869" s="58"/>
      <c r="B869" s="58"/>
      <c r="C869" s="58"/>
      <c r="D869" s="58"/>
      <c r="E869" s="58"/>
      <c r="F869" s="58"/>
      <c r="G869" s="58"/>
      <c r="H869" s="1"/>
      <c r="I869" s="1"/>
      <c r="J869" s="1"/>
      <c r="K869" s="1"/>
      <c r="L869" s="1"/>
      <c r="M869" s="1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>
      <c r="A870" s="58"/>
      <c r="B870" s="58"/>
      <c r="C870" s="58"/>
      <c r="D870" s="58"/>
      <c r="E870" s="58"/>
      <c r="F870" s="58"/>
      <c r="G870" s="58"/>
      <c r="H870" s="1"/>
      <c r="I870" s="1"/>
      <c r="J870" s="1"/>
      <c r="K870" s="1"/>
      <c r="L870" s="1"/>
      <c r="M870" s="1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>
      <c r="A871" s="58"/>
      <c r="B871" s="58"/>
      <c r="C871" s="58"/>
      <c r="D871" s="58"/>
      <c r="E871" s="58"/>
      <c r="F871" s="58"/>
      <c r="G871" s="58"/>
      <c r="H871" s="1"/>
      <c r="I871" s="1"/>
      <c r="J871" s="1"/>
      <c r="K871" s="1"/>
      <c r="L871" s="1"/>
      <c r="M871" s="1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>
      <c r="A872" s="58"/>
      <c r="B872" s="58"/>
      <c r="C872" s="58"/>
      <c r="D872" s="58"/>
      <c r="E872" s="58"/>
      <c r="F872" s="58"/>
      <c r="G872" s="58"/>
      <c r="H872" s="1"/>
      <c r="I872" s="1"/>
      <c r="J872" s="1"/>
      <c r="K872" s="1"/>
      <c r="L872" s="1"/>
      <c r="M872" s="1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>
      <c r="A873" s="58"/>
      <c r="B873" s="58"/>
      <c r="C873" s="58"/>
      <c r="D873" s="58"/>
      <c r="E873" s="58"/>
      <c r="F873" s="58"/>
      <c r="G873" s="58"/>
      <c r="H873" s="1"/>
      <c r="I873" s="1"/>
      <c r="J873" s="1"/>
      <c r="K873" s="1"/>
      <c r="L873" s="1"/>
      <c r="M873" s="1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>
      <c r="A874" s="58"/>
      <c r="B874" s="58"/>
      <c r="C874" s="58"/>
      <c r="D874" s="58"/>
      <c r="E874" s="58"/>
      <c r="F874" s="58"/>
      <c r="G874" s="58"/>
      <c r="H874" s="1"/>
      <c r="I874" s="1"/>
      <c r="J874" s="1"/>
      <c r="K874" s="1"/>
      <c r="L874" s="1"/>
      <c r="M874" s="1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>
      <c r="A875" s="58"/>
      <c r="B875" s="58"/>
      <c r="C875" s="58"/>
      <c r="D875" s="58"/>
      <c r="E875" s="58"/>
      <c r="F875" s="58"/>
      <c r="G875" s="58"/>
      <c r="H875" s="1"/>
      <c r="I875" s="1"/>
      <c r="J875" s="1"/>
      <c r="K875" s="1"/>
      <c r="L875" s="1"/>
      <c r="M875" s="1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>
      <c r="A876" s="58"/>
      <c r="B876" s="58"/>
      <c r="C876" s="58"/>
      <c r="D876" s="58"/>
      <c r="E876" s="58"/>
      <c r="F876" s="58"/>
      <c r="G876" s="58"/>
      <c r="H876" s="1"/>
      <c r="I876" s="1"/>
      <c r="J876" s="1"/>
      <c r="K876" s="1"/>
      <c r="L876" s="1"/>
      <c r="M876" s="1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>
      <c r="A877" s="58"/>
      <c r="B877" s="58"/>
      <c r="C877" s="58"/>
      <c r="D877" s="58"/>
      <c r="E877" s="58"/>
      <c r="F877" s="58"/>
      <c r="G877" s="58"/>
      <c r="H877" s="1"/>
      <c r="I877" s="1"/>
      <c r="J877" s="1"/>
      <c r="K877" s="1"/>
      <c r="L877" s="1"/>
      <c r="M877" s="1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>
      <c r="A878" s="58"/>
      <c r="B878" s="58"/>
      <c r="C878" s="58"/>
      <c r="D878" s="58"/>
      <c r="E878" s="58"/>
      <c r="F878" s="58"/>
      <c r="G878" s="58"/>
      <c r="H878" s="1"/>
      <c r="I878" s="1"/>
      <c r="J878" s="1"/>
      <c r="K878" s="1"/>
      <c r="L878" s="1"/>
      <c r="M878" s="1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>
      <c r="A879" s="58"/>
      <c r="B879" s="58"/>
      <c r="C879" s="58"/>
      <c r="D879" s="58"/>
      <c r="E879" s="58"/>
      <c r="F879" s="58"/>
      <c r="G879" s="58"/>
      <c r="H879" s="1"/>
      <c r="I879" s="1"/>
      <c r="J879" s="1"/>
      <c r="K879" s="1"/>
      <c r="L879" s="1"/>
      <c r="M879" s="1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>
      <c r="A880" s="58"/>
      <c r="B880" s="58"/>
      <c r="C880" s="58"/>
      <c r="D880" s="58"/>
      <c r="E880" s="58"/>
      <c r="F880" s="58"/>
      <c r="G880" s="58"/>
      <c r="H880" s="1"/>
      <c r="I880" s="1"/>
      <c r="J880" s="1"/>
      <c r="K880" s="1"/>
      <c r="L880" s="1"/>
      <c r="M880" s="1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>
      <c r="A881" s="58"/>
      <c r="B881" s="58"/>
      <c r="C881" s="58"/>
      <c r="D881" s="58"/>
      <c r="E881" s="58"/>
      <c r="F881" s="58"/>
      <c r="G881" s="58"/>
      <c r="H881" s="1"/>
      <c r="I881" s="1"/>
      <c r="J881" s="1"/>
      <c r="K881" s="1"/>
      <c r="L881" s="1"/>
      <c r="M881" s="1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>
      <c r="A882" s="58"/>
      <c r="B882" s="58"/>
      <c r="C882" s="58"/>
      <c r="D882" s="58"/>
      <c r="E882" s="58"/>
      <c r="F882" s="58"/>
      <c r="G882" s="58"/>
      <c r="H882" s="1"/>
      <c r="I882" s="1"/>
      <c r="J882" s="1"/>
      <c r="K882" s="1"/>
      <c r="L882" s="1"/>
      <c r="M882" s="1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>
      <c r="A883" s="58"/>
      <c r="B883" s="58"/>
      <c r="C883" s="58"/>
      <c r="D883" s="58"/>
      <c r="E883" s="58"/>
      <c r="F883" s="58"/>
      <c r="G883" s="58"/>
      <c r="H883" s="1"/>
      <c r="I883" s="1"/>
      <c r="J883" s="1"/>
      <c r="K883" s="1"/>
      <c r="L883" s="1"/>
      <c r="M883" s="1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>
      <c r="A884" s="58"/>
      <c r="B884" s="58"/>
      <c r="C884" s="58"/>
      <c r="D884" s="58"/>
      <c r="E884" s="58"/>
      <c r="F884" s="58"/>
      <c r="G884" s="58"/>
      <c r="H884" s="1"/>
      <c r="I884" s="1"/>
      <c r="J884" s="1"/>
      <c r="K884" s="1"/>
      <c r="L884" s="1"/>
      <c r="M884" s="1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>
      <c r="A885" s="58"/>
      <c r="B885" s="58"/>
      <c r="C885" s="58"/>
      <c r="D885" s="58"/>
      <c r="E885" s="58"/>
      <c r="F885" s="58"/>
      <c r="G885" s="58"/>
      <c r="H885" s="1"/>
      <c r="I885" s="1"/>
      <c r="J885" s="1"/>
      <c r="K885" s="1"/>
      <c r="L885" s="1"/>
      <c r="M885" s="1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>
      <c r="A886" s="58"/>
      <c r="B886" s="58"/>
      <c r="C886" s="58"/>
      <c r="D886" s="58"/>
      <c r="E886" s="58"/>
      <c r="F886" s="58"/>
      <c r="G886" s="58"/>
      <c r="H886" s="1"/>
      <c r="I886" s="1"/>
      <c r="J886" s="1"/>
      <c r="K886" s="1"/>
      <c r="L886" s="1"/>
      <c r="M886" s="1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>
      <c r="A887" s="58"/>
      <c r="B887" s="58"/>
      <c r="C887" s="58"/>
      <c r="D887" s="58"/>
      <c r="E887" s="58"/>
      <c r="F887" s="58"/>
      <c r="G887" s="58"/>
      <c r="H887" s="1"/>
      <c r="I887" s="1"/>
      <c r="J887" s="1"/>
      <c r="K887" s="1"/>
      <c r="L887" s="1"/>
      <c r="M887" s="1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>
      <c r="A888" s="58"/>
      <c r="B888" s="58"/>
      <c r="C888" s="58"/>
      <c r="D888" s="58"/>
      <c r="E888" s="58"/>
      <c r="F888" s="58"/>
      <c r="G888" s="58"/>
      <c r="H888" s="1"/>
      <c r="I888" s="1"/>
      <c r="J888" s="1"/>
      <c r="K888" s="1"/>
      <c r="L888" s="1"/>
      <c r="M888" s="1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>
      <c r="A889" s="58"/>
      <c r="B889" s="58"/>
      <c r="C889" s="58"/>
      <c r="D889" s="58"/>
      <c r="E889" s="58"/>
      <c r="F889" s="58"/>
      <c r="G889" s="58"/>
      <c r="H889" s="1"/>
      <c r="I889" s="1"/>
      <c r="J889" s="1"/>
      <c r="K889" s="1"/>
      <c r="L889" s="1"/>
      <c r="M889" s="1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>
      <c r="A890" s="58"/>
      <c r="B890" s="58"/>
      <c r="C890" s="58"/>
      <c r="D890" s="58"/>
      <c r="E890" s="58"/>
      <c r="F890" s="58"/>
      <c r="G890" s="58"/>
      <c r="H890" s="1"/>
      <c r="I890" s="1"/>
      <c r="J890" s="1"/>
      <c r="K890" s="1"/>
      <c r="L890" s="1"/>
      <c r="M890" s="1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>
      <c r="A891" s="58"/>
      <c r="B891" s="58"/>
      <c r="C891" s="58"/>
      <c r="D891" s="58"/>
      <c r="E891" s="58"/>
      <c r="F891" s="58"/>
      <c r="G891" s="58"/>
      <c r="H891" s="1"/>
      <c r="I891" s="1"/>
      <c r="J891" s="1"/>
      <c r="K891" s="1"/>
      <c r="L891" s="1"/>
      <c r="M891" s="1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>
      <c r="A892" s="58"/>
      <c r="B892" s="58"/>
      <c r="C892" s="58"/>
      <c r="D892" s="58"/>
      <c r="E892" s="58"/>
      <c r="F892" s="58"/>
      <c r="G892" s="58"/>
      <c r="H892" s="1"/>
      <c r="I892" s="1"/>
      <c r="J892" s="1"/>
      <c r="K892" s="1"/>
      <c r="L892" s="1"/>
      <c r="M892" s="1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>
      <c r="A893" s="58"/>
      <c r="B893" s="58"/>
      <c r="C893" s="58"/>
      <c r="D893" s="58"/>
      <c r="E893" s="58"/>
      <c r="F893" s="58"/>
      <c r="G893" s="58"/>
      <c r="H893" s="1"/>
      <c r="I893" s="1"/>
      <c r="J893" s="1"/>
      <c r="K893" s="1"/>
      <c r="L893" s="1"/>
      <c r="M893" s="1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>
      <c r="A894" s="58"/>
      <c r="B894" s="58"/>
      <c r="C894" s="58"/>
      <c r="D894" s="58"/>
      <c r="E894" s="58"/>
      <c r="F894" s="58"/>
      <c r="G894" s="58"/>
      <c r="H894" s="1"/>
      <c r="I894" s="1"/>
      <c r="J894" s="1"/>
      <c r="K894" s="1"/>
      <c r="L894" s="1"/>
      <c r="M894" s="1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>
      <c r="A895" s="58"/>
      <c r="B895" s="58"/>
      <c r="C895" s="58"/>
      <c r="D895" s="58"/>
      <c r="E895" s="58"/>
      <c r="F895" s="58"/>
      <c r="G895" s="58"/>
      <c r="H895" s="1"/>
      <c r="I895" s="1"/>
      <c r="J895" s="1"/>
      <c r="K895" s="1"/>
      <c r="L895" s="1"/>
      <c r="M895" s="1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>
      <c r="A896" s="58"/>
      <c r="B896" s="58"/>
      <c r="C896" s="58"/>
      <c r="D896" s="58"/>
      <c r="E896" s="58"/>
      <c r="F896" s="58"/>
      <c r="G896" s="58"/>
      <c r="H896" s="1"/>
      <c r="I896" s="1"/>
      <c r="J896" s="1"/>
      <c r="K896" s="1"/>
      <c r="L896" s="1"/>
      <c r="M896" s="1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>
      <c r="A897" s="58"/>
      <c r="B897" s="58"/>
      <c r="C897" s="58"/>
      <c r="D897" s="58"/>
      <c r="E897" s="58"/>
      <c r="F897" s="58"/>
      <c r="G897" s="58"/>
      <c r="H897" s="1"/>
      <c r="I897" s="1"/>
      <c r="J897" s="1"/>
      <c r="K897" s="1"/>
      <c r="L897" s="1"/>
      <c r="M897" s="1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>
      <c r="A898" s="58"/>
      <c r="B898" s="58"/>
      <c r="C898" s="58"/>
      <c r="D898" s="58"/>
      <c r="E898" s="58"/>
      <c r="F898" s="58"/>
      <c r="G898" s="58"/>
      <c r="H898" s="1"/>
      <c r="I898" s="1"/>
      <c r="J898" s="1"/>
      <c r="K898" s="1"/>
      <c r="L898" s="1"/>
      <c r="M898" s="1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>
      <c r="A899" s="58"/>
      <c r="B899" s="58"/>
      <c r="C899" s="58"/>
      <c r="D899" s="58"/>
      <c r="E899" s="58"/>
      <c r="F899" s="58"/>
      <c r="G899" s="58"/>
      <c r="H899" s="1"/>
      <c r="I899" s="1"/>
      <c r="J899" s="1"/>
      <c r="K899" s="1"/>
      <c r="L899" s="1"/>
      <c r="M899" s="1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>
      <c r="A900" s="58"/>
      <c r="B900" s="58"/>
      <c r="C900" s="58"/>
      <c r="D900" s="58"/>
      <c r="E900" s="58"/>
      <c r="F900" s="58"/>
      <c r="G900" s="58"/>
      <c r="H900" s="1"/>
      <c r="I900" s="1"/>
      <c r="J900" s="1"/>
      <c r="K900" s="1"/>
      <c r="L900" s="1"/>
      <c r="M900" s="1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>
      <c r="A901" s="58"/>
      <c r="B901" s="58"/>
      <c r="C901" s="58"/>
      <c r="D901" s="58"/>
      <c r="E901" s="58"/>
      <c r="F901" s="58"/>
      <c r="G901" s="58"/>
      <c r="H901" s="1"/>
      <c r="I901" s="1"/>
      <c r="J901" s="1"/>
      <c r="K901" s="1"/>
      <c r="L901" s="1"/>
      <c r="M901" s="1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>
      <c r="A902" s="58"/>
      <c r="B902" s="58"/>
      <c r="C902" s="58"/>
      <c r="D902" s="58"/>
      <c r="E902" s="58"/>
      <c r="F902" s="58"/>
      <c r="G902" s="58"/>
      <c r="H902" s="1"/>
      <c r="I902" s="1"/>
      <c r="J902" s="1"/>
      <c r="K902" s="1"/>
      <c r="L902" s="1"/>
      <c r="M902" s="1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>
      <c r="A903" s="58"/>
      <c r="B903" s="58"/>
      <c r="C903" s="58"/>
      <c r="D903" s="58"/>
      <c r="E903" s="58"/>
      <c r="F903" s="58"/>
      <c r="G903" s="58"/>
      <c r="H903" s="1"/>
      <c r="I903" s="1"/>
      <c r="J903" s="1"/>
      <c r="K903" s="1"/>
      <c r="L903" s="1"/>
      <c r="M903" s="1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>
      <c r="A904" s="58"/>
      <c r="B904" s="58"/>
      <c r="C904" s="58"/>
      <c r="D904" s="58"/>
      <c r="E904" s="58"/>
      <c r="F904" s="58"/>
      <c r="G904" s="58"/>
      <c r="H904" s="1"/>
      <c r="I904" s="1"/>
      <c r="J904" s="1"/>
      <c r="K904" s="1"/>
      <c r="L904" s="1"/>
      <c r="M904" s="1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>
      <c r="A905" s="58"/>
      <c r="B905" s="58"/>
      <c r="C905" s="58"/>
      <c r="D905" s="58"/>
      <c r="E905" s="58"/>
      <c r="F905" s="58"/>
      <c r="G905" s="58"/>
      <c r="H905" s="1"/>
      <c r="I905" s="1"/>
      <c r="J905" s="1"/>
      <c r="K905" s="1"/>
      <c r="L905" s="1"/>
      <c r="M905" s="1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>
      <c r="A906" s="58"/>
      <c r="B906" s="58"/>
      <c r="C906" s="58"/>
      <c r="D906" s="58"/>
      <c r="E906" s="58"/>
      <c r="F906" s="58"/>
      <c r="G906" s="58"/>
      <c r="H906" s="1"/>
      <c r="I906" s="1"/>
      <c r="J906" s="1"/>
      <c r="K906" s="1"/>
      <c r="L906" s="1"/>
      <c r="M906" s="1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>
      <c r="A907" s="58"/>
      <c r="B907" s="58"/>
      <c r="C907" s="58"/>
      <c r="D907" s="58"/>
      <c r="E907" s="58"/>
      <c r="F907" s="58"/>
      <c r="G907" s="58"/>
      <c r="H907" s="1"/>
      <c r="I907" s="1"/>
      <c r="J907" s="1"/>
      <c r="K907" s="1"/>
      <c r="L907" s="1"/>
      <c r="M907" s="1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>
      <c r="A908" s="58"/>
      <c r="B908" s="58"/>
      <c r="C908" s="58"/>
      <c r="D908" s="58"/>
      <c r="E908" s="58"/>
      <c r="F908" s="58"/>
      <c r="G908" s="58"/>
      <c r="H908" s="1"/>
      <c r="I908" s="1"/>
      <c r="J908" s="1"/>
      <c r="K908" s="1"/>
      <c r="L908" s="1"/>
      <c r="M908" s="1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>
      <c r="A909" s="58"/>
      <c r="B909" s="58"/>
      <c r="C909" s="58"/>
      <c r="D909" s="58"/>
      <c r="E909" s="58"/>
      <c r="F909" s="58"/>
      <c r="G909" s="58"/>
      <c r="H909" s="1"/>
      <c r="I909" s="1"/>
      <c r="J909" s="1"/>
      <c r="K909" s="1"/>
      <c r="L909" s="1"/>
      <c r="M909" s="1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>
      <c r="A910" s="58"/>
      <c r="B910" s="58"/>
      <c r="C910" s="58"/>
      <c r="D910" s="58"/>
      <c r="E910" s="58"/>
      <c r="F910" s="58"/>
      <c r="G910" s="58"/>
      <c r="H910" s="1"/>
      <c r="I910" s="1"/>
      <c r="J910" s="1"/>
      <c r="K910" s="1"/>
      <c r="L910" s="1"/>
      <c r="M910" s="1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>
      <c r="A911" s="58"/>
      <c r="B911" s="58"/>
      <c r="C911" s="58"/>
      <c r="D911" s="58"/>
      <c r="E911" s="58"/>
      <c r="F911" s="58"/>
      <c r="G911" s="58"/>
      <c r="H911" s="1"/>
      <c r="I911" s="1"/>
      <c r="J911" s="1"/>
      <c r="K911" s="1"/>
      <c r="L911" s="1"/>
      <c r="M911" s="1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>
      <c r="A912" s="58"/>
      <c r="B912" s="58"/>
      <c r="C912" s="58"/>
      <c r="D912" s="58"/>
      <c r="E912" s="58"/>
      <c r="F912" s="58"/>
      <c r="G912" s="58"/>
      <c r="H912" s="1"/>
      <c r="I912" s="1"/>
      <c r="J912" s="1"/>
      <c r="K912" s="1"/>
      <c r="L912" s="1"/>
      <c r="M912" s="1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>
      <c r="A913" s="58"/>
      <c r="B913" s="58"/>
      <c r="C913" s="58"/>
      <c r="D913" s="58"/>
      <c r="E913" s="58"/>
      <c r="F913" s="58"/>
      <c r="G913" s="58"/>
      <c r="H913" s="1"/>
      <c r="I913" s="1"/>
      <c r="J913" s="1"/>
      <c r="K913" s="1"/>
      <c r="L913" s="1"/>
      <c r="M913" s="1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>
      <c r="A914" s="58"/>
      <c r="B914" s="58"/>
      <c r="C914" s="58"/>
      <c r="D914" s="58"/>
      <c r="E914" s="58"/>
      <c r="F914" s="58"/>
      <c r="G914" s="58"/>
      <c r="H914" s="1"/>
      <c r="I914" s="1"/>
      <c r="J914" s="1"/>
      <c r="K914" s="1"/>
      <c r="L914" s="1"/>
      <c r="M914" s="1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>
      <c r="A915" s="58"/>
      <c r="B915" s="58"/>
      <c r="C915" s="58"/>
      <c r="D915" s="58"/>
      <c r="E915" s="58"/>
      <c r="F915" s="58"/>
      <c r="G915" s="58"/>
      <c r="H915" s="1"/>
      <c r="I915" s="1"/>
      <c r="J915" s="1"/>
      <c r="K915" s="1"/>
      <c r="L915" s="1"/>
      <c r="M915" s="1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>
      <c r="A916" s="58"/>
      <c r="B916" s="58"/>
      <c r="C916" s="58"/>
      <c r="D916" s="58"/>
      <c r="E916" s="58"/>
      <c r="F916" s="58"/>
      <c r="G916" s="58"/>
      <c r="H916" s="1"/>
      <c r="I916" s="1"/>
      <c r="J916" s="1"/>
      <c r="K916" s="1"/>
      <c r="L916" s="1"/>
      <c r="M916" s="1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>
      <c r="A917" s="58"/>
      <c r="B917" s="58"/>
      <c r="C917" s="58"/>
      <c r="D917" s="58"/>
      <c r="E917" s="58"/>
      <c r="F917" s="58"/>
      <c r="G917" s="58"/>
      <c r="H917" s="1"/>
      <c r="I917" s="1"/>
      <c r="J917" s="1"/>
      <c r="K917" s="1"/>
      <c r="L917" s="1"/>
      <c r="M917" s="1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>
      <c r="A918" s="58"/>
      <c r="B918" s="58"/>
      <c r="C918" s="58"/>
      <c r="D918" s="58"/>
      <c r="E918" s="58"/>
      <c r="F918" s="58"/>
      <c r="G918" s="58"/>
      <c r="H918" s="1"/>
      <c r="I918" s="1"/>
      <c r="J918" s="1"/>
      <c r="K918" s="1"/>
      <c r="L918" s="1"/>
      <c r="M918" s="1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>
      <c r="A919" s="58"/>
      <c r="B919" s="58"/>
      <c r="C919" s="58"/>
      <c r="D919" s="58"/>
      <c r="E919" s="58"/>
      <c r="F919" s="58"/>
      <c r="G919" s="58"/>
      <c r="H919" s="1"/>
      <c r="I919" s="1"/>
      <c r="J919" s="1"/>
      <c r="K919" s="1"/>
      <c r="L919" s="1"/>
      <c r="M919" s="1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>
      <c r="A920" s="58"/>
      <c r="B920" s="58"/>
      <c r="C920" s="58"/>
      <c r="D920" s="58"/>
      <c r="E920" s="58"/>
      <c r="F920" s="58"/>
      <c r="G920" s="58"/>
      <c r="H920" s="1"/>
      <c r="I920" s="1"/>
      <c r="J920" s="1"/>
      <c r="K920" s="1"/>
      <c r="L920" s="1"/>
      <c r="M920" s="1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>
      <c r="A921" s="58"/>
      <c r="B921" s="58"/>
      <c r="C921" s="58"/>
      <c r="D921" s="58"/>
      <c r="E921" s="58"/>
      <c r="F921" s="58"/>
      <c r="G921" s="58"/>
      <c r="H921" s="1"/>
      <c r="I921" s="1"/>
      <c r="J921" s="1"/>
      <c r="K921" s="1"/>
      <c r="L921" s="1"/>
      <c r="M921" s="1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>
      <c r="A922" s="58"/>
      <c r="B922" s="58"/>
      <c r="C922" s="58"/>
      <c r="D922" s="58"/>
      <c r="E922" s="58"/>
      <c r="F922" s="58"/>
      <c r="G922" s="58"/>
      <c r="H922" s="1"/>
      <c r="I922" s="1"/>
      <c r="J922" s="1"/>
      <c r="K922" s="1"/>
      <c r="L922" s="1"/>
      <c r="M922" s="1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>
      <c r="A923" s="58"/>
      <c r="B923" s="58"/>
      <c r="C923" s="58"/>
      <c r="D923" s="58"/>
      <c r="E923" s="58"/>
      <c r="F923" s="58"/>
      <c r="G923" s="58"/>
      <c r="H923" s="1"/>
      <c r="I923" s="1"/>
      <c r="J923" s="1"/>
      <c r="K923" s="1"/>
      <c r="L923" s="1"/>
      <c r="M923" s="1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>
      <c r="A924" s="58"/>
      <c r="B924" s="58"/>
      <c r="C924" s="58"/>
      <c r="D924" s="58"/>
      <c r="E924" s="58"/>
      <c r="F924" s="58"/>
      <c r="G924" s="58"/>
      <c r="H924" s="1"/>
      <c r="I924" s="1"/>
      <c r="J924" s="1"/>
      <c r="K924" s="1"/>
      <c r="L924" s="1"/>
      <c r="M924" s="1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>
      <c r="A925" s="58"/>
      <c r="B925" s="58"/>
      <c r="C925" s="58"/>
      <c r="D925" s="58"/>
      <c r="E925" s="58"/>
      <c r="F925" s="58"/>
      <c r="G925" s="58"/>
      <c r="H925" s="1"/>
      <c r="I925" s="1"/>
      <c r="J925" s="1"/>
      <c r="K925" s="1"/>
      <c r="L925" s="1"/>
      <c r="M925" s="1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>
      <c r="A926" s="58"/>
      <c r="B926" s="58"/>
      <c r="C926" s="58"/>
      <c r="D926" s="58"/>
      <c r="E926" s="58"/>
      <c r="F926" s="58"/>
      <c r="G926" s="58"/>
      <c r="H926" s="1"/>
      <c r="I926" s="1"/>
      <c r="J926" s="1"/>
      <c r="K926" s="1"/>
      <c r="L926" s="1"/>
      <c r="M926" s="1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>
      <c r="A927" s="58"/>
      <c r="B927" s="58"/>
      <c r="C927" s="58"/>
      <c r="D927" s="58"/>
      <c r="E927" s="58"/>
      <c r="F927" s="58"/>
      <c r="G927" s="58"/>
      <c r="H927" s="1"/>
      <c r="I927" s="1"/>
      <c r="J927" s="1"/>
      <c r="K927" s="1"/>
      <c r="L927" s="1"/>
      <c r="M927" s="1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>
      <c r="A928" s="58"/>
      <c r="B928" s="58"/>
      <c r="C928" s="58"/>
      <c r="D928" s="58"/>
      <c r="E928" s="58"/>
      <c r="F928" s="58"/>
      <c r="G928" s="58"/>
      <c r="H928" s="1"/>
      <c r="I928" s="1"/>
      <c r="J928" s="1"/>
      <c r="K928" s="1"/>
      <c r="L928" s="1"/>
      <c r="M928" s="1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>
      <c r="A929" s="58"/>
      <c r="B929" s="58"/>
      <c r="C929" s="58"/>
      <c r="D929" s="58"/>
      <c r="E929" s="58"/>
      <c r="F929" s="58"/>
      <c r="G929" s="58"/>
      <c r="H929" s="1"/>
      <c r="I929" s="1"/>
      <c r="J929" s="1"/>
      <c r="K929" s="1"/>
      <c r="L929" s="1"/>
      <c r="M929" s="1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>
      <c r="A930" s="58"/>
      <c r="B930" s="58"/>
      <c r="C930" s="58"/>
      <c r="D930" s="58"/>
      <c r="E930" s="58"/>
      <c r="F930" s="58"/>
      <c r="G930" s="58"/>
      <c r="H930" s="1"/>
      <c r="I930" s="1"/>
      <c r="J930" s="1"/>
      <c r="K930" s="1"/>
      <c r="L930" s="1"/>
      <c r="M930" s="1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>
      <c r="A931" s="58"/>
      <c r="B931" s="58"/>
      <c r="C931" s="58"/>
      <c r="D931" s="58"/>
      <c r="E931" s="58"/>
      <c r="F931" s="58"/>
      <c r="G931" s="58"/>
      <c r="H931" s="1"/>
      <c r="I931" s="1"/>
      <c r="J931" s="1"/>
      <c r="K931" s="1"/>
      <c r="L931" s="1"/>
      <c r="M931" s="1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>
      <c r="A932" s="58"/>
      <c r="B932" s="58"/>
      <c r="C932" s="58"/>
      <c r="D932" s="58"/>
      <c r="E932" s="58"/>
      <c r="F932" s="58"/>
      <c r="G932" s="58"/>
      <c r="H932" s="1"/>
      <c r="I932" s="1"/>
      <c r="J932" s="1"/>
      <c r="K932" s="1"/>
      <c r="L932" s="1"/>
      <c r="M932" s="1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>
      <c r="A933" s="58"/>
      <c r="B933" s="58"/>
      <c r="C933" s="58"/>
      <c r="D933" s="58"/>
      <c r="E933" s="58"/>
      <c r="F933" s="58"/>
      <c r="G933" s="58"/>
      <c r="H933" s="1"/>
      <c r="I933" s="1"/>
      <c r="J933" s="1"/>
      <c r="K933" s="1"/>
      <c r="L933" s="1"/>
      <c r="M933" s="1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>
      <c r="A934" s="58"/>
      <c r="B934" s="58"/>
      <c r="C934" s="58"/>
      <c r="D934" s="58"/>
      <c r="E934" s="58"/>
      <c r="F934" s="58"/>
      <c r="G934" s="58"/>
      <c r="H934" s="1"/>
      <c r="I934" s="1"/>
      <c r="J934" s="1"/>
      <c r="K934" s="1"/>
      <c r="L934" s="1"/>
      <c r="M934" s="1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>
      <c r="A935" s="58"/>
      <c r="B935" s="58"/>
      <c r="C935" s="58"/>
      <c r="D935" s="58"/>
      <c r="E935" s="58"/>
      <c r="F935" s="58"/>
      <c r="G935" s="58"/>
      <c r="H935" s="1"/>
      <c r="I935" s="1"/>
      <c r="J935" s="1"/>
      <c r="K935" s="1"/>
      <c r="L935" s="1"/>
      <c r="M935" s="1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>
      <c r="A936" s="58"/>
      <c r="B936" s="58"/>
      <c r="C936" s="58"/>
      <c r="D936" s="58"/>
      <c r="E936" s="58"/>
      <c r="F936" s="58"/>
      <c r="G936" s="58"/>
      <c r="H936" s="1"/>
      <c r="I936" s="1"/>
      <c r="J936" s="1"/>
      <c r="K936" s="1"/>
      <c r="L936" s="1"/>
      <c r="M936" s="1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>
      <c r="A937" s="58"/>
      <c r="B937" s="58"/>
      <c r="C937" s="58"/>
      <c r="D937" s="58"/>
      <c r="E937" s="58"/>
      <c r="F937" s="58"/>
      <c r="G937" s="58"/>
      <c r="H937" s="1"/>
      <c r="I937" s="1"/>
      <c r="J937" s="1"/>
      <c r="K937" s="1"/>
      <c r="L937" s="1"/>
      <c r="M937" s="1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>
      <c r="A938" s="58"/>
      <c r="B938" s="58"/>
      <c r="C938" s="58"/>
      <c r="D938" s="58"/>
      <c r="E938" s="58"/>
      <c r="F938" s="58"/>
      <c r="G938" s="58"/>
      <c r="H938" s="1"/>
      <c r="I938" s="1"/>
      <c r="J938" s="1"/>
      <c r="K938" s="1"/>
      <c r="L938" s="1"/>
      <c r="M938" s="1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>
      <c r="A939" s="58"/>
      <c r="B939" s="58"/>
      <c r="C939" s="58"/>
      <c r="D939" s="58"/>
      <c r="E939" s="58"/>
      <c r="F939" s="58"/>
      <c r="G939" s="58"/>
      <c r="H939" s="1"/>
      <c r="I939" s="1"/>
      <c r="J939" s="1"/>
      <c r="K939" s="1"/>
      <c r="L939" s="1"/>
      <c r="M939" s="1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>
      <c r="A940" s="58"/>
      <c r="B940" s="58"/>
      <c r="C940" s="58"/>
      <c r="D940" s="58"/>
      <c r="E940" s="58"/>
      <c r="F940" s="58"/>
      <c r="G940" s="58"/>
      <c r="H940" s="1"/>
      <c r="I940" s="1"/>
      <c r="J940" s="1"/>
      <c r="K940" s="1"/>
      <c r="L940" s="1"/>
      <c r="M940" s="1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>
      <c r="A941" s="58"/>
      <c r="B941" s="58"/>
      <c r="C941" s="58"/>
      <c r="D941" s="58"/>
      <c r="E941" s="58"/>
      <c r="F941" s="58"/>
      <c r="G941" s="58"/>
      <c r="H941" s="1"/>
      <c r="I941" s="1"/>
      <c r="J941" s="1"/>
      <c r="K941" s="1"/>
      <c r="L941" s="1"/>
      <c r="M941" s="1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>
      <c r="A942" s="58"/>
      <c r="B942" s="58"/>
      <c r="C942" s="58"/>
      <c r="D942" s="58"/>
      <c r="E942" s="58"/>
      <c r="F942" s="58"/>
      <c r="G942" s="58"/>
      <c r="H942" s="1"/>
      <c r="I942" s="1"/>
      <c r="J942" s="1"/>
      <c r="K942" s="1"/>
      <c r="L942" s="1"/>
      <c r="M942" s="1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>
      <c r="A943" s="58"/>
      <c r="B943" s="58"/>
      <c r="C943" s="58"/>
      <c r="D943" s="58"/>
      <c r="E943" s="58"/>
      <c r="F943" s="58"/>
      <c r="G943" s="58"/>
      <c r="H943" s="1"/>
      <c r="I943" s="1"/>
      <c r="J943" s="1"/>
      <c r="K943" s="1"/>
      <c r="L943" s="1"/>
      <c r="M943" s="1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>
      <c r="A944" s="58"/>
      <c r="B944" s="58"/>
      <c r="C944" s="58"/>
      <c r="D944" s="58"/>
      <c r="E944" s="58"/>
      <c r="F944" s="58"/>
      <c r="G944" s="58"/>
      <c r="H944" s="1"/>
      <c r="I944" s="1"/>
      <c r="J944" s="1"/>
      <c r="K944" s="1"/>
      <c r="L944" s="1"/>
      <c r="M944" s="1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>
      <c r="A945" s="58"/>
      <c r="B945" s="58"/>
      <c r="C945" s="58"/>
      <c r="D945" s="58"/>
      <c r="E945" s="58"/>
      <c r="F945" s="58"/>
      <c r="G945" s="58"/>
      <c r="H945" s="1"/>
      <c r="I945" s="1"/>
      <c r="J945" s="1"/>
      <c r="K945" s="1"/>
      <c r="L945" s="1"/>
      <c r="M945" s="1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>
      <c r="A946" s="58"/>
      <c r="B946" s="58"/>
      <c r="C946" s="58"/>
      <c r="D946" s="58"/>
      <c r="E946" s="58"/>
      <c r="F946" s="58"/>
      <c r="G946" s="58"/>
      <c r="H946" s="1"/>
      <c r="I946" s="1"/>
      <c r="J946" s="1"/>
      <c r="K946" s="1"/>
      <c r="L946" s="1"/>
      <c r="M946" s="1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>
      <c r="A947" s="58"/>
      <c r="B947" s="58"/>
      <c r="C947" s="58"/>
      <c r="D947" s="58"/>
      <c r="E947" s="58"/>
      <c r="F947" s="58"/>
      <c r="G947" s="58"/>
      <c r="H947" s="1"/>
      <c r="I947" s="1"/>
      <c r="J947" s="1"/>
      <c r="K947" s="1"/>
      <c r="L947" s="1"/>
      <c r="M947" s="1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>
      <c r="A948" s="58"/>
      <c r="B948" s="58"/>
      <c r="C948" s="58"/>
      <c r="D948" s="58"/>
      <c r="E948" s="58"/>
      <c r="F948" s="58"/>
      <c r="G948" s="58"/>
      <c r="H948" s="1"/>
      <c r="I948" s="1"/>
      <c r="J948" s="1"/>
      <c r="K948" s="1"/>
      <c r="L948" s="1"/>
      <c r="M948" s="1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>
      <c r="A949" s="58"/>
      <c r="B949" s="58"/>
      <c r="C949" s="58"/>
      <c r="D949" s="58"/>
      <c r="E949" s="58"/>
      <c r="F949" s="58"/>
      <c r="G949" s="58"/>
      <c r="H949" s="1"/>
      <c r="I949" s="1"/>
      <c r="J949" s="1"/>
      <c r="K949" s="1"/>
      <c r="L949" s="1"/>
      <c r="M949" s="1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>
      <c r="A950" s="58"/>
      <c r="B950" s="58"/>
      <c r="C950" s="58"/>
      <c r="D950" s="58"/>
      <c r="E950" s="58"/>
      <c r="F950" s="58"/>
      <c r="G950" s="58"/>
      <c r="H950" s="1"/>
      <c r="I950" s="1"/>
      <c r="J950" s="1"/>
      <c r="K950" s="1"/>
      <c r="L950" s="1"/>
      <c r="M950" s="1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>
      <c r="A951" s="58"/>
      <c r="B951" s="58"/>
      <c r="C951" s="58"/>
      <c r="D951" s="58"/>
      <c r="E951" s="58"/>
      <c r="F951" s="58"/>
      <c r="G951" s="58"/>
      <c r="H951" s="1"/>
      <c r="I951" s="1"/>
      <c r="J951" s="1"/>
      <c r="K951" s="1"/>
      <c r="L951" s="1"/>
      <c r="M951" s="1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>
      <c r="A952" s="58"/>
      <c r="B952" s="58"/>
      <c r="C952" s="58"/>
      <c r="D952" s="58"/>
      <c r="E952" s="58"/>
      <c r="F952" s="58"/>
      <c r="G952" s="58"/>
      <c r="H952" s="1"/>
      <c r="I952" s="1"/>
      <c r="J952" s="1"/>
      <c r="K952" s="1"/>
      <c r="L952" s="1"/>
      <c r="M952" s="1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>
      <c r="A953" s="58"/>
      <c r="B953" s="58"/>
      <c r="C953" s="58"/>
      <c r="D953" s="58"/>
      <c r="E953" s="58"/>
      <c r="F953" s="58"/>
      <c r="G953" s="58"/>
      <c r="H953" s="1"/>
      <c r="I953" s="1"/>
      <c r="J953" s="1"/>
      <c r="K953" s="1"/>
      <c r="L953" s="1"/>
      <c r="M953" s="1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>
      <c r="A954" s="58"/>
      <c r="B954" s="58"/>
      <c r="C954" s="58"/>
      <c r="D954" s="58"/>
      <c r="E954" s="58"/>
      <c r="F954" s="58"/>
      <c r="G954" s="58"/>
      <c r="H954" s="1"/>
      <c r="I954" s="1"/>
      <c r="J954" s="1"/>
      <c r="K954" s="1"/>
      <c r="L954" s="1"/>
      <c r="M954" s="1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>
      <c r="A955" s="58"/>
      <c r="B955" s="58"/>
      <c r="C955" s="58"/>
      <c r="D955" s="58"/>
      <c r="E955" s="58"/>
      <c r="F955" s="58"/>
      <c r="G955" s="58"/>
      <c r="H955" s="1"/>
      <c r="I955" s="1"/>
      <c r="J955" s="1"/>
      <c r="K955" s="1"/>
      <c r="L955" s="1"/>
      <c r="M955" s="1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>
      <c r="A956" s="58"/>
      <c r="B956" s="58"/>
      <c r="C956" s="58"/>
      <c r="D956" s="58"/>
      <c r="E956" s="58"/>
      <c r="F956" s="58"/>
      <c r="G956" s="58"/>
      <c r="H956" s="1"/>
      <c r="I956" s="1"/>
      <c r="J956" s="1"/>
      <c r="K956" s="1"/>
      <c r="L956" s="1"/>
      <c r="M956" s="1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>
      <c r="A957" s="58"/>
      <c r="B957" s="58"/>
      <c r="C957" s="58"/>
      <c r="D957" s="58"/>
      <c r="E957" s="58"/>
      <c r="F957" s="58"/>
      <c r="G957" s="58"/>
      <c r="H957" s="1"/>
      <c r="I957" s="1"/>
      <c r="J957" s="1"/>
      <c r="K957" s="1"/>
      <c r="L957" s="1"/>
      <c r="M957" s="1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>
      <c r="A958" s="58"/>
      <c r="B958" s="58"/>
      <c r="C958" s="58"/>
      <c r="D958" s="58"/>
      <c r="E958" s="58"/>
      <c r="F958" s="58"/>
      <c r="G958" s="58"/>
      <c r="H958" s="1"/>
      <c r="I958" s="1"/>
      <c r="J958" s="1"/>
      <c r="K958" s="1"/>
      <c r="L958" s="1"/>
      <c r="M958" s="1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>
      <c r="A959" s="58"/>
      <c r="B959" s="58"/>
      <c r="C959" s="58"/>
      <c r="D959" s="58"/>
      <c r="E959" s="58"/>
      <c r="F959" s="58"/>
      <c r="G959" s="58"/>
      <c r="H959" s="1"/>
      <c r="I959" s="1"/>
      <c r="J959" s="1"/>
      <c r="K959" s="1"/>
      <c r="L959" s="1"/>
      <c r="M959" s="1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>
      <c r="A960" s="58"/>
      <c r="B960" s="58"/>
      <c r="C960" s="58"/>
      <c r="D960" s="58"/>
      <c r="E960" s="58"/>
      <c r="F960" s="58"/>
      <c r="G960" s="58"/>
      <c r="H960" s="1"/>
      <c r="I960" s="1"/>
      <c r="J960" s="1"/>
      <c r="K960" s="1"/>
      <c r="L960" s="1"/>
      <c r="M960" s="1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>
      <c r="A961" s="58"/>
      <c r="B961" s="58"/>
      <c r="C961" s="58"/>
      <c r="D961" s="58"/>
      <c r="E961" s="58"/>
      <c r="F961" s="58"/>
      <c r="G961" s="58"/>
      <c r="H961" s="1"/>
      <c r="I961" s="1"/>
      <c r="J961" s="1"/>
      <c r="K961" s="1"/>
      <c r="L961" s="1"/>
      <c r="M961" s="1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>
      <c r="A962" s="58"/>
      <c r="B962" s="58"/>
      <c r="C962" s="58"/>
      <c r="D962" s="58"/>
      <c r="E962" s="58"/>
      <c r="F962" s="58"/>
      <c r="G962" s="58"/>
      <c r="H962" s="1"/>
      <c r="I962" s="1"/>
      <c r="J962" s="1"/>
      <c r="K962" s="1"/>
      <c r="L962" s="1"/>
      <c r="M962" s="1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>
      <c r="A963" s="58"/>
      <c r="B963" s="58"/>
      <c r="C963" s="58"/>
      <c r="D963" s="58"/>
      <c r="E963" s="58"/>
      <c r="F963" s="58"/>
      <c r="G963" s="58"/>
      <c r="H963" s="1"/>
      <c r="I963" s="1"/>
      <c r="J963" s="1"/>
      <c r="K963" s="1"/>
      <c r="L963" s="1"/>
      <c r="M963" s="1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>
      <c r="A964" s="58"/>
      <c r="B964" s="58"/>
      <c r="C964" s="58"/>
      <c r="D964" s="58"/>
      <c r="E964" s="58"/>
      <c r="F964" s="58"/>
      <c r="G964" s="58"/>
      <c r="H964" s="1"/>
      <c r="I964" s="1"/>
      <c r="J964" s="1"/>
      <c r="K964" s="1"/>
      <c r="L964" s="1"/>
      <c r="M964" s="1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>
      <c r="A965" s="58"/>
      <c r="B965" s="58"/>
      <c r="C965" s="58"/>
      <c r="D965" s="58"/>
      <c r="E965" s="58"/>
      <c r="F965" s="58"/>
      <c r="G965" s="58"/>
      <c r="H965" s="1"/>
      <c r="I965" s="1"/>
      <c r="J965" s="1"/>
      <c r="K965" s="1"/>
      <c r="L965" s="1"/>
      <c r="M965" s="1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>
      <c r="A966" s="58"/>
      <c r="B966" s="58"/>
      <c r="C966" s="58"/>
      <c r="D966" s="58"/>
      <c r="E966" s="58"/>
      <c r="F966" s="58"/>
      <c r="G966" s="58"/>
      <c r="H966" s="1"/>
      <c r="I966" s="1"/>
      <c r="J966" s="1"/>
      <c r="K966" s="1"/>
      <c r="L966" s="1"/>
      <c r="M966" s="1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>
      <c r="A967" s="58"/>
      <c r="B967" s="58"/>
      <c r="C967" s="58"/>
      <c r="D967" s="58"/>
      <c r="E967" s="58"/>
      <c r="F967" s="58"/>
      <c r="G967" s="58"/>
      <c r="H967" s="1"/>
      <c r="I967" s="1"/>
      <c r="J967" s="1"/>
      <c r="K967" s="1"/>
      <c r="L967" s="1"/>
      <c r="M967" s="1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>
      <c r="A968" s="58"/>
      <c r="B968" s="58"/>
      <c r="C968" s="58"/>
      <c r="D968" s="58"/>
      <c r="E968" s="58"/>
      <c r="F968" s="58"/>
      <c r="G968" s="58"/>
      <c r="H968" s="1"/>
      <c r="I968" s="1"/>
      <c r="J968" s="1"/>
      <c r="K968" s="1"/>
      <c r="L968" s="1"/>
      <c r="M968" s="1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>
      <c r="A969" s="58"/>
      <c r="B969" s="58"/>
      <c r="C969" s="58"/>
      <c r="D969" s="58"/>
      <c r="E969" s="58"/>
      <c r="F969" s="58"/>
      <c r="G969" s="58"/>
      <c r="H969" s="1"/>
      <c r="I969" s="1"/>
      <c r="J969" s="1"/>
      <c r="K969" s="1"/>
      <c r="L969" s="1"/>
      <c r="M969" s="1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>
      <c r="A970" s="58"/>
      <c r="B970" s="58"/>
      <c r="C970" s="58"/>
      <c r="D970" s="58"/>
      <c r="E970" s="58"/>
      <c r="F970" s="58"/>
      <c r="G970" s="58"/>
      <c r="H970" s="1"/>
      <c r="I970" s="1"/>
      <c r="J970" s="1"/>
      <c r="K970" s="1"/>
      <c r="L970" s="1"/>
      <c r="M970" s="1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>
      <c r="A971" s="58"/>
      <c r="B971" s="58"/>
      <c r="C971" s="58"/>
      <c r="D971" s="58"/>
      <c r="E971" s="58"/>
      <c r="F971" s="58"/>
      <c r="G971" s="58"/>
      <c r="H971" s="1"/>
      <c r="I971" s="1"/>
      <c r="J971" s="1"/>
      <c r="K971" s="1"/>
      <c r="L971" s="1"/>
      <c r="M971" s="1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>
      <c r="A972" s="58"/>
      <c r="B972" s="58"/>
      <c r="C972" s="58"/>
      <c r="D972" s="58"/>
      <c r="E972" s="58"/>
      <c r="F972" s="58"/>
      <c r="G972" s="58"/>
      <c r="H972" s="1"/>
      <c r="I972" s="1"/>
      <c r="J972" s="1"/>
      <c r="K972" s="1"/>
      <c r="L972" s="1"/>
      <c r="M972" s="1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>
      <c r="A973" s="58"/>
      <c r="B973" s="58"/>
      <c r="C973" s="58"/>
      <c r="D973" s="58"/>
      <c r="E973" s="58"/>
      <c r="F973" s="58"/>
      <c r="G973" s="58"/>
      <c r="H973" s="1"/>
      <c r="I973" s="1"/>
      <c r="J973" s="1"/>
      <c r="K973" s="1"/>
      <c r="L973" s="1"/>
      <c r="M973" s="1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>
      <c r="A974" s="58"/>
      <c r="B974" s="58"/>
      <c r="C974" s="58"/>
      <c r="D974" s="58"/>
      <c r="E974" s="58"/>
      <c r="F974" s="58"/>
      <c r="G974" s="58"/>
      <c r="H974" s="1"/>
      <c r="I974" s="1"/>
      <c r="J974" s="1"/>
      <c r="K974" s="1"/>
      <c r="L974" s="1"/>
      <c r="M974" s="1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>
      <c r="A975" s="58"/>
      <c r="B975" s="58"/>
      <c r="C975" s="58"/>
      <c r="D975" s="58"/>
      <c r="E975" s="58"/>
      <c r="F975" s="58"/>
      <c r="G975" s="58"/>
      <c r="H975" s="1"/>
      <c r="I975" s="1"/>
      <c r="J975" s="1"/>
      <c r="K975" s="1"/>
      <c r="L975" s="1"/>
      <c r="M975" s="1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>
      <c r="A976" s="58"/>
      <c r="B976" s="58"/>
      <c r="C976" s="58"/>
      <c r="D976" s="58"/>
      <c r="E976" s="58"/>
      <c r="F976" s="58"/>
      <c r="G976" s="58"/>
      <c r="H976" s="1"/>
      <c r="I976" s="1"/>
      <c r="J976" s="1"/>
      <c r="K976" s="1"/>
      <c r="L976" s="1"/>
      <c r="M976" s="1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>
      <c r="A977" s="58"/>
      <c r="B977" s="58"/>
      <c r="C977" s="58"/>
      <c r="D977" s="58"/>
      <c r="E977" s="58"/>
      <c r="F977" s="58"/>
      <c r="G977" s="58"/>
      <c r="H977" s="1"/>
      <c r="I977" s="1"/>
      <c r="J977" s="1"/>
      <c r="K977" s="1"/>
      <c r="L977" s="1"/>
      <c r="M977" s="1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>
      <c r="A978" s="58"/>
      <c r="B978" s="58"/>
      <c r="C978" s="58"/>
      <c r="D978" s="58"/>
      <c r="E978" s="58"/>
      <c r="F978" s="58"/>
      <c r="G978" s="58"/>
      <c r="H978" s="1"/>
      <c r="I978" s="1"/>
      <c r="J978" s="1"/>
      <c r="K978" s="1"/>
      <c r="L978" s="1"/>
      <c r="M978" s="1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>
      <c r="A979" s="58"/>
      <c r="B979" s="58"/>
      <c r="C979" s="58"/>
      <c r="D979" s="58"/>
      <c r="E979" s="58"/>
      <c r="F979" s="58"/>
      <c r="G979" s="58"/>
      <c r="H979" s="1"/>
      <c r="I979" s="1"/>
      <c r="J979" s="1"/>
      <c r="K979" s="1"/>
      <c r="L979" s="1"/>
      <c r="M979" s="1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>
      <c r="A980" s="58"/>
      <c r="B980" s="58"/>
      <c r="C980" s="58"/>
      <c r="D980" s="58"/>
      <c r="E980" s="58"/>
      <c r="F980" s="58"/>
      <c r="G980" s="58"/>
      <c r="H980" s="1"/>
      <c r="I980" s="1"/>
      <c r="J980" s="1"/>
      <c r="K980" s="1"/>
      <c r="L980" s="1"/>
      <c r="M980" s="1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>
      <c r="A981" s="58"/>
      <c r="B981" s="58"/>
      <c r="C981" s="58"/>
      <c r="D981" s="58"/>
      <c r="E981" s="58"/>
      <c r="F981" s="58"/>
      <c r="G981" s="58"/>
      <c r="H981" s="1"/>
      <c r="I981" s="1"/>
      <c r="J981" s="1"/>
      <c r="K981" s="1"/>
      <c r="L981" s="1"/>
      <c r="M981" s="1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>
      <c r="A982" s="58"/>
      <c r="B982" s="58"/>
      <c r="C982" s="58"/>
      <c r="D982" s="58"/>
      <c r="E982" s="58"/>
      <c r="F982" s="58"/>
      <c r="G982" s="58"/>
      <c r="H982" s="1"/>
      <c r="I982" s="1"/>
      <c r="J982" s="1"/>
      <c r="K982" s="1"/>
      <c r="L982" s="1"/>
      <c r="M982" s="1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>
      <c r="A983" s="58"/>
      <c r="B983" s="58"/>
      <c r="C983" s="58"/>
      <c r="D983" s="58"/>
      <c r="E983" s="58"/>
      <c r="F983" s="58"/>
      <c r="G983" s="58"/>
      <c r="H983" s="1"/>
      <c r="I983" s="1"/>
      <c r="J983" s="1"/>
      <c r="K983" s="1"/>
      <c r="L983" s="1"/>
      <c r="M983" s="1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>
      <c r="A984" s="58"/>
      <c r="B984" s="58"/>
      <c r="C984" s="58"/>
      <c r="D984" s="58"/>
      <c r="E984" s="58"/>
      <c r="F984" s="58"/>
      <c r="G984" s="58"/>
      <c r="H984" s="1"/>
      <c r="I984" s="1"/>
      <c r="J984" s="1"/>
      <c r="K984" s="1"/>
      <c r="L984" s="1"/>
      <c r="M984" s="1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>
      <c r="A985" s="58"/>
      <c r="B985" s="58"/>
      <c r="C985" s="58"/>
      <c r="D985" s="58"/>
      <c r="E985" s="58"/>
      <c r="F985" s="58"/>
      <c r="G985" s="58"/>
      <c r="H985" s="1"/>
      <c r="I985" s="1"/>
      <c r="J985" s="1"/>
      <c r="K985" s="1"/>
      <c r="L985" s="1"/>
      <c r="M985" s="1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>
      <c r="A986" s="58"/>
      <c r="B986" s="58"/>
      <c r="C986" s="58"/>
      <c r="D986" s="58"/>
      <c r="E986" s="58"/>
      <c r="F986" s="58"/>
      <c r="G986" s="58"/>
      <c r="H986" s="1"/>
      <c r="I986" s="1"/>
      <c r="J986" s="1"/>
      <c r="K986" s="1"/>
      <c r="L986" s="1"/>
      <c r="M986" s="1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>
      <c r="A987" s="58"/>
      <c r="B987" s="58"/>
      <c r="C987" s="58"/>
      <c r="D987" s="58"/>
      <c r="E987" s="58"/>
      <c r="F987" s="58"/>
      <c r="G987" s="58"/>
      <c r="H987" s="1"/>
      <c r="I987" s="1"/>
      <c r="J987" s="1"/>
      <c r="K987" s="1"/>
      <c r="L987" s="1"/>
      <c r="M987" s="1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>
      <c r="A988" s="58"/>
      <c r="B988" s="58"/>
      <c r="C988" s="58"/>
      <c r="D988" s="58"/>
      <c r="E988" s="58"/>
      <c r="F988" s="58"/>
      <c r="G988" s="58"/>
      <c r="H988" s="1"/>
      <c r="I988" s="1"/>
      <c r="J988" s="1"/>
      <c r="K988" s="1"/>
      <c r="L988" s="1"/>
      <c r="M988" s="1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>
      <c r="A989" s="58"/>
      <c r="B989" s="58"/>
      <c r="C989" s="58"/>
      <c r="D989" s="58"/>
      <c r="E989" s="58"/>
      <c r="F989" s="58"/>
      <c r="G989" s="58"/>
      <c r="H989" s="1"/>
      <c r="I989" s="1"/>
      <c r="J989" s="1"/>
      <c r="K989" s="1"/>
      <c r="L989" s="1"/>
      <c r="M989" s="1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>
      <c r="A990" s="58"/>
      <c r="B990" s="58"/>
      <c r="C990" s="58"/>
      <c r="D990" s="58"/>
      <c r="E990" s="58"/>
      <c r="F990" s="58"/>
      <c r="G990" s="58"/>
      <c r="H990" s="1"/>
      <c r="I990" s="1"/>
      <c r="J990" s="1"/>
      <c r="K990" s="1"/>
      <c r="L990" s="1"/>
      <c r="M990" s="1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>
      <c r="A991" s="58"/>
      <c r="B991" s="58"/>
      <c r="C991" s="58"/>
      <c r="D991" s="58"/>
      <c r="E991" s="58"/>
      <c r="F991" s="58"/>
      <c r="G991" s="58"/>
      <c r="H991" s="1"/>
      <c r="I991" s="1"/>
      <c r="J991" s="1"/>
      <c r="K991" s="1"/>
      <c r="L991" s="1"/>
      <c r="M991" s="1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>
      <c r="A992" s="58"/>
      <c r="B992" s="58"/>
      <c r="C992" s="58"/>
      <c r="D992" s="58"/>
      <c r="E992" s="58"/>
      <c r="F992" s="58"/>
      <c r="G992" s="58"/>
      <c r="H992" s="1"/>
      <c r="I992" s="1"/>
      <c r="J992" s="1"/>
      <c r="K992" s="1"/>
      <c r="L992" s="1"/>
      <c r="M992" s="1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>
      <c r="A993" s="58"/>
      <c r="B993" s="58"/>
      <c r="C993" s="58"/>
      <c r="D993" s="58"/>
      <c r="E993" s="58"/>
      <c r="F993" s="58"/>
      <c r="G993" s="58"/>
      <c r="H993" s="1"/>
      <c r="I993" s="1"/>
      <c r="J993" s="1"/>
      <c r="K993" s="1"/>
      <c r="L993" s="1"/>
      <c r="M993" s="1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>
      <c r="A994" s="58"/>
      <c r="B994" s="58"/>
      <c r="C994" s="58"/>
      <c r="D994" s="58"/>
      <c r="E994" s="58"/>
      <c r="F994" s="58"/>
      <c r="G994" s="58"/>
      <c r="H994" s="1"/>
      <c r="I994" s="1"/>
      <c r="J994" s="1"/>
      <c r="K994" s="1"/>
      <c r="L994" s="1"/>
      <c r="M994" s="1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>
      <c r="A995" s="58"/>
      <c r="B995" s="58"/>
      <c r="C995" s="58"/>
      <c r="D995" s="58"/>
      <c r="E995" s="58"/>
      <c r="F995" s="58"/>
      <c r="G995" s="58"/>
      <c r="H995" s="1"/>
      <c r="I995" s="1"/>
      <c r="J995" s="1"/>
      <c r="K995" s="1"/>
      <c r="L995" s="1"/>
      <c r="M995" s="1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>
      <c r="A996" s="58"/>
      <c r="B996" s="58"/>
      <c r="C996" s="58"/>
      <c r="D996" s="58"/>
      <c r="E996" s="58"/>
      <c r="F996" s="58"/>
      <c r="G996" s="58"/>
      <c r="H996" s="1"/>
      <c r="I996" s="1"/>
      <c r="J996" s="1"/>
      <c r="K996" s="1"/>
      <c r="L996" s="1"/>
      <c r="M996" s="1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>
      <c r="A997" s="58"/>
      <c r="B997" s="58"/>
      <c r="C997" s="58"/>
      <c r="D997" s="58"/>
      <c r="E997" s="58"/>
      <c r="F997" s="58"/>
      <c r="G997" s="58"/>
      <c r="H997" s="1"/>
      <c r="I997" s="1"/>
      <c r="J997" s="1"/>
      <c r="K997" s="1"/>
      <c r="L997" s="1"/>
      <c r="M997" s="1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>
      <c r="A998" s="58"/>
      <c r="B998" s="58"/>
      <c r="C998" s="58"/>
      <c r="D998" s="58"/>
      <c r="E998" s="58"/>
      <c r="F998" s="58"/>
      <c r="G998" s="58"/>
      <c r="H998" s="1"/>
      <c r="I998" s="1"/>
      <c r="J998" s="1"/>
      <c r="K998" s="1"/>
      <c r="L998" s="1"/>
      <c r="M998" s="1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>
      <c r="A999" s="58"/>
      <c r="B999" s="58"/>
      <c r="C999" s="58"/>
      <c r="D999" s="58"/>
      <c r="E999" s="58"/>
      <c r="F999" s="58"/>
      <c r="G999" s="58"/>
      <c r="H999" s="1"/>
      <c r="I999" s="1"/>
      <c r="J999" s="1"/>
      <c r="K999" s="1"/>
      <c r="L999" s="1"/>
      <c r="M999" s="1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>
      <c r="A1000" s="58"/>
      <c r="B1000" s="58"/>
      <c r="C1000" s="58"/>
      <c r="D1000" s="58"/>
      <c r="E1000" s="58"/>
      <c r="F1000" s="58"/>
      <c r="G1000" s="58"/>
      <c r="H1000" s="1"/>
      <c r="I1000" s="1"/>
      <c r="J1000" s="1"/>
      <c r="K1000" s="1"/>
      <c r="L1000" s="1"/>
      <c r="M1000" s="1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autoFilter ref="$B$2:$F$2"/>
  <mergeCells count="2">
    <mergeCell ref="B71:F71"/>
    <mergeCell ref="B1:F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2.0"/>
    <col customWidth="1" min="3" max="3" width="35.29"/>
    <col customWidth="1" min="4" max="5" width="8.71"/>
    <col customWidth="1" min="6" max="6" width="24.29"/>
    <col customWidth="1" min="7" max="7" width="7.14"/>
    <col customWidth="1" min="8" max="8" width="13.57"/>
    <col customWidth="1" min="9" max="9" width="27.71"/>
    <col customWidth="1" min="10" max="26" width="8.71"/>
  </cols>
  <sheetData>
    <row r="1">
      <c r="A1" s="1"/>
      <c r="C1" s="1"/>
    </row>
    <row r="2">
      <c r="A2" s="1"/>
      <c r="C2" s="1"/>
    </row>
    <row r="3">
      <c r="A3" s="269" t="s">
        <v>535</v>
      </c>
      <c r="B3" s="270"/>
      <c r="C3" s="157" t="s">
        <v>536</v>
      </c>
    </row>
    <row r="4">
      <c r="A4" s="47"/>
      <c r="B4" s="270"/>
      <c r="C4" s="157" t="s">
        <v>537</v>
      </c>
    </row>
    <row r="5">
      <c r="A5" s="47"/>
      <c r="B5" s="270"/>
      <c r="C5" s="157" t="s">
        <v>538</v>
      </c>
    </row>
    <row r="6">
      <c r="A6" s="47"/>
      <c r="B6" s="270"/>
      <c r="C6" s="157" t="s">
        <v>539</v>
      </c>
    </row>
    <row r="7">
      <c r="A7" s="47"/>
      <c r="B7" s="270"/>
      <c r="C7" s="157" t="s">
        <v>540</v>
      </c>
    </row>
    <row r="8">
      <c r="A8" s="47"/>
      <c r="B8" s="270"/>
      <c r="C8" s="157" t="s">
        <v>541</v>
      </c>
    </row>
    <row r="9">
      <c r="A9" s="47"/>
      <c r="B9" s="270" t="s">
        <v>542</v>
      </c>
      <c r="C9" s="157" t="s">
        <v>543</v>
      </c>
    </row>
    <row r="10">
      <c r="A10" s="47"/>
      <c r="B10" s="270" t="s">
        <v>542</v>
      </c>
      <c r="C10" s="157" t="s">
        <v>544</v>
      </c>
    </row>
    <row r="11">
      <c r="A11" s="47"/>
      <c r="B11" s="270" t="s">
        <v>542</v>
      </c>
      <c r="C11" s="157" t="s">
        <v>545</v>
      </c>
    </row>
    <row r="12">
      <c r="A12" s="76"/>
      <c r="B12" s="270"/>
      <c r="C12" s="157" t="s">
        <v>546</v>
      </c>
    </row>
    <row r="13">
      <c r="A13" s="271"/>
      <c r="B13" s="270"/>
      <c r="C13" s="157" t="s">
        <v>547</v>
      </c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>
      <c r="A14" s="271"/>
      <c r="B14" s="270"/>
      <c r="C14" s="157" t="s">
        <v>548</v>
      </c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>
      <c r="A15" s="271"/>
      <c r="B15" s="270"/>
      <c r="C15" s="157" t="s">
        <v>549</v>
      </c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>
      <c r="A16" s="271"/>
      <c r="B16" s="270"/>
      <c r="C16" s="157" t="s">
        <v>550</v>
      </c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>
      <c r="A17" s="271"/>
      <c r="B17" s="270"/>
      <c r="C17" s="54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>
      <c r="A18" s="271"/>
      <c r="B18" s="270"/>
      <c r="C18" s="54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>
      <c r="A19" s="271"/>
      <c r="B19" s="270"/>
      <c r="C19" s="54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>
      <c r="A20" s="271"/>
      <c r="B20" s="270"/>
      <c r="C20" s="54"/>
      <c r="D20" s="58"/>
      <c r="E20" s="58"/>
      <c r="F20" s="1" t="s">
        <v>551</v>
      </c>
      <c r="G20" s="1"/>
      <c r="H20" s="1" t="s">
        <v>552</v>
      </c>
      <c r="I20" s="1" t="s">
        <v>553</v>
      </c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>
      <c r="A21" s="271"/>
      <c r="B21" s="270"/>
      <c r="C21" s="54"/>
      <c r="D21" s="58"/>
      <c r="E21" s="58"/>
      <c r="F21" s="1" t="s">
        <v>554</v>
      </c>
      <c r="G21" s="1" t="s">
        <v>555</v>
      </c>
      <c r="H21" s="1" t="s">
        <v>556</v>
      </c>
      <c r="I21" s="1" t="s">
        <v>557</v>
      </c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>
      <c r="A22" s="271"/>
      <c r="B22" s="270"/>
      <c r="C22" s="54"/>
      <c r="D22" s="58"/>
      <c r="E22" s="58"/>
      <c r="F22" s="1" t="s">
        <v>551</v>
      </c>
      <c r="G22" s="1"/>
      <c r="H22" s="1" t="s">
        <v>558</v>
      </c>
      <c r="I22" s="1" t="s">
        <v>559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>
      <c r="A23" s="271"/>
      <c r="B23" s="270"/>
      <c r="C23" s="54"/>
      <c r="D23" s="58"/>
      <c r="E23" s="58"/>
      <c r="F23" s="1" t="s">
        <v>560</v>
      </c>
      <c r="G23" s="1"/>
      <c r="H23" s="1" t="s">
        <v>561</v>
      </c>
      <c r="I23" s="1" t="s">
        <v>562</v>
      </c>
    </row>
    <row r="24">
      <c r="A24" s="269" t="s">
        <v>563</v>
      </c>
      <c r="B24" s="270"/>
      <c r="C24" s="54" t="s">
        <v>564</v>
      </c>
      <c r="D24" s="58"/>
      <c r="E24" s="58"/>
      <c r="F24" s="156" t="s">
        <v>565</v>
      </c>
      <c r="G24" s="156" t="s">
        <v>566</v>
      </c>
      <c r="H24" s="156" t="s">
        <v>561</v>
      </c>
      <c r="I24" s="156" t="s">
        <v>567</v>
      </c>
    </row>
    <row r="25">
      <c r="A25" s="47"/>
      <c r="B25" s="270"/>
      <c r="C25" s="54" t="s">
        <v>568</v>
      </c>
      <c r="D25" s="58"/>
      <c r="E25" s="58"/>
      <c r="F25" s="156" t="s">
        <v>551</v>
      </c>
      <c r="G25" s="156" t="s">
        <v>566</v>
      </c>
      <c r="H25" s="156" t="s">
        <v>561</v>
      </c>
      <c r="I25" s="156" t="s">
        <v>569</v>
      </c>
    </row>
    <row r="26">
      <c r="A26" s="76"/>
      <c r="B26" s="270"/>
      <c r="C26" s="54" t="s">
        <v>570</v>
      </c>
      <c r="D26" s="58"/>
      <c r="E26" s="58"/>
      <c r="F26" s="156" t="s">
        <v>571</v>
      </c>
      <c r="G26" s="156" t="s">
        <v>566</v>
      </c>
      <c r="H26" s="156" t="s">
        <v>561</v>
      </c>
      <c r="I26" s="156" t="s">
        <v>572</v>
      </c>
    </row>
    <row r="27">
      <c r="A27" s="1"/>
      <c r="C27" s="1"/>
      <c r="F27" s="156" t="s">
        <v>573</v>
      </c>
      <c r="G27" s="156" t="s">
        <v>566</v>
      </c>
      <c r="H27" s="156" t="s">
        <v>561</v>
      </c>
      <c r="I27" s="156" t="s">
        <v>551</v>
      </c>
    </row>
    <row r="28">
      <c r="A28" s="1"/>
      <c r="B28" s="58"/>
      <c r="C28" s="1"/>
      <c r="D28" s="58"/>
      <c r="E28" s="58"/>
      <c r="F28" s="156" t="s">
        <v>574</v>
      </c>
      <c r="G28" s="156" t="s">
        <v>566</v>
      </c>
      <c r="H28" s="156" t="s">
        <v>561</v>
      </c>
      <c r="I28" s="156" t="s">
        <v>551</v>
      </c>
    </row>
    <row r="29">
      <c r="A29" s="1"/>
      <c r="B29" s="58"/>
      <c r="C29" s="1"/>
      <c r="D29" s="58"/>
      <c r="E29" s="58"/>
      <c r="F29" s="156" t="s">
        <v>575</v>
      </c>
      <c r="G29" s="156" t="s">
        <v>566</v>
      </c>
      <c r="H29" s="156" t="s">
        <v>561</v>
      </c>
      <c r="I29" s="156" t="s">
        <v>551</v>
      </c>
    </row>
    <row r="30">
      <c r="A30" s="1"/>
      <c r="B30" s="58"/>
      <c r="C30" s="1"/>
      <c r="D30" s="58"/>
      <c r="E30" s="58"/>
      <c r="F30" s="156" t="s">
        <v>576</v>
      </c>
      <c r="G30" s="156" t="s">
        <v>566</v>
      </c>
      <c r="H30" s="156" t="s">
        <v>561</v>
      </c>
      <c r="I30" s="156" t="s">
        <v>551</v>
      </c>
    </row>
    <row r="31">
      <c r="A31" s="1"/>
      <c r="B31" s="58"/>
      <c r="C31" s="1"/>
      <c r="D31" s="58"/>
      <c r="E31" s="58"/>
      <c r="F31" s="156" t="s">
        <v>577</v>
      </c>
      <c r="G31" s="156" t="s">
        <v>566</v>
      </c>
      <c r="H31" s="156" t="s">
        <v>561</v>
      </c>
      <c r="I31" s="156" t="s">
        <v>551</v>
      </c>
    </row>
    <row r="32">
      <c r="A32" s="1"/>
      <c r="B32" s="58"/>
      <c r="C32" s="1"/>
      <c r="D32" s="58"/>
      <c r="E32" s="58"/>
      <c r="F32" s="156" t="s">
        <v>578</v>
      </c>
      <c r="G32" s="156" t="s">
        <v>566</v>
      </c>
      <c r="H32" s="156" t="s">
        <v>561</v>
      </c>
      <c r="I32" s="156" t="s">
        <v>551</v>
      </c>
    </row>
    <row r="33">
      <c r="A33" s="1"/>
      <c r="C33" s="1"/>
      <c r="F33" s="156" t="s">
        <v>579</v>
      </c>
      <c r="G33" s="156" t="s">
        <v>566</v>
      </c>
      <c r="H33" s="156" t="s">
        <v>561</v>
      </c>
      <c r="I33" s="156" t="s">
        <v>551</v>
      </c>
    </row>
    <row r="34">
      <c r="A34" s="1"/>
      <c r="C34" s="1"/>
      <c r="F34" s="156" t="s">
        <v>580</v>
      </c>
      <c r="G34" s="156" t="s">
        <v>566</v>
      </c>
      <c r="H34" s="156" t="s">
        <v>561</v>
      </c>
      <c r="I34" s="156" t="s">
        <v>581</v>
      </c>
    </row>
    <row r="35">
      <c r="A35" s="1"/>
      <c r="C35" s="1"/>
      <c r="F35" s="156" t="s">
        <v>580</v>
      </c>
      <c r="G35" s="156" t="s">
        <v>566</v>
      </c>
      <c r="H35" s="156" t="s">
        <v>582</v>
      </c>
      <c r="I35" s="156" t="s">
        <v>581</v>
      </c>
    </row>
    <row r="36">
      <c r="A36" s="1"/>
      <c r="C36" s="1"/>
    </row>
    <row r="37">
      <c r="A37" s="1"/>
      <c r="C37" s="1"/>
    </row>
    <row r="38">
      <c r="A38" s="1"/>
      <c r="C38" s="1"/>
    </row>
    <row r="39">
      <c r="A39" s="1"/>
      <c r="C39" s="1"/>
    </row>
    <row r="40">
      <c r="A40" s="1"/>
      <c r="C40" s="1"/>
    </row>
    <row r="41">
      <c r="A41" s="1"/>
      <c r="C41" s="1"/>
    </row>
    <row r="42">
      <c r="A42" s="1"/>
      <c r="C42" s="1"/>
    </row>
    <row r="43">
      <c r="A43" s="1"/>
      <c r="C43" s="1"/>
    </row>
    <row r="44">
      <c r="A44" s="1"/>
      <c r="C44" s="1"/>
    </row>
    <row r="45">
      <c r="A45" s="1"/>
      <c r="C45" s="1"/>
    </row>
    <row r="46">
      <c r="A46" s="1"/>
      <c r="C46" s="1"/>
    </row>
    <row r="47">
      <c r="A47" s="1"/>
      <c r="C47" s="1"/>
    </row>
    <row r="48">
      <c r="A48" s="1"/>
      <c r="C48" s="1"/>
    </row>
    <row r="49">
      <c r="A49" s="1"/>
      <c r="C49" s="1"/>
    </row>
    <row r="50">
      <c r="A50" s="1"/>
      <c r="C50" s="1"/>
    </row>
    <row r="51">
      <c r="A51" s="1"/>
      <c r="C51" s="1"/>
    </row>
    <row r="52">
      <c r="A52" s="1"/>
      <c r="C52" s="1"/>
      <c r="F52" t="s">
        <v>583</v>
      </c>
    </row>
    <row r="53">
      <c r="A53" s="1"/>
      <c r="C53" s="1"/>
      <c r="F53" t="s">
        <v>584</v>
      </c>
    </row>
    <row r="54">
      <c r="A54" s="1"/>
      <c r="C54" s="1"/>
      <c r="F54" t="s">
        <v>585</v>
      </c>
    </row>
    <row r="55">
      <c r="A55" s="1"/>
      <c r="C55" s="1"/>
      <c r="F55" t="s">
        <v>586</v>
      </c>
    </row>
    <row r="56">
      <c r="A56" s="1"/>
      <c r="C56" s="1"/>
      <c r="F56" t="s">
        <v>587</v>
      </c>
    </row>
    <row r="57">
      <c r="A57" s="1"/>
      <c r="C57" s="1"/>
      <c r="F57" t="s">
        <v>588</v>
      </c>
    </row>
    <row r="58">
      <c r="A58" s="1"/>
      <c r="C58" s="1"/>
      <c r="F58" t="s">
        <v>589</v>
      </c>
    </row>
    <row r="59">
      <c r="A59" s="1"/>
      <c r="C59" s="1"/>
      <c r="F59" t="s">
        <v>590</v>
      </c>
    </row>
    <row r="60">
      <c r="A60" s="1"/>
      <c r="C60" s="1"/>
      <c r="F60" t="s">
        <v>591</v>
      </c>
    </row>
    <row r="61">
      <c r="A61" s="1"/>
      <c r="C61" s="1"/>
      <c r="F61" t="s">
        <v>592</v>
      </c>
    </row>
    <row r="62">
      <c r="A62" s="1"/>
      <c r="C62" s="1"/>
      <c r="F62" t="s">
        <v>593</v>
      </c>
    </row>
    <row r="63">
      <c r="A63" s="1"/>
      <c r="C63" s="1"/>
    </row>
    <row r="64">
      <c r="A64" s="1"/>
      <c r="C64" s="1"/>
    </row>
    <row r="65">
      <c r="A65" s="1"/>
      <c r="C65" s="1"/>
    </row>
    <row r="66">
      <c r="A66" s="1"/>
      <c r="C66" s="1"/>
    </row>
    <row r="67">
      <c r="A67" s="1"/>
      <c r="C67" s="1"/>
    </row>
    <row r="68">
      <c r="A68" s="1"/>
      <c r="C68" s="1"/>
    </row>
    <row r="69">
      <c r="A69" s="1"/>
      <c r="C69" s="1"/>
    </row>
    <row r="70">
      <c r="A70" s="1"/>
      <c r="C70" s="1"/>
    </row>
    <row r="71">
      <c r="A71" s="1"/>
      <c r="C71" s="1"/>
    </row>
    <row r="72">
      <c r="A72" s="1"/>
      <c r="C72" s="1"/>
    </row>
    <row r="73">
      <c r="A73" s="1"/>
      <c r="C73" s="1"/>
    </row>
    <row r="74">
      <c r="A74" s="1"/>
      <c r="C74" s="1"/>
    </row>
    <row r="75">
      <c r="A75" s="1"/>
      <c r="C75" s="1"/>
    </row>
    <row r="76">
      <c r="A76" s="1"/>
      <c r="C76" s="1"/>
    </row>
    <row r="77">
      <c r="A77" s="1"/>
      <c r="C77" s="1"/>
    </row>
    <row r="78">
      <c r="A78" s="1"/>
      <c r="C78" s="1"/>
    </row>
    <row r="79">
      <c r="A79" s="1"/>
      <c r="C79" s="1"/>
    </row>
    <row r="80">
      <c r="A80" s="1"/>
      <c r="C80" s="1"/>
    </row>
    <row r="81">
      <c r="A81" s="1"/>
      <c r="C81" s="1"/>
    </row>
    <row r="82">
      <c r="A82" s="1"/>
      <c r="C82" s="1"/>
    </row>
    <row r="83">
      <c r="A83" s="1"/>
      <c r="C83" s="1"/>
    </row>
    <row r="84">
      <c r="A84" s="1"/>
      <c r="C84" s="1"/>
    </row>
    <row r="85">
      <c r="A85" s="1"/>
      <c r="C85" s="1"/>
    </row>
    <row r="86">
      <c r="A86" s="1"/>
      <c r="C86" s="1"/>
    </row>
    <row r="87">
      <c r="A87" s="1"/>
      <c r="C87" s="1"/>
    </row>
    <row r="88">
      <c r="A88" s="1"/>
      <c r="C88" s="1"/>
    </row>
    <row r="89">
      <c r="A89" s="1"/>
      <c r="C89" s="1"/>
    </row>
    <row r="90">
      <c r="A90" s="1"/>
      <c r="C90" s="1"/>
    </row>
    <row r="91">
      <c r="A91" s="1"/>
      <c r="C91" s="1"/>
    </row>
    <row r="92">
      <c r="A92" s="1"/>
      <c r="C92" s="1"/>
    </row>
    <row r="93">
      <c r="A93" s="1"/>
      <c r="C93" s="1"/>
    </row>
    <row r="94">
      <c r="A94" s="1"/>
      <c r="C94" s="1"/>
    </row>
    <row r="95">
      <c r="A95" s="1"/>
      <c r="C95" s="1"/>
    </row>
    <row r="96">
      <c r="A96" s="1"/>
      <c r="C96" s="1"/>
    </row>
    <row r="97">
      <c r="A97" s="1"/>
      <c r="C97" s="1"/>
    </row>
    <row r="98">
      <c r="A98" s="1"/>
      <c r="C98" s="1"/>
    </row>
    <row r="99">
      <c r="A99" s="1"/>
      <c r="C99" s="1"/>
    </row>
    <row r="100">
      <c r="A100" s="1"/>
      <c r="C100" s="1"/>
    </row>
    <row r="101">
      <c r="A101" s="1"/>
      <c r="C101" s="1"/>
    </row>
    <row r="102">
      <c r="A102" s="1"/>
      <c r="C102" s="1"/>
    </row>
    <row r="103">
      <c r="A103" s="1"/>
      <c r="C103" s="1"/>
    </row>
    <row r="104">
      <c r="A104" s="1"/>
      <c r="C104" s="1"/>
    </row>
    <row r="105">
      <c r="A105" s="1"/>
      <c r="C105" s="1"/>
    </row>
    <row r="106">
      <c r="A106" s="1"/>
      <c r="C106" s="1"/>
    </row>
    <row r="107">
      <c r="A107" s="1"/>
      <c r="C107" s="1"/>
    </row>
    <row r="108">
      <c r="A108" s="1"/>
      <c r="C108" s="1"/>
    </row>
    <row r="109">
      <c r="A109" s="1"/>
      <c r="C109" s="1"/>
    </row>
    <row r="110">
      <c r="A110" s="1"/>
      <c r="C110" s="1"/>
    </row>
    <row r="111">
      <c r="A111" s="1"/>
      <c r="C111" s="1"/>
    </row>
    <row r="112">
      <c r="A112" s="1"/>
      <c r="C112" s="1"/>
    </row>
    <row r="113">
      <c r="A113" s="1"/>
      <c r="C113" s="1"/>
    </row>
    <row r="114">
      <c r="A114" s="1"/>
      <c r="C114" s="1"/>
    </row>
    <row r="115">
      <c r="A115" s="1"/>
      <c r="C115" s="1"/>
    </row>
    <row r="116">
      <c r="A116" s="1"/>
      <c r="C116" s="1"/>
    </row>
    <row r="117">
      <c r="A117" s="1"/>
      <c r="C117" s="1"/>
    </row>
    <row r="118">
      <c r="A118" s="1"/>
      <c r="C118" s="1"/>
    </row>
    <row r="119">
      <c r="A119" s="1"/>
      <c r="C119" s="1"/>
    </row>
    <row r="120">
      <c r="A120" s="1"/>
      <c r="C120" s="1"/>
    </row>
    <row r="121">
      <c r="A121" s="1"/>
      <c r="C121" s="1"/>
    </row>
    <row r="122">
      <c r="A122" s="1"/>
      <c r="C122" s="1"/>
    </row>
    <row r="123">
      <c r="A123" s="1"/>
      <c r="C123" s="1"/>
    </row>
    <row r="124">
      <c r="A124" s="1"/>
      <c r="C124" s="1"/>
    </row>
    <row r="125">
      <c r="A125" s="1"/>
      <c r="C125" s="1"/>
    </row>
    <row r="126">
      <c r="A126" s="1"/>
      <c r="C126" s="1"/>
    </row>
    <row r="127">
      <c r="A127" s="1"/>
      <c r="C127" s="1"/>
    </row>
    <row r="128">
      <c r="A128" s="1"/>
      <c r="C128" s="1"/>
    </row>
    <row r="129">
      <c r="A129" s="1"/>
      <c r="C129" s="1"/>
    </row>
    <row r="130">
      <c r="A130" s="1"/>
      <c r="C130" s="1"/>
    </row>
    <row r="131">
      <c r="A131" s="1"/>
      <c r="C131" s="1"/>
    </row>
    <row r="132">
      <c r="A132" s="1"/>
      <c r="C132" s="1"/>
    </row>
    <row r="133">
      <c r="A133" s="1"/>
      <c r="C133" s="1"/>
    </row>
    <row r="134">
      <c r="A134" s="1"/>
      <c r="C134" s="1"/>
    </row>
    <row r="135">
      <c r="A135" s="1"/>
      <c r="C135" s="1"/>
    </row>
    <row r="136">
      <c r="A136" s="1"/>
      <c r="C136" s="1"/>
    </row>
    <row r="137">
      <c r="A137" s="1"/>
      <c r="C137" s="1"/>
    </row>
    <row r="138">
      <c r="A138" s="1"/>
      <c r="C138" s="1"/>
    </row>
    <row r="139">
      <c r="A139" s="1"/>
      <c r="C139" s="1"/>
    </row>
    <row r="140">
      <c r="A140" s="1"/>
      <c r="C140" s="1"/>
    </row>
    <row r="141">
      <c r="A141" s="1"/>
      <c r="C141" s="1"/>
    </row>
    <row r="142">
      <c r="A142" s="1"/>
      <c r="C142" s="1"/>
    </row>
    <row r="143">
      <c r="A143" s="1"/>
      <c r="C143" s="1"/>
    </row>
    <row r="144">
      <c r="A144" s="1"/>
      <c r="C144" s="1"/>
    </row>
    <row r="145">
      <c r="A145" s="1"/>
      <c r="C145" s="1"/>
    </row>
    <row r="146">
      <c r="A146" s="1"/>
      <c r="C146" s="1"/>
    </row>
    <row r="147">
      <c r="A147" s="1"/>
      <c r="C147" s="1"/>
    </row>
    <row r="148">
      <c r="A148" s="1"/>
      <c r="C148" s="1"/>
    </row>
    <row r="149">
      <c r="A149" s="1"/>
      <c r="C149" s="1"/>
    </row>
    <row r="150">
      <c r="A150" s="1"/>
      <c r="C150" s="1"/>
    </row>
    <row r="151">
      <c r="A151" s="1"/>
      <c r="C151" s="1"/>
    </row>
    <row r="152">
      <c r="A152" s="1"/>
      <c r="C152" s="1"/>
    </row>
    <row r="153">
      <c r="A153" s="1"/>
      <c r="C153" s="1"/>
    </row>
    <row r="154">
      <c r="A154" s="1"/>
      <c r="C154" s="1"/>
    </row>
    <row r="155">
      <c r="A155" s="1"/>
      <c r="C155" s="1"/>
    </row>
    <row r="156">
      <c r="A156" s="1"/>
      <c r="C156" s="1"/>
    </row>
    <row r="157">
      <c r="A157" s="1"/>
      <c r="C157" s="1"/>
    </row>
    <row r="158">
      <c r="A158" s="1"/>
      <c r="C158" s="1"/>
    </row>
    <row r="159">
      <c r="A159" s="1"/>
      <c r="C159" s="1"/>
    </row>
    <row r="160">
      <c r="A160" s="1"/>
      <c r="C160" s="1"/>
    </row>
    <row r="161">
      <c r="A161" s="1"/>
      <c r="C161" s="1"/>
    </row>
    <row r="162">
      <c r="A162" s="1"/>
      <c r="C162" s="1"/>
    </row>
    <row r="163">
      <c r="A163" s="1"/>
      <c r="C163" s="1"/>
    </row>
    <row r="164">
      <c r="A164" s="1"/>
      <c r="C164" s="1"/>
    </row>
    <row r="165">
      <c r="A165" s="1"/>
      <c r="C165" s="1"/>
    </row>
    <row r="166">
      <c r="A166" s="1"/>
      <c r="C166" s="1"/>
    </row>
    <row r="167">
      <c r="A167" s="1"/>
      <c r="C167" s="1"/>
    </row>
    <row r="168">
      <c r="A168" s="1"/>
      <c r="C168" s="1"/>
    </row>
    <row r="169">
      <c r="A169" s="1"/>
      <c r="C169" s="1"/>
    </row>
    <row r="170">
      <c r="A170" s="1"/>
      <c r="C170" s="1"/>
    </row>
    <row r="171">
      <c r="A171" s="1"/>
      <c r="C171" s="1"/>
    </row>
    <row r="172">
      <c r="A172" s="1"/>
      <c r="C172" s="1"/>
    </row>
    <row r="173">
      <c r="A173" s="1"/>
      <c r="C173" s="1"/>
    </row>
    <row r="174">
      <c r="A174" s="1"/>
      <c r="C174" s="1"/>
    </row>
    <row r="175">
      <c r="A175" s="1"/>
      <c r="C175" s="1"/>
    </row>
    <row r="176">
      <c r="A176" s="1"/>
      <c r="C176" s="1"/>
    </row>
    <row r="177">
      <c r="A177" s="1"/>
      <c r="C177" s="1"/>
    </row>
    <row r="178">
      <c r="A178" s="1"/>
      <c r="C178" s="1"/>
    </row>
    <row r="179">
      <c r="A179" s="1"/>
      <c r="C179" s="1"/>
    </row>
    <row r="180">
      <c r="A180" s="1"/>
      <c r="C180" s="1"/>
    </row>
    <row r="181">
      <c r="A181" s="1"/>
      <c r="C181" s="1"/>
    </row>
    <row r="182">
      <c r="A182" s="1"/>
      <c r="C182" s="1"/>
    </row>
    <row r="183">
      <c r="A183" s="1"/>
      <c r="C183" s="1"/>
    </row>
    <row r="184">
      <c r="A184" s="1"/>
      <c r="C184" s="1"/>
    </row>
    <row r="185">
      <c r="A185" s="1"/>
      <c r="C185" s="1"/>
    </row>
    <row r="186">
      <c r="A186" s="1"/>
      <c r="C186" s="1"/>
    </row>
    <row r="187">
      <c r="A187" s="1"/>
      <c r="C187" s="1"/>
    </row>
    <row r="188">
      <c r="A188" s="1"/>
      <c r="C188" s="1"/>
    </row>
    <row r="189">
      <c r="A189" s="1"/>
      <c r="C189" s="1"/>
    </row>
    <row r="190">
      <c r="A190" s="1"/>
      <c r="C190" s="1"/>
    </row>
    <row r="191">
      <c r="A191" s="1"/>
      <c r="C191" s="1"/>
    </row>
    <row r="192">
      <c r="A192" s="1"/>
      <c r="C192" s="1"/>
    </row>
    <row r="193">
      <c r="A193" s="1"/>
      <c r="C193" s="1"/>
    </row>
    <row r="194">
      <c r="A194" s="1"/>
      <c r="C194" s="1"/>
    </row>
    <row r="195">
      <c r="A195" s="1"/>
      <c r="C195" s="1"/>
    </row>
    <row r="196">
      <c r="A196" s="1"/>
      <c r="C196" s="1"/>
    </row>
    <row r="197">
      <c r="A197" s="1"/>
      <c r="C197" s="1"/>
    </row>
    <row r="198">
      <c r="A198" s="1"/>
      <c r="C198" s="1"/>
    </row>
    <row r="199">
      <c r="A199" s="1"/>
      <c r="C199" s="1"/>
    </row>
    <row r="200">
      <c r="A200" s="1"/>
      <c r="C200" s="1"/>
    </row>
    <row r="201">
      <c r="A201" s="1"/>
      <c r="C201" s="1"/>
    </row>
    <row r="202">
      <c r="A202" s="1"/>
      <c r="C202" s="1"/>
    </row>
    <row r="203">
      <c r="A203" s="1"/>
      <c r="C203" s="1"/>
    </row>
    <row r="204">
      <c r="A204" s="1"/>
      <c r="C204" s="1"/>
    </row>
    <row r="205">
      <c r="A205" s="1"/>
      <c r="C205" s="1"/>
    </row>
    <row r="206">
      <c r="A206" s="1"/>
      <c r="C206" s="1"/>
    </row>
    <row r="207">
      <c r="A207" s="1"/>
      <c r="C207" s="1"/>
    </row>
    <row r="208">
      <c r="A208" s="1"/>
      <c r="C208" s="1"/>
    </row>
    <row r="209">
      <c r="A209" s="1"/>
      <c r="C209" s="1"/>
    </row>
    <row r="210">
      <c r="A210" s="1"/>
      <c r="C210" s="1"/>
    </row>
    <row r="211">
      <c r="A211" s="1"/>
      <c r="C211" s="1"/>
    </row>
    <row r="212">
      <c r="A212" s="1"/>
      <c r="C212" s="1"/>
    </row>
    <row r="213">
      <c r="A213" s="1"/>
      <c r="C213" s="1"/>
    </row>
    <row r="214">
      <c r="A214" s="1"/>
      <c r="C214" s="1"/>
    </row>
    <row r="215">
      <c r="A215" s="1"/>
      <c r="C215" s="1"/>
    </row>
    <row r="216">
      <c r="A216" s="1"/>
      <c r="C216" s="1"/>
    </row>
    <row r="217">
      <c r="A217" s="1"/>
      <c r="C217" s="1"/>
    </row>
    <row r="218">
      <c r="A218" s="1"/>
      <c r="C218" s="1"/>
    </row>
    <row r="219">
      <c r="A219" s="1"/>
      <c r="C219" s="1"/>
    </row>
    <row r="220">
      <c r="A220" s="1"/>
      <c r="C220" s="1"/>
    </row>
    <row r="221">
      <c r="A221" s="1"/>
      <c r="C221" s="1"/>
    </row>
    <row r="222">
      <c r="A222" s="1"/>
      <c r="C222" s="1"/>
    </row>
    <row r="223">
      <c r="A223" s="1"/>
      <c r="C223" s="1"/>
    </row>
    <row r="224">
      <c r="A224" s="1"/>
      <c r="C224" s="1"/>
    </row>
    <row r="225">
      <c r="A225" s="1"/>
      <c r="C225" s="1"/>
    </row>
    <row r="226">
      <c r="A226" s="1"/>
      <c r="C226" s="1"/>
    </row>
    <row r="227">
      <c r="A227" s="1"/>
      <c r="C227" s="1"/>
    </row>
    <row r="228">
      <c r="A228" s="1"/>
      <c r="C228" s="1"/>
    </row>
    <row r="229">
      <c r="A229" s="1"/>
      <c r="C229" s="1"/>
    </row>
    <row r="230">
      <c r="A230" s="1"/>
      <c r="C230" s="1"/>
    </row>
    <row r="231">
      <c r="A231" s="1"/>
      <c r="C231" s="1"/>
    </row>
    <row r="232">
      <c r="A232" s="1"/>
      <c r="C232" s="1"/>
    </row>
    <row r="233">
      <c r="A233" s="1"/>
      <c r="C233" s="1"/>
    </row>
    <row r="234">
      <c r="A234" s="1"/>
      <c r="C234" s="1"/>
    </row>
    <row r="235">
      <c r="A235" s="1"/>
      <c r="C235" s="1"/>
    </row>
    <row r="236">
      <c r="A236" s="1"/>
      <c r="C236" s="1"/>
    </row>
    <row r="237">
      <c r="A237" s="1"/>
      <c r="C237" s="1"/>
    </row>
    <row r="238">
      <c r="A238" s="1"/>
      <c r="C238" s="1"/>
    </row>
    <row r="239">
      <c r="A239" s="1"/>
      <c r="C239" s="1"/>
    </row>
    <row r="240">
      <c r="A240" s="1"/>
      <c r="C240" s="1"/>
    </row>
    <row r="241">
      <c r="A241" s="1"/>
      <c r="C241" s="1"/>
    </row>
    <row r="242">
      <c r="A242" s="1"/>
      <c r="C242" s="1"/>
    </row>
    <row r="243">
      <c r="A243" s="1"/>
      <c r="C243" s="1"/>
    </row>
    <row r="244">
      <c r="A244" s="1"/>
      <c r="C244" s="1"/>
    </row>
    <row r="245">
      <c r="A245" s="1"/>
      <c r="C245" s="1"/>
    </row>
    <row r="246">
      <c r="A246" s="1"/>
      <c r="C246" s="1"/>
    </row>
    <row r="247">
      <c r="A247" s="1"/>
      <c r="C247" s="1"/>
    </row>
    <row r="248">
      <c r="A248" s="1"/>
      <c r="C248" s="1"/>
    </row>
    <row r="249">
      <c r="A249" s="1"/>
      <c r="C249" s="1"/>
    </row>
    <row r="250">
      <c r="A250" s="1"/>
      <c r="C250" s="1"/>
    </row>
    <row r="251">
      <c r="A251" s="1"/>
      <c r="C251" s="1"/>
    </row>
    <row r="252">
      <c r="A252" s="1"/>
      <c r="C252" s="1"/>
    </row>
    <row r="253">
      <c r="A253" s="1"/>
      <c r="C253" s="1"/>
    </row>
    <row r="254">
      <c r="A254" s="1"/>
      <c r="C254" s="1"/>
    </row>
    <row r="255">
      <c r="A255" s="1"/>
      <c r="C255" s="1"/>
    </row>
    <row r="256">
      <c r="A256" s="1"/>
      <c r="C256" s="1"/>
    </row>
    <row r="257">
      <c r="A257" s="1"/>
      <c r="C257" s="1"/>
    </row>
    <row r="258">
      <c r="A258" s="1"/>
      <c r="C258" s="1"/>
    </row>
    <row r="259">
      <c r="A259" s="1"/>
      <c r="C259" s="1"/>
    </row>
    <row r="260">
      <c r="A260" s="1"/>
      <c r="C260" s="1"/>
    </row>
    <row r="261">
      <c r="A261" s="1"/>
      <c r="C261" s="1"/>
    </row>
    <row r="262">
      <c r="A262" s="1"/>
      <c r="C262" s="1"/>
    </row>
    <row r="263">
      <c r="A263" s="1"/>
      <c r="C263" s="1"/>
    </row>
    <row r="264">
      <c r="A264" s="1"/>
      <c r="C264" s="1"/>
    </row>
    <row r="265">
      <c r="A265" s="1"/>
      <c r="C265" s="1"/>
    </row>
    <row r="266">
      <c r="A266" s="1"/>
      <c r="C266" s="1"/>
    </row>
    <row r="267">
      <c r="A267" s="1"/>
      <c r="C267" s="1"/>
    </row>
    <row r="268">
      <c r="A268" s="1"/>
      <c r="C268" s="1"/>
    </row>
    <row r="269">
      <c r="A269" s="1"/>
      <c r="C269" s="1"/>
    </row>
    <row r="270">
      <c r="A270" s="1"/>
      <c r="C270" s="1"/>
    </row>
    <row r="271">
      <c r="A271" s="1"/>
      <c r="C271" s="1"/>
    </row>
    <row r="272">
      <c r="A272" s="1"/>
      <c r="C272" s="1"/>
    </row>
    <row r="273">
      <c r="A273" s="1"/>
      <c r="C273" s="1"/>
    </row>
    <row r="274">
      <c r="A274" s="1"/>
      <c r="C274" s="1"/>
    </row>
    <row r="275">
      <c r="A275" s="1"/>
      <c r="C275" s="1"/>
    </row>
    <row r="276">
      <c r="A276" s="1"/>
      <c r="C276" s="1"/>
    </row>
    <row r="277">
      <c r="A277" s="1"/>
      <c r="C277" s="1"/>
    </row>
    <row r="278">
      <c r="A278" s="1"/>
      <c r="C278" s="1"/>
    </row>
    <row r="279">
      <c r="A279" s="1"/>
      <c r="C279" s="1"/>
    </row>
    <row r="280">
      <c r="A280" s="1"/>
      <c r="C280" s="1"/>
    </row>
    <row r="281">
      <c r="A281" s="1"/>
      <c r="C281" s="1"/>
    </row>
    <row r="282">
      <c r="A282" s="1"/>
      <c r="C282" s="1"/>
    </row>
    <row r="283">
      <c r="A283" s="1"/>
      <c r="C283" s="1"/>
    </row>
    <row r="284">
      <c r="A284" s="1"/>
      <c r="C284" s="1"/>
    </row>
    <row r="285">
      <c r="A285" s="1"/>
      <c r="C285" s="1"/>
    </row>
    <row r="286">
      <c r="A286" s="1"/>
      <c r="C286" s="1"/>
    </row>
    <row r="287">
      <c r="A287" s="1"/>
      <c r="C287" s="1"/>
    </row>
    <row r="288">
      <c r="A288" s="1"/>
      <c r="C288" s="1"/>
    </row>
    <row r="289">
      <c r="A289" s="1"/>
      <c r="C289" s="1"/>
    </row>
    <row r="290">
      <c r="A290" s="1"/>
      <c r="C290" s="1"/>
    </row>
    <row r="291">
      <c r="A291" s="1"/>
      <c r="C291" s="1"/>
    </row>
    <row r="292">
      <c r="A292" s="1"/>
      <c r="C292" s="1"/>
    </row>
    <row r="293">
      <c r="A293" s="1"/>
      <c r="C293" s="1"/>
    </row>
    <row r="294">
      <c r="A294" s="1"/>
      <c r="C294" s="1"/>
    </row>
    <row r="295">
      <c r="A295" s="1"/>
      <c r="C295" s="1"/>
    </row>
    <row r="296">
      <c r="A296" s="1"/>
      <c r="C296" s="1"/>
    </row>
    <row r="297">
      <c r="A297" s="1"/>
      <c r="C297" s="1"/>
    </row>
    <row r="298">
      <c r="A298" s="1"/>
      <c r="C298" s="1"/>
    </row>
    <row r="299">
      <c r="A299" s="1"/>
      <c r="C299" s="1"/>
    </row>
    <row r="300">
      <c r="A300" s="1"/>
      <c r="C300" s="1"/>
    </row>
    <row r="301">
      <c r="A301" s="1"/>
      <c r="C301" s="1"/>
    </row>
    <row r="302">
      <c r="A302" s="1"/>
      <c r="C302" s="1"/>
    </row>
    <row r="303">
      <c r="A303" s="1"/>
      <c r="C303" s="1"/>
    </row>
    <row r="304">
      <c r="A304" s="1"/>
      <c r="C304" s="1"/>
    </row>
    <row r="305">
      <c r="A305" s="1"/>
      <c r="C305" s="1"/>
    </row>
    <row r="306">
      <c r="A306" s="1"/>
      <c r="C306" s="1"/>
    </row>
    <row r="307">
      <c r="A307" s="1"/>
      <c r="C307" s="1"/>
    </row>
    <row r="308">
      <c r="A308" s="1"/>
      <c r="C308" s="1"/>
    </row>
    <row r="309">
      <c r="A309" s="1"/>
      <c r="C309" s="1"/>
    </row>
    <row r="310">
      <c r="A310" s="1"/>
      <c r="C310" s="1"/>
    </row>
    <row r="311">
      <c r="A311" s="1"/>
      <c r="C311" s="1"/>
    </row>
    <row r="312">
      <c r="A312" s="1"/>
      <c r="C312" s="1"/>
    </row>
    <row r="313">
      <c r="A313" s="1"/>
      <c r="C313" s="1"/>
    </row>
    <row r="314">
      <c r="A314" s="1"/>
      <c r="C314" s="1"/>
    </row>
    <row r="315">
      <c r="A315" s="1"/>
      <c r="C315" s="1"/>
    </row>
    <row r="316">
      <c r="A316" s="1"/>
      <c r="C316" s="1"/>
    </row>
    <row r="317">
      <c r="A317" s="1"/>
      <c r="C317" s="1"/>
    </row>
    <row r="318">
      <c r="A318" s="1"/>
      <c r="C318" s="1"/>
    </row>
    <row r="319">
      <c r="A319" s="1"/>
      <c r="C319" s="1"/>
    </row>
    <row r="320">
      <c r="A320" s="1"/>
      <c r="C320" s="1"/>
    </row>
    <row r="321">
      <c r="A321" s="1"/>
      <c r="C321" s="1"/>
    </row>
    <row r="322">
      <c r="A322" s="1"/>
      <c r="C322" s="1"/>
    </row>
    <row r="323">
      <c r="A323" s="1"/>
      <c r="C323" s="1"/>
    </row>
    <row r="324">
      <c r="A324" s="1"/>
      <c r="C324" s="1"/>
    </row>
    <row r="325">
      <c r="A325" s="1"/>
      <c r="C325" s="1"/>
    </row>
    <row r="326">
      <c r="A326" s="1"/>
      <c r="C326" s="1"/>
    </row>
    <row r="327">
      <c r="A327" s="1"/>
      <c r="C327" s="1"/>
    </row>
    <row r="328">
      <c r="A328" s="1"/>
      <c r="C328" s="1"/>
    </row>
    <row r="329">
      <c r="A329" s="1"/>
      <c r="C329" s="1"/>
    </row>
    <row r="330">
      <c r="A330" s="1"/>
      <c r="C330" s="1"/>
    </row>
    <row r="331">
      <c r="A331" s="1"/>
      <c r="C331" s="1"/>
    </row>
    <row r="332">
      <c r="A332" s="1"/>
      <c r="C332" s="1"/>
    </row>
    <row r="333">
      <c r="A333" s="1"/>
      <c r="C333" s="1"/>
    </row>
    <row r="334">
      <c r="A334" s="1"/>
      <c r="C334" s="1"/>
    </row>
    <row r="335">
      <c r="A335" s="1"/>
      <c r="C335" s="1"/>
    </row>
    <row r="336">
      <c r="A336" s="1"/>
      <c r="C336" s="1"/>
    </row>
    <row r="337">
      <c r="A337" s="1"/>
      <c r="C337" s="1"/>
    </row>
    <row r="338">
      <c r="A338" s="1"/>
      <c r="C338" s="1"/>
    </row>
    <row r="339">
      <c r="A339" s="1"/>
      <c r="C339" s="1"/>
    </row>
    <row r="340">
      <c r="A340" s="1"/>
      <c r="C340" s="1"/>
    </row>
    <row r="341">
      <c r="A341" s="1"/>
      <c r="C341" s="1"/>
    </row>
    <row r="342">
      <c r="A342" s="1"/>
      <c r="C342" s="1"/>
    </row>
    <row r="343">
      <c r="A343" s="1"/>
      <c r="C343" s="1"/>
    </row>
    <row r="344">
      <c r="A344" s="1"/>
      <c r="C344" s="1"/>
    </row>
    <row r="345">
      <c r="A345" s="1"/>
      <c r="C345" s="1"/>
    </row>
    <row r="346">
      <c r="A346" s="1"/>
      <c r="C346" s="1"/>
    </row>
    <row r="347">
      <c r="A347" s="1"/>
      <c r="C347" s="1"/>
    </row>
    <row r="348">
      <c r="A348" s="1"/>
      <c r="C348" s="1"/>
    </row>
    <row r="349">
      <c r="A349" s="1"/>
      <c r="C349" s="1"/>
    </row>
    <row r="350">
      <c r="A350" s="1"/>
      <c r="C350" s="1"/>
    </row>
    <row r="351">
      <c r="A351" s="1"/>
      <c r="C351" s="1"/>
    </row>
    <row r="352">
      <c r="A352" s="1"/>
      <c r="C352" s="1"/>
    </row>
    <row r="353">
      <c r="A353" s="1"/>
      <c r="C353" s="1"/>
    </row>
    <row r="354">
      <c r="A354" s="1"/>
      <c r="C354" s="1"/>
    </row>
    <row r="355">
      <c r="A355" s="1"/>
      <c r="C355" s="1"/>
    </row>
    <row r="356">
      <c r="A356" s="1"/>
      <c r="C356" s="1"/>
    </row>
    <row r="357">
      <c r="A357" s="1"/>
      <c r="C357" s="1"/>
    </row>
    <row r="358">
      <c r="A358" s="1"/>
      <c r="C358" s="1"/>
    </row>
    <row r="359">
      <c r="A359" s="1"/>
      <c r="C359" s="1"/>
    </row>
    <row r="360">
      <c r="A360" s="1"/>
      <c r="C360" s="1"/>
    </row>
    <row r="361">
      <c r="A361" s="1"/>
      <c r="C361" s="1"/>
    </row>
    <row r="362">
      <c r="A362" s="1"/>
      <c r="C362" s="1"/>
    </row>
    <row r="363">
      <c r="A363" s="1"/>
      <c r="C363" s="1"/>
    </row>
    <row r="364">
      <c r="A364" s="1"/>
      <c r="C364" s="1"/>
    </row>
    <row r="365">
      <c r="A365" s="1"/>
      <c r="C365" s="1"/>
    </row>
    <row r="366">
      <c r="A366" s="1"/>
      <c r="C366" s="1"/>
    </row>
    <row r="367">
      <c r="A367" s="1"/>
      <c r="C367" s="1"/>
    </row>
    <row r="368">
      <c r="A368" s="1"/>
      <c r="C368" s="1"/>
    </row>
    <row r="369">
      <c r="A369" s="1"/>
      <c r="C369" s="1"/>
    </row>
    <row r="370">
      <c r="A370" s="1"/>
      <c r="C370" s="1"/>
    </row>
    <row r="371">
      <c r="A371" s="1"/>
      <c r="C371" s="1"/>
    </row>
    <row r="372">
      <c r="A372" s="1"/>
      <c r="C372" s="1"/>
    </row>
    <row r="373">
      <c r="A373" s="1"/>
      <c r="C373" s="1"/>
    </row>
    <row r="374">
      <c r="A374" s="1"/>
      <c r="C374" s="1"/>
    </row>
    <row r="375">
      <c r="A375" s="1"/>
      <c r="C375" s="1"/>
    </row>
    <row r="376">
      <c r="A376" s="1"/>
      <c r="C376" s="1"/>
    </row>
    <row r="377">
      <c r="A377" s="1"/>
      <c r="C377" s="1"/>
    </row>
    <row r="378">
      <c r="A378" s="1"/>
      <c r="C378" s="1"/>
    </row>
    <row r="379">
      <c r="A379" s="1"/>
      <c r="C379" s="1"/>
    </row>
    <row r="380">
      <c r="A380" s="1"/>
      <c r="C380" s="1"/>
    </row>
    <row r="381">
      <c r="A381" s="1"/>
      <c r="C381" s="1"/>
    </row>
    <row r="382">
      <c r="A382" s="1"/>
      <c r="C382" s="1"/>
    </row>
    <row r="383">
      <c r="A383" s="1"/>
      <c r="C383" s="1"/>
    </row>
    <row r="384">
      <c r="A384" s="1"/>
      <c r="C384" s="1"/>
    </row>
    <row r="385">
      <c r="A385" s="1"/>
      <c r="C385" s="1"/>
    </row>
    <row r="386">
      <c r="A386" s="1"/>
      <c r="C386" s="1"/>
    </row>
    <row r="387">
      <c r="A387" s="1"/>
      <c r="C387" s="1"/>
    </row>
    <row r="388">
      <c r="A388" s="1"/>
      <c r="C388" s="1"/>
    </row>
    <row r="389">
      <c r="A389" s="1"/>
      <c r="C389" s="1"/>
    </row>
    <row r="390">
      <c r="A390" s="1"/>
      <c r="C390" s="1"/>
    </row>
    <row r="391">
      <c r="A391" s="1"/>
      <c r="C391" s="1"/>
    </row>
    <row r="392">
      <c r="A392" s="1"/>
      <c r="C392" s="1"/>
    </row>
    <row r="393">
      <c r="A393" s="1"/>
      <c r="C393" s="1"/>
    </row>
    <row r="394">
      <c r="A394" s="1"/>
      <c r="C394" s="1"/>
    </row>
    <row r="395">
      <c r="A395" s="1"/>
      <c r="C395" s="1"/>
    </row>
    <row r="396">
      <c r="A396" s="1"/>
      <c r="C396" s="1"/>
    </row>
    <row r="397">
      <c r="A397" s="1"/>
      <c r="C397" s="1"/>
    </row>
    <row r="398">
      <c r="A398" s="1"/>
      <c r="C398" s="1"/>
    </row>
    <row r="399">
      <c r="A399" s="1"/>
      <c r="C399" s="1"/>
    </row>
    <row r="400">
      <c r="A400" s="1"/>
      <c r="C400" s="1"/>
    </row>
    <row r="401">
      <c r="A401" s="1"/>
      <c r="C401" s="1"/>
    </row>
    <row r="402">
      <c r="A402" s="1"/>
      <c r="C402" s="1"/>
    </row>
    <row r="403">
      <c r="A403" s="1"/>
      <c r="C403" s="1"/>
    </row>
    <row r="404">
      <c r="A404" s="1"/>
      <c r="C404" s="1"/>
    </row>
    <row r="405">
      <c r="A405" s="1"/>
      <c r="C405" s="1"/>
    </row>
    <row r="406">
      <c r="A406" s="1"/>
      <c r="C406" s="1"/>
    </row>
    <row r="407">
      <c r="A407" s="1"/>
      <c r="C407" s="1"/>
    </row>
    <row r="408">
      <c r="A408" s="1"/>
      <c r="C408" s="1"/>
    </row>
    <row r="409">
      <c r="A409" s="1"/>
      <c r="C409" s="1"/>
    </row>
    <row r="410">
      <c r="A410" s="1"/>
      <c r="C410" s="1"/>
    </row>
    <row r="411">
      <c r="A411" s="1"/>
      <c r="C411" s="1"/>
    </row>
    <row r="412">
      <c r="A412" s="1"/>
      <c r="C412" s="1"/>
    </row>
    <row r="413">
      <c r="A413" s="1"/>
      <c r="C413" s="1"/>
    </row>
    <row r="414">
      <c r="A414" s="1"/>
      <c r="C414" s="1"/>
    </row>
    <row r="415">
      <c r="A415" s="1"/>
      <c r="C415" s="1"/>
    </row>
    <row r="416">
      <c r="A416" s="1"/>
      <c r="C416" s="1"/>
    </row>
    <row r="417">
      <c r="A417" s="1"/>
      <c r="C417" s="1"/>
    </row>
    <row r="418">
      <c r="A418" s="1"/>
      <c r="C418" s="1"/>
    </row>
    <row r="419">
      <c r="A419" s="1"/>
      <c r="C419" s="1"/>
    </row>
    <row r="420">
      <c r="A420" s="1"/>
      <c r="C420" s="1"/>
    </row>
    <row r="421">
      <c r="A421" s="1"/>
      <c r="C421" s="1"/>
    </row>
    <row r="422">
      <c r="A422" s="1"/>
      <c r="C422" s="1"/>
    </row>
    <row r="423">
      <c r="A423" s="1"/>
      <c r="C423" s="1"/>
    </row>
    <row r="424">
      <c r="A424" s="1"/>
      <c r="C424" s="1"/>
    </row>
    <row r="425">
      <c r="A425" s="1"/>
      <c r="C425" s="1"/>
    </row>
    <row r="426">
      <c r="A426" s="1"/>
      <c r="C426" s="1"/>
    </row>
    <row r="427">
      <c r="A427" s="1"/>
      <c r="C427" s="1"/>
    </row>
    <row r="428">
      <c r="A428" s="1"/>
      <c r="C428" s="1"/>
    </row>
    <row r="429">
      <c r="A429" s="1"/>
      <c r="C429" s="1"/>
    </row>
    <row r="430">
      <c r="A430" s="1"/>
      <c r="C430" s="1"/>
    </row>
    <row r="431">
      <c r="A431" s="1"/>
      <c r="C431" s="1"/>
    </row>
    <row r="432">
      <c r="A432" s="1"/>
      <c r="C432" s="1"/>
    </row>
    <row r="433">
      <c r="A433" s="1"/>
      <c r="C433" s="1"/>
    </row>
    <row r="434">
      <c r="A434" s="1"/>
      <c r="C434" s="1"/>
    </row>
    <row r="435">
      <c r="A435" s="1"/>
      <c r="C435" s="1"/>
    </row>
    <row r="436">
      <c r="A436" s="1"/>
      <c r="C436" s="1"/>
    </row>
    <row r="437">
      <c r="A437" s="1"/>
      <c r="C437" s="1"/>
    </row>
    <row r="438">
      <c r="A438" s="1"/>
      <c r="C438" s="1"/>
    </row>
    <row r="439">
      <c r="A439" s="1"/>
      <c r="C439" s="1"/>
    </row>
    <row r="440">
      <c r="A440" s="1"/>
      <c r="C440" s="1"/>
    </row>
    <row r="441">
      <c r="A441" s="1"/>
      <c r="C441" s="1"/>
    </row>
    <row r="442">
      <c r="A442" s="1"/>
      <c r="C442" s="1"/>
    </row>
    <row r="443">
      <c r="A443" s="1"/>
      <c r="C443" s="1"/>
    </row>
    <row r="444">
      <c r="A444" s="1"/>
      <c r="C444" s="1"/>
    </row>
    <row r="445">
      <c r="A445" s="1"/>
      <c r="C445" s="1"/>
    </row>
    <row r="446">
      <c r="A446" s="1"/>
      <c r="C446" s="1"/>
    </row>
    <row r="447">
      <c r="A447" s="1"/>
      <c r="C447" s="1"/>
    </row>
    <row r="448">
      <c r="A448" s="1"/>
      <c r="C448" s="1"/>
    </row>
    <row r="449">
      <c r="A449" s="1"/>
      <c r="C449" s="1"/>
    </row>
    <row r="450">
      <c r="A450" s="1"/>
      <c r="C450" s="1"/>
    </row>
    <row r="451">
      <c r="A451" s="1"/>
      <c r="C451" s="1"/>
    </row>
    <row r="452">
      <c r="A452" s="1"/>
      <c r="C452" s="1"/>
    </row>
    <row r="453">
      <c r="A453" s="1"/>
      <c r="C453" s="1"/>
    </row>
    <row r="454">
      <c r="A454" s="1"/>
      <c r="C454" s="1"/>
    </row>
    <row r="455">
      <c r="A455" s="1"/>
      <c r="C455" s="1"/>
    </row>
    <row r="456">
      <c r="A456" s="1"/>
      <c r="C456" s="1"/>
    </row>
    <row r="457">
      <c r="A457" s="1"/>
      <c r="C457" s="1"/>
    </row>
    <row r="458">
      <c r="A458" s="1"/>
      <c r="C458" s="1"/>
    </row>
    <row r="459">
      <c r="A459" s="1"/>
      <c r="C459" s="1"/>
    </row>
    <row r="460">
      <c r="A460" s="1"/>
      <c r="C460" s="1"/>
    </row>
    <row r="461">
      <c r="A461" s="1"/>
      <c r="C461" s="1"/>
    </row>
    <row r="462">
      <c r="A462" s="1"/>
      <c r="C462" s="1"/>
    </row>
    <row r="463">
      <c r="A463" s="1"/>
      <c r="C463" s="1"/>
    </row>
    <row r="464">
      <c r="A464" s="1"/>
      <c r="C464" s="1"/>
    </row>
    <row r="465">
      <c r="A465" s="1"/>
      <c r="C465" s="1"/>
    </row>
    <row r="466">
      <c r="A466" s="1"/>
      <c r="C466" s="1"/>
    </row>
    <row r="467">
      <c r="A467" s="1"/>
      <c r="C467" s="1"/>
    </row>
    <row r="468">
      <c r="A468" s="1"/>
      <c r="C468" s="1"/>
    </row>
    <row r="469">
      <c r="A469" s="1"/>
      <c r="C469" s="1"/>
    </row>
    <row r="470">
      <c r="A470" s="1"/>
      <c r="C470" s="1"/>
    </row>
    <row r="471">
      <c r="A471" s="1"/>
      <c r="C471" s="1"/>
    </row>
    <row r="472">
      <c r="A472" s="1"/>
      <c r="C472" s="1"/>
    </row>
    <row r="473">
      <c r="A473" s="1"/>
      <c r="C473" s="1"/>
    </row>
    <row r="474">
      <c r="A474" s="1"/>
      <c r="C474" s="1"/>
    </row>
    <row r="475">
      <c r="A475" s="1"/>
      <c r="C475" s="1"/>
    </row>
    <row r="476">
      <c r="A476" s="1"/>
      <c r="C476" s="1"/>
    </row>
    <row r="477">
      <c r="A477" s="1"/>
      <c r="C477" s="1"/>
    </row>
    <row r="478">
      <c r="A478" s="1"/>
      <c r="C478" s="1"/>
    </row>
    <row r="479">
      <c r="A479" s="1"/>
      <c r="C479" s="1"/>
    </row>
    <row r="480">
      <c r="A480" s="1"/>
      <c r="C480" s="1"/>
    </row>
    <row r="481">
      <c r="A481" s="1"/>
      <c r="C481" s="1"/>
    </row>
    <row r="482">
      <c r="A482" s="1"/>
      <c r="C482" s="1"/>
    </row>
    <row r="483">
      <c r="A483" s="1"/>
      <c r="C483" s="1"/>
    </row>
    <row r="484">
      <c r="A484" s="1"/>
      <c r="C484" s="1"/>
    </row>
    <row r="485">
      <c r="A485" s="1"/>
      <c r="C485" s="1"/>
    </row>
    <row r="486">
      <c r="A486" s="1"/>
      <c r="C486" s="1"/>
    </row>
    <row r="487">
      <c r="A487" s="1"/>
      <c r="C487" s="1"/>
    </row>
    <row r="488">
      <c r="A488" s="1"/>
      <c r="C488" s="1"/>
    </row>
    <row r="489">
      <c r="A489" s="1"/>
      <c r="C489" s="1"/>
    </row>
    <row r="490">
      <c r="A490" s="1"/>
      <c r="C490" s="1"/>
    </row>
    <row r="491">
      <c r="A491" s="1"/>
      <c r="C491" s="1"/>
    </row>
    <row r="492">
      <c r="A492" s="1"/>
      <c r="C492" s="1"/>
    </row>
    <row r="493">
      <c r="A493" s="1"/>
      <c r="C493" s="1"/>
    </row>
    <row r="494">
      <c r="A494" s="1"/>
      <c r="C494" s="1"/>
    </row>
    <row r="495">
      <c r="A495" s="1"/>
      <c r="C495" s="1"/>
    </row>
    <row r="496">
      <c r="A496" s="1"/>
      <c r="C496" s="1"/>
    </row>
    <row r="497">
      <c r="A497" s="1"/>
      <c r="C497" s="1"/>
    </row>
    <row r="498">
      <c r="A498" s="1"/>
      <c r="C498" s="1"/>
    </row>
    <row r="499">
      <c r="A499" s="1"/>
      <c r="C499" s="1"/>
    </row>
    <row r="500">
      <c r="A500" s="1"/>
      <c r="C500" s="1"/>
    </row>
    <row r="501">
      <c r="A501" s="1"/>
      <c r="C501" s="1"/>
    </row>
    <row r="502">
      <c r="A502" s="1"/>
      <c r="C502" s="1"/>
    </row>
    <row r="503">
      <c r="A503" s="1"/>
      <c r="C503" s="1"/>
    </row>
    <row r="504">
      <c r="A504" s="1"/>
      <c r="C504" s="1"/>
    </row>
    <row r="505">
      <c r="A505" s="1"/>
      <c r="C505" s="1"/>
    </row>
    <row r="506">
      <c r="A506" s="1"/>
      <c r="C506" s="1"/>
    </row>
    <row r="507">
      <c r="A507" s="1"/>
      <c r="C507" s="1"/>
    </row>
    <row r="508">
      <c r="A508" s="1"/>
      <c r="C508" s="1"/>
    </row>
    <row r="509">
      <c r="A509" s="1"/>
      <c r="C509" s="1"/>
    </row>
    <row r="510">
      <c r="A510" s="1"/>
      <c r="C510" s="1"/>
    </row>
    <row r="511">
      <c r="A511" s="1"/>
      <c r="C511" s="1"/>
    </row>
    <row r="512">
      <c r="A512" s="1"/>
      <c r="C512" s="1"/>
    </row>
    <row r="513">
      <c r="A513" s="1"/>
      <c r="C513" s="1"/>
    </row>
    <row r="514">
      <c r="A514" s="1"/>
      <c r="C514" s="1"/>
    </row>
    <row r="515">
      <c r="A515" s="1"/>
      <c r="C515" s="1"/>
    </row>
    <row r="516">
      <c r="A516" s="1"/>
      <c r="C516" s="1"/>
    </row>
    <row r="517">
      <c r="A517" s="1"/>
      <c r="C517" s="1"/>
    </row>
    <row r="518">
      <c r="A518" s="1"/>
      <c r="C518" s="1"/>
    </row>
    <row r="519">
      <c r="A519" s="1"/>
      <c r="C519" s="1"/>
    </row>
    <row r="520">
      <c r="A520" s="1"/>
      <c r="C520" s="1"/>
    </row>
    <row r="521">
      <c r="A521" s="1"/>
      <c r="C521" s="1"/>
    </row>
    <row r="522">
      <c r="A522" s="1"/>
      <c r="C522" s="1"/>
    </row>
    <row r="523">
      <c r="A523" s="1"/>
      <c r="C523" s="1"/>
    </row>
    <row r="524">
      <c r="A524" s="1"/>
      <c r="C524" s="1"/>
    </row>
    <row r="525">
      <c r="A525" s="1"/>
      <c r="C525" s="1"/>
    </row>
    <row r="526">
      <c r="A526" s="1"/>
      <c r="C526" s="1"/>
    </row>
    <row r="527">
      <c r="A527" s="1"/>
      <c r="C527" s="1"/>
    </row>
    <row r="528">
      <c r="A528" s="1"/>
      <c r="C528" s="1"/>
    </row>
    <row r="529">
      <c r="A529" s="1"/>
      <c r="C529" s="1"/>
    </row>
    <row r="530">
      <c r="A530" s="1"/>
      <c r="C530" s="1"/>
    </row>
    <row r="531">
      <c r="A531" s="1"/>
      <c r="C531" s="1"/>
    </row>
    <row r="532">
      <c r="A532" s="1"/>
      <c r="C532" s="1"/>
    </row>
    <row r="533">
      <c r="A533" s="1"/>
      <c r="C533" s="1"/>
    </row>
    <row r="534">
      <c r="A534" s="1"/>
      <c r="C534" s="1"/>
    </row>
    <row r="535">
      <c r="A535" s="1"/>
      <c r="C535" s="1"/>
    </row>
    <row r="536">
      <c r="A536" s="1"/>
      <c r="C536" s="1"/>
    </row>
    <row r="537">
      <c r="A537" s="1"/>
      <c r="C537" s="1"/>
    </row>
    <row r="538">
      <c r="A538" s="1"/>
      <c r="C538" s="1"/>
    </row>
    <row r="539">
      <c r="A539" s="1"/>
      <c r="C539" s="1"/>
    </row>
    <row r="540">
      <c r="A540" s="1"/>
      <c r="C540" s="1"/>
    </row>
    <row r="541">
      <c r="A541" s="1"/>
      <c r="C541" s="1"/>
    </row>
    <row r="542">
      <c r="A542" s="1"/>
      <c r="C542" s="1"/>
    </row>
    <row r="543">
      <c r="A543" s="1"/>
      <c r="C543" s="1"/>
    </row>
    <row r="544">
      <c r="A544" s="1"/>
      <c r="C544" s="1"/>
    </row>
    <row r="545">
      <c r="A545" s="1"/>
      <c r="C545" s="1"/>
    </row>
    <row r="546">
      <c r="A546" s="1"/>
      <c r="C546" s="1"/>
    </row>
    <row r="547">
      <c r="A547" s="1"/>
      <c r="C547" s="1"/>
    </row>
    <row r="548">
      <c r="A548" s="1"/>
      <c r="C548" s="1"/>
    </row>
    <row r="549">
      <c r="A549" s="1"/>
      <c r="C549" s="1"/>
    </row>
    <row r="550">
      <c r="A550" s="1"/>
      <c r="C550" s="1"/>
    </row>
    <row r="551">
      <c r="A551" s="1"/>
      <c r="C551" s="1"/>
    </row>
    <row r="552">
      <c r="A552" s="1"/>
      <c r="C552" s="1"/>
    </row>
    <row r="553">
      <c r="A553" s="1"/>
      <c r="C553" s="1"/>
    </row>
    <row r="554">
      <c r="A554" s="1"/>
      <c r="C554" s="1"/>
    </row>
    <row r="555">
      <c r="A555" s="1"/>
      <c r="C555" s="1"/>
    </row>
    <row r="556">
      <c r="A556" s="1"/>
      <c r="C556" s="1"/>
    </row>
    <row r="557">
      <c r="A557" s="1"/>
      <c r="C557" s="1"/>
    </row>
    <row r="558">
      <c r="A558" s="1"/>
      <c r="C558" s="1"/>
    </row>
    <row r="559">
      <c r="A559" s="1"/>
      <c r="C559" s="1"/>
    </row>
    <row r="560">
      <c r="A560" s="1"/>
      <c r="C560" s="1"/>
    </row>
    <row r="561">
      <c r="A561" s="1"/>
      <c r="C561" s="1"/>
    </row>
    <row r="562">
      <c r="A562" s="1"/>
      <c r="C562" s="1"/>
    </row>
    <row r="563">
      <c r="A563" s="1"/>
      <c r="C563" s="1"/>
    </row>
    <row r="564">
      <c r="A564" s="1"/>
      <c r="C564" s="1"/>
    </row>
    <row r="565">
      <c r="A565" s="1"/>
      <c r="C565" s="1"/>
    </row>
    <row r="566">
      <c r="A566" s="1"/>
      <c r="C566" s="1"/>
    </row>
    <row r="567">
      <c r="A567" s="1"/>
      <c r="C567" s="1"/>
    </row>
    <row r="568">
      <c r="A568" s="1"/>
      <c r="C568" s="1"/>
    </row>
    <row r="569">
      <c r="A569" s="1"/>
      <c r="C569" s="1"/>
    </row>
    <row r="570">
      <c r="A570" s="1"/>
      <c r="C570" s="1"/>
    </row>
    <row r="571">
      <c r="A571" s="1"/>
      <c r="C571" s="1"/>
    </row>
    <row r="572">
      <c r="A572" s="1"/>
      <c r="C572" s="1"/>
    </row>
    <row r="573">
      <c r="A573" s="1"/>
      <c r="C573" s="1"/>
    </row>
    <row r="574">
      <c r="A574" s="1"/>
      <c r="C574" s="1"/>
    </row>
    <row r="575">
      <c r="A575" s="1"/>
      <c r="C575" s="1"/>
    </row>
    <row r="576">
      <c r="A576" s="1"/>
      <c r="C576" s="1"/>
    </row>
    <row r="577">
      <c r="A577" s="1"/>
      <c r="C577" s="1"/>
    </row>
    <row r="578">
      <c r="A578" s="1"/>
      <c r="C578" s="1"/>
    </row>
    <row r="579">
      <c r="A579" s="1"/>
      <c r="C579" s="1"/>
    </row>
    <row r="580">
      <c r="A580" s="1"/>
      <c r="C580" s="1"/>
    </row>
    <row r="581">
      <c r="A581" s="1"/>
      <c r="C581" s="1"/>
    </row>
    <row r="582">
      <c r="A582" s="1"/>
      <c r="C582" s="1"/>
    </row>
    <row r="583">
      <c r="A583" s="1"/>
      <c r="C583" s="1"/>
    </row>
    <row r="584">
      <c r="A584" s="1"/>
      <c r="C584" s="1"/>
    </row>
    <row r="585">
      <c r="A585" s="1"/>
      <c r="C585" s="1"/>
    </row>
    <row r="586">
      <c r="A586" s="1"/>
      <c r="C586" s="1"/>
    </row>
    <row r="587">
      <c r="A587" s="1"/>
      <c r="C587" s="1"/>
    </row>
    <row r="588">
      <c r="A588" s="1"/>
      <c r="C588" s="1"/>
    </row>
    <row r="589">
      <c r="A589" s="1"/>
      <c r="C589" s="1"/>
    </row>
    <row r="590">
      <c r="A590" s="1"/>
      <c r="C590" s="1"/>
    </row>
    <row r="591">
      <c r="A591" s="1"/>
      <c r="C591" s="1"/>
    </row>
    <row r="592">
      <c r="A592" s="1"/>
      <c r="C592" s="1"/>
    </row>
    <row r="593">
      <c r="A593" s="1"/>
      <c r="C593" s="1"/>
    </row>
    <row r="594">
      <c r="A594" s="1"/>
      <c r="C594" s="1"/>
    </row>
    <row r="595">
      <c r="A595" s="1"/>
      <c r="C595" s="1"/>
    </row>
    <row r="596">
      <c r="A596" s="1"/>
      <c r="C596" s="1"/>
    </row>
    <row r="597">
      <c r="A597" s="1"/>
      <c r="C597" s="1"/>
    </row>
    <row r="598">
      <c r="A598" s="1"/>
      <c r="C598" s="1"/>
    </row>
    <row r="599">
      <c r="A599" s="1"/>
      <c r="C599" s="1"/>
    </row>
    <row r="600">
      <c r="A600" s="1"/>
      <c r="C600" s="1"/>
    </row>
    <row r="601">
      <c r="A601" s="1"/>
      <c r="C601" s="1"/>
    </row>
    <row r="602">
      <c r="A602" s="1"/>
      <c r="C602" s="1"/>
    </row>
    <row r="603">
      <c r="A603" s="1"/>
      <c r="C603" s="1"/>
    </row>
    <row r="604">
      <c r="A604" s="1"/>
      <c r="C604" s="1"/>
    </row>
    <row r="605">
      <c r="A605" s="1"/>
      <c r="C605" s="1"/>
    </row>
    <row r="606">
      <c r="A606" s="1"/>
      <c r="C606" s="1"/>
    </row>
    <row r="607">
      <c r="A607" s="1"/>
      <c r="C607" s="1"/>
    </row>
    <row r="608">
      <c r="A608" s="1"/>
      <c r="C608" s="1"/>
    </row>
    <row r="609">
      <c r="A609" s="1"/>
      <c r="C609" s="1"/>
    </row>
    <row r="610">
      <c r="A610" s="1"/>
      <c r="C610" s="1"/>
    </row>
    <row r="611">
      <c r="A611" s="1"/>
      <c r="C611" s="1"/>
    </row>
    <row r="612">
      <c r="A612" s="1"/>
      <c r="C612" s="1"/>
    </row>
    <row r="613">
      <c r="A613" s="1"/>
      <c r="C613" s="1"/>
    </row>
    <row r="614">
      <c r="A614" s="1"/>
      <c r="C614" s="1"/>
    </row>
    <row r="615">
      <c r="A615" s="1"/>
      <c r="C615" s="1"/>
    </row>
    <row r="616">
      <c r="A616" s="1"/>
      <c r="C616" s="1"/>
    </row>
    <row r="617">
      <c r="A617" s="1"/>
      <c r="C617" s="1"/>
    </row>
    <row r="618">
      <c r="A618" s="1"/>
      <c r="C618" s="1"/>
    </row>
    <row r="619">
      <c r="A619" s="1"/>
      <c r="C619" s="1"/>
    </row>
    <row r="620">
      <c r="A620" s="1"/>
      <c r="C620" s="1"/>
    </row>
    <row r="621">
      <c r="A621" s="1"/>
      <c r="C621" s="1"/>
    </row>
    <row r="622">
      <c r="A622" s="1"/>
      <c r="C622" s="1"/>
    </row>
    <row r="623">
      <c r="A623" s="1"/>
      <c r="C623" s="1"/>
    </row>
    <row r="624">
      <c r="A624" s="1"/>
      <c r="C624" s="1"/>
    </row>
    <row r="625">
      <c r="A625" s="1"/>
      <c r="C625" s="1"/>
    </row>
    <row r="626">
      <c r="A626" s="1"/>
      <c r="C626" s="1"/>
    </row>
    <row r="627">
      <c r="A627" s="1"/>
      <c r="C627" s="1"/>
    </row>
    <row r="628">
      <c r="A628" s="1"/>
      <c r="C628" s="1"/>
    </row>
    <row r="629">
      <c r="A629" s="1"/>
      <c r="C629" s="1"/>
    </row>
    <row r="630">
      <c r="A630" s="1"/>
      <c r="C630" s="1"/>
    </row>
    <row r="631">
      <c r="A631" s="1"/>
      <c r="C631" s="1"/>
    </row>
    <row r="632">
      <c r="A632" s="1"/>
      <c r="C632" s="1"/>
    </row>
    <row r="633">
      <c r="A633" s="1"/>
      <c r="C633" s="1"/>
    </row>
    <row r="634">
      <c r="A634" s="1"/>
      <c r="C634" s="1"/>
    </row>
    <row r="635">
      <c r="A635" s="1"/>
      <c r="C635" s="1"/>
    </row>
    <row r="636">
      <c r="A636" s="1"/>
      <c r="C636" s="1"/>
    </row>
    <row r="637">
      <c r="A637" s="1"/>
      <c r="C637" s="1"/>
    </row>
    <row r="638">
      <c r="A638" s="1"/>
      <c r="C638" s="1"/>
    </row>
    <row r="639">
      <c r="A639" s="1"/>
      <c r="C639" s="1"/>
    </row>
    <row r="640">
      <c r="A640" s="1"/>
      <c r="C640" s="1"/>
    </row>
    <row r="641">
      <c r="A641" s="1"/>
      <c r="C641" s="1"/>
    </row>
    <row r="642">
      <c r="A642" s="1"/>
      <c r="C642" s="1"/>
    </row>
    <row r="643">
      <c r="A643" s="1"/>
      <c r="C643" s="1"/>
    </row>
    <row r="644">
      <c r="A644" s="1"/>
      <c r="C644" s="1"/>
    </row>
    <row r="645">
      <c r="A645" s="1"/>
      <c r="C645" s="1"/>
    </row>
    <row r="646">
      <c r="A646" s="1"/>
      <c r="C646" s="1"/>
    </row>
    <row r="647">
      <c r="A647" s="1"/>
      <c r="C647" s="1"/>
    </row>
    <row r="648">
      <c r="A648" s="1"/>
      <c r="C648" s="1"/>
    </row>
    <row r="649">
      <c r="A649" s="1"/>
      <c r="C649" s="1"/>
    </row>
    <row r="650">
      <c r="A650" s="1"/>
      <c r="C650" s="1"/>
    </row>
    <row r="651">
      <c r="A651" s="1"/>
      <c r="C651" s="1"/>
    </row>
    <row r="652">
      <c r="A652" s="1"/>
      <c r="C652" s="1"/>
    </row>
    <row r="653">
      <c r="A653" s="1"/>
      <c r="C653" s="1"/>
    </row>
    <row r="654">
      <c r="A654" s="1"/>
      <c r="C654" s="1"/>
    </row>
    <row r="655">
      <c r="A655" s="1"/>
      <c r="C655" s="1"/>
    </row>
    <row r="656">
      <c r="A656" s="1"/>
      <c r="C656" s="1"/>
    </row>
    <row r="657">
      <c r="A657" s="1"/>
      <c r="C657" s="1"/>
    </row>
    <row r="658">
      <c r="A658" s="1"/>
      <c r="C658" s="1"/>
    </row>
    <row r="659">
      <c r="A659" s="1"/>
      <c r="C659" s="1"/>
    </row>
    <row r="660">
      <c r="A660" s="1"/>
      <c r="C660" s="1"/>
    </row>
    <row r="661">
      <c r="A661" s="1"/>
      <c r="C661" s="1"/>
    </row>
    <row r="662">
      <c r="A662" s="1"/>
      <c r="C662" s="1"/>
    </row>
    <row r="663">
      <c r="A663" s="1"/>
      <c r="C663" s="1"/>
    </row>
    <row r="664">
      <c r="A664" s="1"/>
      <c r="C664" s="1"/>
    </row>
    <row r="665">
      <c r="A665" s="1"/>
      <c r="C665" s="1"/>
    </row>
    <row r="666">
      <c r="A666" s="1"/>
      <c r="C666" s="1"/>
    </row>
    <row r="667">
      <c r="A667" s="1"/>
      <c r="C667" s="1"/>
    </row>
    <row r="668">
      <c r="A668" s="1"/>
      <c r="C668" s="1"/>
    </row>
    <row r="669">
      <c r="A669" s="1"/>
      <c r="C669" s="1"/>
    </row>
    <row r="670">
      <c r="A670" s="1"/>
      <c r="C670" s="1"/>
    </row>
    <row r="671">
      <c r="A671" s="1"/>
      <c r="C671" s="1"/>
    </row>
    <row r="672">
      <c r="A672" s="1"/>
      <c r="C672" s="1"/>
    </row>
    <row r="673">
      <c r="A673" s="1"/>
      <c r="C673" s="1"/>
    </row>
    <row r="674">
      <c r="A674" s="1"/>
      <c r="C674" s="1"/>
    </row>
    <row r="675">
      <c r="A675" s="1"/>
      <c r="C675" s="1"/>
    </row>
    <row r="676">
      <c r="A676" s="1"/>
      <c r="C676" s="1"/>
    </row>
    <row r="677">
      <c r="A677" s="1"/>
      <c r="C677" s="1"/>
    </row>
    <row r="678">
      <c r="A678" s="1"/>
      <c r="C678" s="1"/>
    </row>
    <row r="679">
      <c r="A679" s="1"/>
      <c r="C679" s="1"/>
    </row>
    <row r="680">
      <c r="A680" s="1"/>
      <c r="C680" s="1"/>
    </row>
    <row r="681">
      <c r="A681" s="1"/>
      <c r="C681" s="1"/>
    </row>
    <row r="682">
      <c r="A682" s="1"/>
      <c r="C682" s="1"/>
    </row>
    <row r="683">
      <c r="A683" s="1"/>
      <c r="C683" s="1"/>
    </row>
    <row r="684">
      <c r="A684" s="1"/>
      <c r="C684" s="1"/>
    </row>
    <row r="685">
      <c r="A685" s="1"/>
      <c r="C685" s="1"/>
    </row>
    <row r="686">
      <c r="A686" s="1"/>
      <c r="C686" s="1"/>
    </row>
    <row r="687">
      <c r="A687" s="1"/>
      <c r="C687" s="1"/>
    </row>
    <row r="688">
      <c r="A688" s="1"/>
      <c r="C688" s="1"/>
    </row>
    <row r="689">
      <c r="A689" s="1"/>
      <c r="C689" s="1"/>
    </row>
    <row r="690">
      <c r="A690" s="1"/>
      <c r="C690" s="1"/>
    </row>
    <row r="691">
      <c r="A691" s="1"/>
      <c r="C691" s="1"/>
    </row>
    <row r="692">
      <c r="A692" s="1"/>
      <c r="C692" s="1"/>
    </row>
    <row r="693">
      <c r="A693" s="1"/>
      <c r="C693" s="1"/>
    </row>
    <row r="694">
      <c r="A694" s="1"/>
      <c r="C694" s="1"/>
    </row>
    <row r="695">
      <c r="A695" s="1"/>
      <c r="C695" s="1"/>
    </row>
    <row r="696">
      <c r="A696" s="1"/>
      <c r="C696" s="1"/>
    </row>
    <row r="697">
      <c r="A697" s="1"/>
      <c r="C697" s="1"/>
    </row>
    <row r="698">
      <c r="A698" s="1"/>
      <c r="C698" s="1"/>
    </row>
    <row r="699">
      <c r="A699" s="1"/>
      <c r="C699" s="1"/>
    </row>
    <row r="700">
      <c r="A700" s="1"/>
      <c r="C700" s="1"/>
    </row>
    <row r="701">
      <c r="A701" s="1"/>
      <c r="C701" s="1"/>
    </row>
    <row r="702">
      <c r="A702" s="1"/>
      <c r="C702" s="1"/>
    </row>
    <row r="703">
      <c r="A703" s="1"/>
      <c r="C703" s="1"/>
    </row>
    <row r="704">
      <c r="A704" s="1"/>
      <c r="C704" s="1"/>
    </row>
    <row r="705">
      <c r="A705" s="1"/>
      <c r="C705" s="1"/>
    </row>
    <row r="706">
      <c r="A706" s="1"/>
      <c r="C706" s="1"/>
    </row>
    <row r="707">
      <c r="A707" s="1"/>
      <c r="C707" s="1"/>
    </row>
    <row r="708">
      <c r="A708" s="1"/>
      <c r="C708" s="1"/>
    </row>
    <row r="709">
      <c r="A709" s="1"/>
      <c r="C709" s="1"/>
    </row>
    <row r="710">
      <c r="A710" s="1"/>
      <c r="C710" s="1"/>
    </row>
    <row r="711">
      <c r="A711" s="1"/>
      <c r="C711" s="1"/>
    </row>
    <row r="712">
      <c r="A712" s="1"/>
      <c r="C712" s="1"/>
    </row>
    <row r="713">
      <c r="A713" s="1"/>
      <c r="C713" s="1"/>
    </row>
    <row r="714">
      <c r="A714" s="1"/>
      <c r="C714" s="1"/>
    </row>
    <row r="715">
      <c r="A715" s="1"/>
      <c r="C715" s="1"/>
    </row>
    <row r="716">
      <c r="A716" s="1"/>
      <c r="C716" s="1"/>
    </row>
    <row r="717">
      <c r="A717" s="1"/>
      <c r="C717" s="1"/>
    </row>
    <row r="718">
      <c r="A718" s="1"/>
      <c r="C718" s="1"/>
    </row>
    <row r="719">
      <c r="A719" s="1"/>
      <c r="C719" s="1"/>
    </row>
    <row r="720">
      <c r="A720" s="1"/>
      <c r="C720" s="1"/>
    </row>
    <row r="721">
      <c r="A721" s="1"/>
      <c r="C721" s="1"/>
    </row>
    <row r="722">
      <c r="A722" s="1"/>
      <c r="C722" s="1"/>
    </row>
    <row r="723">
      <c r="A723" s="1"/>
      <c r="C723" s="1"/>
    </row>
    <row r="724">
      <c r="A724" s="1"/>
      <c r="C724" s="1"/>
    </row>
    <row r="725">
      <c r="A725" s="1"/>
      <c r="C725" s="1"/>
    </row>
    <row r="726">
      <c r="A726" s="1"/>
      <c r="C726" s="1"/>
    </row>
    <row r="727">
      <c r="A727" s="1"/>
      <c r="C727" s="1"/>
    </row>
    <row r="728">
      <c r="A728" s="1"/>
      <c r="C728" s="1"/>
    </row>
    <row r="729">
      <c r="A729" s="1"/>
      <c r="C729" s="1"/>
    </row>
    <row r="730">
      <c r="A730" s="1"/>
      <c r="C730" s="1"/>
    </row>
    <row r="731">
      <c r="A731" s="1"/>
      <c r="C731" s="1"/>
    </row>
    <row r="732">
      <c r="A732" s="1"/>
      <c r="C732" s="1"/>
    </row>
    <row r="733">
      <c r="A733" s="1"/>
      <c r="C733" s="1"/>
    </row>
    <row r="734">
      <c r="A734" s="1"/>
      <c r="C734" s="1"/>
    </row>
    <row r="735">
      <c r="A735" s="1"/>
      <c r="C735" s="1"/>
    </row>
    <row r="736">
      <c r="A736" s="1"/>
      <c r="C736" s="1"/>
    </row>
    <row r="737">
      <c r="A737" s="1"/>
      <c r="C737" s="1"/>
    </row>
    <row r="738">
      <c r="A738" s="1"/>
      <c r="C738" s="1"/>
    </row>
    <row r="739">
      <c r="A739" s="1"/>
      <c r="C739" s="1"/>
    </row>
    <row r="740">
      <c r="A740" s="1"/>
      <c r="C740" s="1"/>
    </row>
    <row r="741">
      <c r="A741" s="1"/>
      <c r="C741" s="1"/>
    </row>
    <row r="742">
      <c r="A742" s="1"/>
      <c r="C742" s="1"/>
    </row>
    <row r="743">
      <c r="A743" s="1"/>
      <c r="C743" s="1"/>
    </row>
    <row r="744">
      <c r="A744" s="1"/>
      <c r="C744" s="1"/>
    </row>
    <row r="745">
      <c r="A745" s="1"/>
      <c r="C745" s="1"/>
    </row>
    <row r="746">
      <c r="A746" s="1"/>
      <c r="C746" s="1"/>
    </row>
    <row r="747">
      <c r="A747" s="1"/>
      <c r="C747" s="1"/>
    </row>
    <row r="748">
      <c r="A748" s="1"/>
      <c r="C748" s="1"/>
    </row>
    <row r="749">
      <c r="A749" s="1"/>
      <c r="C749" s="1"/>
    </row>
    <row r="750">
      <c r="A750" s="1"/>
      <c r="C750" s="1"/>
    </row>
    <row r="751">
      <c r="A751" s="1"/>
      <c r="C751" s="1"/>
    </row>
    <row r="752">
      <c r="A752" s="1"/>
      <c r="C752" s="1"/>
    </row>
    <row r="753">
      <c r="A753" s="1"/>
      <c r="C753" s="1"/>
    </row>
    <row r="754">
      <c r="A754" s="1"/>
      <c r="C754" s="1"/>
    </row>
    <row r="755">
      <c r="A755" s="1"/>
      <c r="C755" s="1"/>
    </row>
    <row r="756">
      <c r="A756" s="1"/>
      <c r="C756" s="1"/>
    </row>
    <row r="757">
      <c r="A757" s="1"/>
      <c r="C757" s="1"/>
    </row>
    <row r="758">
      <c r="A758" s="1"/>
      <c r="C758" s="1"/>
    </row>
    <row r="759">
      <c r="A759" s="1"/>
      <c r="C759" s="1"/>
    </row>
    <row r="760">
      <c r="A760" s="1"/>
      <c r="C760" s="1"/>
    </row>
    <row r="761">
      <c r="A761" s="1"/>
      <c r="C761" s="1"/>
    </row>
    <row r="762">
      <c r="A762" s="1"/>
      <c r="C762" s="1"/>
    </row>
    <row r="763">
      <c r="A763" s="1"/>
      <c r="C763" s="1"/>
    </row>
    <row r="764">
      <c r="A764" s="1"/>
      <c r="C764" s="1"/>
    </row>
    <row r="765">
      <c r="A765" s="1"/>
      <c r="C765" s="1"/>
    </row>
    <row r="766">
      <c r="A766" s="1"/>
      <c r="C766" s="1"/>
    </row>
    <row r="767">
      <c r="A767" s="1"/>
      <c r="C767" s="1"/>
    </row>
    <row r="768">
      <c r="A768" s="1"/>
      <c r="C768" s="1"/>
    </row>
    <row r="769">
      <c r="A769" s="1"/>
      <c r="C769" s="1"/>
    </row>
    <row r="770">
      <c r="A770" s="1"/>
      <c r="C770" s="1"/>
    </row>
    <row r="771">
      <c r="A771" s="1"/>
      <c r="C771" s="1"/>
    </row>
    <row r="772">
      <c r="A772" s="1"/>
      <c r="C772" s="1"/>
    </row>
    <row r="773">
      <c r="A773" s="1"/>
      <c r="C773" s="1"/>
    </row>
    <row r="774">
      <c r="A774" s="1"/>
      <c r="C774" s="1"/>
    </row>
    <row r="775">
      <c r="A775" s="1"/>
      <c r="C775" s="1"/>
    </row>
    <row r="776">
      <c r="A776" s="1"/>
      <c r="C776" s="1"/>
    </row>
    <row r="777">
      <c r="A777" s="1"/>
      <c r="C777" s="1"/>
    </row>
    <row r="778">
      <c r="A778" s="1"/>
      <c r="C778" s="1"/>
    </row>
    <row r="779">
      <c r="A779" s="1"/>
      <c r="C779" s="1"/>
    </row>
    <row r="780">
      <c r="A780" s="1"/>
      <c r="C780" s="1"/>
    </row>
    <row r="781">
      <c r="A781" s="1"/>
      <c r="C781" s="1"/>
    </row>
    <row r="782">
      <c r="A782" s="1"/>
      <c r="C782" s="1"/>
    </row>
    <row r="783">
      <c r="A783" s="1"/>
      <c r="C783" s="1"/>
    </row>
    <row r="784">
      <c r="A784" s="1"/>
      <c r="C784" s="1"/>
    </row>
    <row r="785">
      <c r="A785" s="1"/>
      <c r="C785" s="1"/>
    </row>
    <row r="786">
      <c r="A786" s="1"/>
      <c r="C786" s="1"/>
    </row>
    <row r="787">
      <c r="A787" s="1"/>
      <c r="C787" s="1"/>
    </row>
    <row r="788">
      <c r="A788" s="1"/>
      <c r="C788" s="1"/>
    </row>
    <row r="789">
      <c r="A789" s="1"/>
      <c r="C789" s="1"/>
    </row>
    <row r="790">
      <c r="A790" s="1"/>
      <c r="C790" s="1"/>
    </row>
    <row r="791">
      <c r="A791" s="1"/>
      <c r="C791" s="1"/>
    </row>
    <row r="792">
      <c r="A792" s="1"/>
      <c r="C792" s="1"/>
    </row>
    <row r="793">
      <c r="A793" s="1"/>
      <c r="C793" s="1"/>
    </row>
    <row r="794">
      <c r="A794" s="1"/>
      <c r="C794" s="1"/>
    </row>
    <row r="795">
      <c r="A795" s="1"/>
      <c r="C795" s="1"/>
    </row>
    <row r="796">
      <c r="A796" s="1"/>
      <c r="C796" s="1"/>
    </row>
    <row r="797">
      <c r="A797" s="1"/>
      <c r="C797" s="1"/>
    </row>
    <row r="798">
      <c r="A798" s="1"/>
      <c r="C798" s="1"/>
    </row>
    <row r="799">
      <c r="A799" s="1"/>
      <c r="C799" s="1"/>
    </row>
    <row r="800">
      <c r="A800" s="1"/>
      <c r="C800" s="1"/>
    </row>
    <row r="801">
      <c r="A801" s="1"/>
      <c r="C801" s="1"/>
    </row>
    <row r="802">
      <c r="A802" s="1"/>
      <c r="C802" s="1"/>
    </row>
    <row r="803">
      <c r="A803" s="1"/>
      <c r="C803" s="1"/>
    </row>
    <row r="804">
      <c r="A804" s="1"/>
      <c r="C804" s="1"/>
    </row>
    <row r="805">
      <c r="A805" s="1"/>
      <c r="C805" s="1"/>
    </row>
    <row r="806">
      <c r="A806" s="1"/>
      <c r="C806" s="1"/>
    </row>
    <row r="807">
      <c r="A807" s="1"/>
      <c r="C807" s="1"/>
    </row>
    <row r="808">
      <c r="A808" s="1"/>
      <c r="C808" s="1"/>
    </row>
    <row r="809">
      <c r="A809" s="1"/>
      <c r="C809" s="1"/>
    </row>
    <row r="810">
      <c r="A810" s="1"/>
      <c r="C810" s="1"/>
    </row>
    <row r="811">
      <c r="A811" s="1"/>
      <c r="C811" s="1"/>
    </row>
    <row r="812">
      <c r="A812" s="1"/>
      <c r="C812" s="1"/>
    </row>
    <row r="813">
      <c r="A813" s="1"/>
      <c r="C813" s="1"/>
    </row>
    <row r="814">
      <c r="A814" s="1"/>
      <c r="C814" s="1"/>
    </row>
    <row r="815">
      <c r="A815" s="1"/>
      <c r="C815" s="1"/>
    </row>
    <row r="816">
      <c r="A816" s="1"/>
      <c r="C816" s="1"/>
    </row>
    <row r="817">
      <c r="A817" s="1"/>
      <c r="C817" s="1"/>
    </row>
    <row r="818">
      <c r="A818" s="1"/>
      <c r="C818" s="1"/>
    </row>
    <row r="819">
      <c r="A819" s="1"/>
      <c r="C819" s="1"/>
    </row>
    <row r="820">
      <c r="A820" s="1"/>
      <c r="C820" s="1"/>
    </row>
    <row r="821">
      <c r="A821" s="1"/>
      <c r="C821" s="1"/>
    </row>
    <row r="822">
      <c r="A822" s="1"/>
      <c r="C822" s="1"/>
    </row>
    <row r="823">
      <c r="A823" s="1"/>
      <c r="C823" s="1"/>
    </row>
    <row r="824">
      <c r="A824" s="1"/>
      <c r="C824" s="1"/>
    </row>
    <row r="825">
      <c r="A825" s="1"/>
      <c r="C825" s="1"/>
    </row>
    <row r="826">
      <c r="A826" s="1"/>
      <c r="C826" s="1"/>
    </row>
    <row r="827">
      <c r="A827" s="1"/>
      <c r="C827" s="1"/>
    </row>
    <row r="828">
      <c r="A828" s="1"/>
      <c r="C828" s="1"/>
    </row>
    <row r="829">
      <c r="A829" s="1"/>
      <c r="C829" s="1"/>
    </row>
    <row r="830">
      <c r="A830" s="1"/>
      <c r="C830" s="1"/>
    </row>
    <row r="831">
      <c r="A831" s="1"/>
      <c r="C831" s="1"/>
    </row>
    <row r="832">
      <c r="A832" s="1"/>
      <c r="C832" s="1"/>
    </row>
    <row r="833">
      <c r="A833" s="1"/>
      <c r="C833" s="1"/>
    </row>
    <row r="834">
      <c r="A834" s="1"/>
      <c r="C834" s="1"/>
    </row>
    <row r="835">
      <c r="A835" s="1"/>
      <c r="C835" s="1"/>
    </row>
    <row r="836">
      <c r="A836" s="1"/>
      <c r="C836" s="1"/>
    </row>
    <row r="837">
      <c r="A837" s="1"/>
      <c r="C837" s="1"/>
    </row>
    <row r="838">
      <c r="A838" s="1"/>
      <c r="C838" s="1"/>
    </row>
    <row r="839">
      <c r="A839" s="1"/>
      <c r="C839" s="1"/>
    </row>
    <row r="840">
      <c r="A840" s="1"/>
      <c r="C840" s="1"/>
    </row>
    <row r="841">
      <c r="A841" s="1"/>
      <c r="C841" s="1"/>
    </row>
    <row r="842">
      <c r="A842" s="1"/>
      <c r="C842" s="1"/>
    </row>
    <row r="843">
      <c r="A843" s="1"/>
      <c r="C843" s="1"/>
    </row>
    <row r="844">
      <c r="A844" s="1"/>
      <c r="C844" s="1"/>
    </row>
    <row r="845">
      <c r="A845" s="1"/>
      <c r="C845" s="1"/>
    </row>
    <row r="846">
      <c r="A846" s="1"/>
      <c r="C846" s="1"/>
    </row>
    <row r="847">
      <c r="A847" s="1"/>
      <c r="C847" s="1"/>
    </row>
    <row r="848">
      <c r="A848" s="1"/>
      <c r="C848" s="1"/>
    </row>
    <row r="849">
      <c r="A849" s="1"/>
      <c r="C849" s="1"/>
    </row>
    <row r="850">
      <c r="A850" s="1"/>
      <c r="C850" s="1"/>
    </row>
    <row r="851">
      <c r="A851" s="1"/>
      <c r="C851" s="1"/>
    </row>
    <row r="852">
      <c r="A852" s="1"/>
      <c r="C852" s="1"/>
    </row>
    <row r="853">
      <c r="A853" s="1"/>
      <c r="C853" s="1"/>
    </row>
    <row r="854">
      <c r="A854" s="1"/>
      <c r="C854" s="1"/>
    </row>
    <row r="855">
      <c r="A855" s="1"/>
      <c r="C855" s="1"/>
    </row>
    <row r="856">
      <c r="A856" s="1"/>
      <c r="C856" s="1"/>
    </row>
    <row r="857">
      <c r="A857" s="1"/>
      <c r="C857" s="1"/>
    </row>
    <row r="858">
      <c r="A858" s="1"/>
      <c r="C858" s="1"/>
    </row>
    <row r="859">
      <c r="A859" s="1"/>
      <c r="C859" s="1"/>
    </row>
    <row r="860">
      <c r="A860" s="1"/>
      <c r="C860" s="1"/>
    </row>
    <row r="861">
      <c r="A861" s="1"/>
      <c r="C861" s="1"/>
    </row>
    <row r="862">
      <c r="A862" s="1"/>
      <c r="C862" s="1"/>
    </row>
    <row r="863">
      <c r="A863" s="1"/>
      <c r="C863" s="1"/>
    </row>
    <row r="864">
      <c r="A864" s="1"/>
      <c r="C864" s="1"/>
    </row>
    <row r="865">
      <c r="A865" s="1"/>
      <c r="C865" s="1"/>
    </row>
    <row r="866">
      <c r="A866" s="1"/>
      <c r="C866" s="1"/>
    </row>
    <row r="867">
      <c r="A867" s="1"/>
      <c r="C867" s="1"/>
    </row>
    <row r="868">
      <c r="A868" s="1"/>
      <c r="C868" s="1"/>
    </row>
    <row r="869">
      <c r="A869" s="1"/>
      <c r="C869" s="1"/>
    </row>
    <row r="870">
      <c r="A870" s="1"/>
      <c r="C870" s="1"/>
    </row>
    <row r="871">
      <c r="A871" s="1"/>
      <c r="C871" s="1"/>
    </row>
    <row r="872">
      <c r="A872" s="1"/>
      <c r="C872" s="1"/>
    </row>
    <row r="873">
      <c r="A873" s="1"/>
      <c r="C873" s="1"/>
    </row>
    <row r="874">
      <c r="A874" s="1"/>
      <c r="C874" s="1"/>
    </row>
    <row r="875">
      <c r="A875" s="1"/>
      <c r="C875" s="1"/>
    </row>
    <row r="876">
      <c r="A876" s="1"/>
      <c r="C876" s="1"/>
    </row>
    <row r="877">
      <c r="A877" s="1"/>
      <c r="C877" s="1"/>
    </row>
    <row r="878">
      <c r="A878" s="1"/>
      <c r="C878" s="1"/>
    </row>
    <row r="879">
      <c r="A879" s="1"/>
      <c r="C879" s="1"/>
    </row>
    <row r="880">
      <c r="A880" s="1"/>
      <c r="C880" s="1"/>
    </row>
    <row r="881">
      <c r="A881" s="1"/>
      <c r="C881" s="1"/>
    </row>
    <row r="882">
      <c r="A882" s="1"/>
      <c r="C882" s="1"/>
    </row>
    <row r="883">
      <c r="A883" s="1"/>
      <c r="C883" s="1"/>
    </row>
    <row r="884">
      <c r="A884" s="1"/>
      <c r="C884" s="1"/>
    </row>
    <row r="885">
      <c r="A885" s="1"/>
      <c r="C885" s="1"/>
    </row>
    <row r="886">
      <c r="A886" s="1"/>
      <c r="C886" s="1"/>
    </row>
    <row r="887">
      <c r="A887" s="1"/>
      <c r="C887" s="1"/>
    </row>
    <row r="888">
      <c r="A888" s="1"/>
      <c r="C888" s="1"/>
    </row>
    <row r="889">
      <c r="A889" s="1"/>
      <c r="C889" s="1"/>
    </row>
    <row r="890">
      <c r="A890" s="1"/>
      <c r="C890" s="1"/>
    </row>
    <row r="891">
      <c r="A891" s="1"/>
      <c r="C891" s="1"/>
    </row>
    <row r="892">
      <c r="A892" s="1"/>
      <c r="C892" s="1"/>
    </row>
    <row r="893">
      <c r="A893" s="1"/>
      <c r="C893" s="1"/>
    </row>
    <row r="894">
      <c r="A894" s="1"/>
      <c r="C894" s="1"/>
    </row>
    <row r="895">
      <c r="A895" s="1"/>
      <c r="C895" s="1"/>
    </row>
    <row r="896">
      <c r="A896" s="1"/>
      <c r="C896" s="1"/>
    </row>
    <row r="897">
      <c r="A897" s="1"/>
      <c r="C897" s="1"/>
    </row>
    <row r="898">
      <c r="A898" s="1"/>
      <c r="C898" s="1"/>
    </row>
    <row r="899">
      <c r="A899" s="1"/>
      <c r="C899" s="1"/>
    </row>
    <row r="900">
      <c r="A900" s="1"/>
      <c r="C900" s="1"/>
    </row>
    <row r="901">
      <c r="A901" s="1"/>
      <c r="C901" s="1"/>
    </row>
    <row r="902">
      <c r="A902" s="1"/>
      <c r="C902" s="1"/>
    </row>
    <row r="903">
      <c r="A903" s="1"/>
      <c r="C903" s="1"/>
    </row>
    <row r="904">
      <c r="A904" s="1"/>
      <c r="C904" s="1"/>
    </row>
    <row r="905">
      <c r="A905" s="1"/>
      <c r="C905" s="1"/>
    </row>
    <row r="906">
      <c r="A906" s="1"/>
      <c r="C906" s="1"/>
    </row>
    <row r="907">
      <c r="A907" s="1"/>
      <c r="C907" s="1"/>
    </row>
    <row r="908">
      <c r="A908" s="1"/>
      <c r="C908" s="1"/>
    </row>
    <row r="909">
      <c r="A909" s="1"/>
      <c r="C909" s="1"/>
    </row>
    <row r="910">
      <c r="A910" s="1"/>
      <c r="C910" s="1"/>
    </row>
    <row r="911">
      <c r="A911" s="1"/>
      <c r="C911" s="1"/>
    </row>
    <row r="912">
      <c r="A912" s="1"/>
      <c r="C912" s="1"/>
    </row>
    <row r="913">
      <c r="A913" s="1"/>
      <c r="C913" s="1"/>
    </row>
    <row r="914">
      <c r="A914" s="1"/>
      <c r="C914" s="1"/>
    </row>
    <row r="915">
      <c r="A915" s="1"/>
      <c r="C915" s="1"/>
    </row>
    <row r="916">
      <c r="A916" s="1"/>
      <c r="C916" s="1"/>
    </row>
    <row r="917">
      <c r="A917" s="1"/>
      <c r="C917" s="1"/>
    </row>
    <row r="918">
      <c r="A918" s="1"/>
      <c r="C918" s="1"/>
    </row>
    <row r="919">
      <c r="A919" s="1"/>
      <c r="C919" s="1"/>
    </row>
    <row r="920">
      <c r="A920" s="1"/>
      <c r="C920" s="1"/>
    </row>
    <row r="921">
      <c r="A921" s="1"/>
      <c r="C921" s="1"/>
    </row>
    <row r="922">
      <c r="A922" s="1"/>
      <c r="C922" s="1"/>
    </row>
    <row r="923">
      <c r="A923" s="1"/>
      <c r="C923" s="1"/>
    </row>
    <row r="924">
      <c r="A924" s="1"/>
      <c r="C924" s="1"/>
    </row>
    <row r="925">
      <c r="A925" s="1"/>
      <c r="C925" s="1"/>
    </row>
    <row r="926">
      <c r="A926" s="1"/>
      <c r="C926" s="1"/>
    </row>
    <row r="927">
      <c r="A927" s="1"/>
      <c r="C927" s="1"/>
    </row>
    <row r="928">
      <c r="A928" s="1"/>
      <c r="C928" s="1"/>
    </row>
    <row r="929">
      <c r="A929" s="1"/>
      <c r="C929" s="1"/>
    </row>
    <row r="930">
      <c r="A930" s="1"/>
      <c r="C930" s="1"/>
    </row>
    <row r="931">
      <c r="A931" s="1"/>
      <c r="C931" s="1"/>
    </row>
    <row r="932">
      <c r="A932" s="1"/>
      <c r="C932" s="1"/>
    </row>
    <row r="933">
      <c r="A933" s="1"/>
      <c r="C933" s="1"/>
    </row>
    <row r="934">
      <c r="A934" s="1"/>
      <c r="C934" s="1"/>
    </row>
    <row r="935">
      <c r="A935" s="1"/>
      <c r="C935" s="1"/>
    </row>
    <row r="936">
      <c r="A936" s="1"/>
      <c r="C936" s="1"/>
    </row>
    <row r="937">
      <c r="A937" s="1"/>
      <c r="C937" s="1"/>
    </row>
    <row r="938">
      <c r="A938" s="1"/>
      <c r="C938" s="1"/>
    </row>
    <row r="939">
      <c r="A939" s="1"/>
      <c r="C939" s="1"/>
    </row>
    <row r="940">
      <c r="A940" s="1"/>
      <c r="C940" s="1"/>
    </row>
    <row r="941">
      <c r="A941" s="1"/>
      <c r="C941" s="1"/>
    </row>
    <row r="942">
      <c r="A942" s="1"/>
      <c r="C942" s="1"/>
    </row>
    <row r="943">
      <c r="A943" s="1"/>
      <c r="C943" s="1"/>
    </row>
    <row r="944">
      <c r="A944" s="1"/>
      <c r="C944" s="1"/>
    </row>
    <row r="945">
      <c r="A945" s="1"/>
      <c r="C945" s="1"/>
    </row>
    <row r="946">
      <c r="A946" s="1"/>
      <c r="C946" s="1"/>
    </row>
    <row r="947">
      <c r="A947" s="1"/>
      <c r="C947" s="1"/>
    </row>
    <row r="948">
      <c r="A948" s="1"/>
      <c r="C948" s="1"/>
    </row>
    <row r="949">
      <c r="A949" s="1"/>
      <c r="C949" s="1"/>
    </row>
    <row r="950">
      <c r="A950" s="1"/>
      <c r="C950" s="1"/>
    </row>
    <row r="951">
      <c r="A951" s="1"/>
      <c r="C951" s="1"/>
    </row>
    <row r="952">
      <c r="A952" s="1"/>
      <c r="C952" s="1"/>
    </row>
    <row r="953">
      <c r="A953" s="1"/>
      <c r="C953" s="1"/>
    </row>
    <row r="954">
      <c r="A954" s="1"/>
      <c r="C954" s="1"/>
    </row>
    <row r="955">
      <c r="A955" s="1"/>
      <c r="C955" s="1"/>
    </row>
    <row r="956">
      <c r="A956" s="1"/>
      <c r="C956" s="1"/>
    </row>
    <row r="957">
      <c r="A957" s="1"/>
      <c r="C957" s="1"/>
    </row>
    <row r="958">
      <c r="A958" s="1"/>
      <c r="C958" s="1"/>
    </row>
    <row r="959">
      <c r="A959" s="1"/>
      <c r="C959" s="1"/>
    </row>
    <row r="960">
      <c r="A960" s="1"/>
      <c r="C960" s="1"/>
    </row>
    <row r="961">
      <c r="A961" s="1"/>
      <c r="C961" s="1"/>
    </row>
    <row r="962">
      <c r="A962" s="1"/>
      <c r="C962" s="1"/>
    </row>
    <row r="963">
      <c r="A963" s="1"/>
      <c r="C963" s="1"/>
    </row>
    <row r="964">
      <c r="A964" s="1"/>
      <c r="C964" s="1"/>
    </row>
    <row r="965">
      <c r="A965" s="1"/>
      <c r="C965" s="1"/>
    </row>
    <row r="966">
      <c r="A966" s="1"/>
      <c r="C966" s="1"/>
    </row>
    <row r="967">
      <c r="A967" s="1"/>
      <c r="C967" s="1"/>
    </row>
    <row r="968">
      <c r="A968" s="1"/>
      <c r="C968" s="1"/>
    </row>
    <row r="969">
      <c r="A969" s="1"/>
      <c r="C969" s="1"/>
    </row>
    <row r="970">
      <c r="A970" s="1"/>
      <c r="C970" s="1"/>
    </row>
    <row r="971">
      <c r="A971" s="1"/>
      <c r="C971" s="1"/>
    </row>
    <row r="972">
      <c r="A972" s="1"/>
      <c r="C972" s="1"/>
    </row>
    <row r="973">
      <c r="A973" s="1"/>
      <c r="C973" s="1"/>
    </row>
    <row r="974">
      <c r="A974" s="1"/>
      <c r="C974" s="1"/>
    </row>
    <row r="975">
      <c r="A975" s="1"/>
      <c r="C975" s="1"/>
    </row>
    <row r="976">
      <c r="A976" s="1"/>
      <c r="C976" s="1"/>
    </row>
    <row r="977">
      <c r="A977" s="1"/>
      <c r="C977" s="1"/>
    </row>
    <row r="978">
      <c r="A978" s="1"/>
      <c r="C978" s="1"/>
    </row>
    <row r="979">
      <c r="A979" s="1"/>
      <c r="C979" s="1"/>
    </row>
    <row r="980">
      <c r="A980" s="1"/>
      <c r="C980" s="1"/>
    </row>
    <row r="981">
      <c r="A981" s="1"/>
      <c r="C981" s="1"/>
    </row>
    <row r="982">
      <c r="A982" s="1"/>
      <c r="C982" s="1"/>
    </row>
    <row r="983">
      <c r="A983" s="1"/>
      <c r="C983" s="1"/>
    </row>
    <row r="984">
      <c r="A984" s="1"/>
      <c r="C984" s="1"/>
    </row>
    <row r="985">
      <c r="A985" s="1"/>
      <c r="C985" s="1"/>
    </row>
    <row r="986">
      <c r="A986" s="1"/>
      <c r="C986" s="1"/>
    </row>
    <row r="987">
      <c r="A987" s="1"/>
      <c r="C987" s="1"/>
    </row>
    <row r="988">
      <c r="A988" s="1"/>
      <c r="C988" s="1"/>
    </row>
    <row r="989">
      <c r="A989" s="1"/>
      <c r="C989" s="1"/>
    </row>
    <row r="990">
      <c r="A990" s="1"/>
      <c r="C990" s="1"/>
    </row>
    <row r="991">
      <c r="A991" s="1"/>
      <c r="C991" s="1"/>
    </row>
    <row r="992">
      <c r="A992" s="1"/>
      <c r="C992" s="1"/>
    </row>
    <row r="993">
      <c r="A993" s="1"/>
      <c r="C993" s="1"/>
    </row>
    <row r="994">
      <c r="A994" s="1"/>
      <c r="C994" s="1"/>
    </row>
    <row r="995">
      <c r="A995" s="1"/>
      <c r="C995" s="1"/>
    </row>
    <row r="996">
      <c r="A996" s="1"/>
      <c r="C996" s="1"/>
    </row>
    <row r="997">
      <c r="A997" s="1"/>
      <c r="C997" s="1"/>
    </row>
    <row r="998">
      <c r="A998" s="1"/>
      <c r="C998" s="1"/>
    </row>
    <row r="999">
      <c r="A999" s="1"/>
      <c r="C999" s="1"/>
    </row>
    <row r="1000">
      <c r="A1000" s="1"/>
      <c r="C1000" s="1"/>
    </row>
  </sheetData>
  <mergeCells count="2">
    <mergeCell ref="A24:A26"/>
    <mergeCell ref="A3:A1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3.71"/>
    <col customWidth="1" min="3" max="3" width="42.29"/>
    <col customWidth="1" min="4" max="4" width="19.57"/>
    <col customWidth="1" min="5" max="5" width="12.86"/>
    <col customWidth="1" min="6" max="6" width="13.43"/>
    <col customWidth="1" min="7" max="7" width="12.86"/>
    <col customWidth="1" min="8" max="8" width="182.71"/>
    <col customWidth="1" min="9" max="26" width="9.14"/>
  </cols>
  <sheetData>
    <row r="1">
      <c r="A1" s="272"/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</row>
    <row r="2">
      <c r="A2" s="272"/>
      <c r="B2" s="272"/>
      <c r="C2" s="273" t="s">
        <v>594</v>
      </c>
      <c r="D2" s="274"/>
      <c r="E2" s="274"/>
      <c r="F2" s="274"/>
      <c r="G2" s="275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</row>
    <row r="3">
      <c r="A3" s="272"/>
      <c r="B3" s="272"/>
      <c r="C3" s="276" t="s">
        <v>595</v>
      </c>
      <c r="D3" s="277" t="s">
        <v>596</v>
      </c>
      <c r="E3" s="274"/>
      <c r="F3" s="274"/>
      <c r="G3" s="275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</row>
    <row r="4">
      <c r="A4" s="272"/>
      <c r="B4" s="272"/>
      <c r="C4" s="278" t="s">
        <v>597</v>
      </c>
      <c r="D4" s="279" t="s">
        <v>598</v>
      </c>
      <c r="E4" s="280"/>
      <c r="F4" s="280"/>
      <c r="G4" s="170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</row>
    <row r="5">
      <c r="A5" s="272"/>
      <c r="B5" s="272"/>
      <c r="C5" s="281"/>
      <c r="D5" s="282" t="s">
        <v>599</v>
      </c>
      <c r="E5" s="283"/>
      <c r="F5" s="283"/>
      <c r="G5" s="284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</row>
    <row r="6">
      <c r="A6" s="272"/>
      <c r="B6" s="272"/>
      <c r="C6" s="278" t="s">
        <v>600</v>
      </c>
      <c r="D6" s="279" t="s">
        <v>601</v>
      </c>
      <c r="E6" s="280"/>
      <c r="F6" s="280"/>
      <c r="G6" s="170"/>
      <c r="H6" s="272"/>
      <c r="I6" s="272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</row>
    <row r="7">
      <c r="A7" s="272"/>
      <c r="B7" s="272"/>
      <c r="C7" s="285"/>
      <c r="D7" s="286" t="s">
        <v>602</v>
      </c>
      <c r="E7" s="66"/>
      <c r="F7" s="66"/>
      <c r="G7" s="287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>
      <c r="A8" s="272"/>
      <c r="B8" s="272"/>
      <c r="C8" s="285"/>
      <c r="D8" s="286" t="s">
        <v>603</v>
      </c>
      <c r="E8" s="66"/>
      <c r="F8" s="66"/>
      <c r="G8" s="287"/>
      <c r="H8" s="272"/>
      <c r="I8" s="27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>
      <c r="A9" s="272"/>
      <c r="B9" s="272"/>
      <c r="C9" s="281"/>
      <c r="D9" s="288" t="s">
        <v>604</v>
      </c>
      <c r="E9" s="289"/>
      <c r="F9" s="289"/>
      <c r="G9" s="290"/>
      <c r="H9" s="272"/>
      <c r="I9" s="27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>
      <c r="A10" s="272"/>
      <c r="B10" s="272"/>
      <c r="C10" s="272"/>
      <c r="D10" s="272"/>
      <c r="E10" s="272"/>
      <c r="F10" s="272"/>
      <c r="G10" s="272"/>
      <c r="H10" s="272"/>
      <c r="I10" s="27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>
      <c r="A11" s="272"/>
      <c r="B11" s="272"/>
      <c r="C11" s="291" t="s">
        <v>605</v>
      </c>
      <c r="D11" s="292"/>
      <c r="E11" s="292"/>
      <c r="F11" s="292"/>
      <c r="G11" s="18"/>
      <c r="H11" s="272"/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>
      <c r="A12" s="272"/>
      <c r="B12" s="272"/>
      <c r="C12" s="293" t="s">
        <v>606</v>
      </c>
      <c r="D12" s="294"/>
      <c r="E12" s="295" t="s">
        <v>112</v>
      </c>
      <c r="F12" s="296" t="s">
        <v>607</v>
      </c>
      <c r="G12" s="275"/>
      <c r="H12" s="272"/>
      <c r="I12" s="27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>
      <c r="A13" s="272"/>
      <c r="B13" s="272"/>
      <c r="C13" s="297">
        <v>42644.0</v>
      </c>
      <c r="D13" s="72"/>
      <c r="E13" s="298">
        <v>170000.0</v>
      </c>
      <c r="F13" s="299">
        <f t="shared" ref="F13:F15" si="1">E13/$E$16</f>
        <v>0.34</v>
      </c>
      <c r="G13" s="300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>
      <c r="A14" s="272"/>
      <c r="B14" s="272"/>
      <c r="C14" s="301">
        <v>42705.0</v>
      </c>
      <c r="D14" s="65"/>
      <c r="E14" s="53">
        <v>165000.0</v>
      </c>
      <c r="F14" s="302">
        <f t="shared" si="1"/>
        <v>0.33</v>
      </c>
      <c r="G14" s="287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>
      <c r="A15" s="272"/>
      <c r="B15" s="272"/>
      <c r="C15" s="303">
        <v>42767.0</v>
      </c>
      <c r="D15" s="304"/>
      <c r="E15" s="73">
        <v>165000.0</v>
      </c>
      <c r="F15" s="305">
        <f t="shared" si="1"/>
        <v>0.33</v>
      </c>
      <c r="G15" s="290"/>
      <c r="H15" s="272"/>
      <c r="I15" s="272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</row>
    <row r="16">
      <c r="A16" s="272"/>
      <c r="B16" s="272"/>
      <c r="C16" s="306" t="s">
        <v>84</v>
      </c>
      <c r="D16" s="307"/>
      <c r="E16" s="308">
        <f>SUM(E13:E15)</f>
        <v>500000</v>
      </c>
      <c r="F16" s="309">
        <f>SUM(F13:G15)</f>
        <v>1</v>
      </c>
      <c r="G16" s="310"/>
      <c r="H16" s="272"/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</row>
    <row r="17">
      <c r="A17" s="272"/>
      <c r="B17" s="272"/>
      <c r="C17" s="272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</row>
    <row r="18">
      <c r="A18" s="272"/>
      <c r="B18" s="273" t="s">
        <v>608</v>
      </c>
      <c r="C18" s="274"/>
      <c r="D18" s="274"/>
      <c r="E18" s="274"/>
      <c r="F18" s="274"/>
      <c r="G18" s="275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</row>
    <row r="19">
      <c r="A19" s="272"/>
      <c r="B19" s="311" t="s">
        <v>609</v>
      </c>
      <c r="C19" s="312" t="s">
        <v>610</v>
      </c>
      <c r="D19" s="313">
        <f>E16</f>
        <v>500000</v>
      </c>
      <c r="E19" s="280"/>
      <c r="F19" s="280"/>
      <c r="G19" s="170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</row>
    <row r="20">
      <c r="A20" s="272"/>
      <c r="B20" s="314" t="s">
        <v>611</v>
      </c>
      <c r="C20" s="315" t="s">
        <v>612</v>
      </c>
      <c r="D20" s="316" t="str">
        <f>[2]ORÇAMENTO!$AI$44</f>
        <v>#ERROR!</v>
      </c>
      <c r="E20" s="66"/>
      <c r="F20" s="66"/>
      <c r="G20" s="287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</row>
    <row r="21">
      <c r="A21" s="272"/>
      <c r="B21" s="317" t="s">
        <v>613</v>
      </c>
      <c r="C21" s="318" t="s">
        <v>614</v>
      </c>
      <c r="D21" s="319" t="str">
        <f>D19/D20</f>
        <v>#ERROR!</v>
      </c>
      <c r="E21" s="283"/>
      <c r="F21" s="283"/>
      <c r="G21" s="284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</row>
    <row r="22">
      <c r="A22" s="272"/>
      <c r="B22" s="320" t="s">
        <v>615</v>
      </c>
      <c r="C22" s="321" t="s">
        <v>616</v>
      </c>
      <c r="D22" s="313" t="str">
        <f>D23*D21</f>
        <v>#REF!</v>
      </c>
      <c r="E22" s="280"/>
      <c r="F22" s="280"/>
      <c r="G22" s="170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</row>
    <row r="23">
      <c r="A23" s="272"/>
      <c r="B23" s="322" t="s">
        <v>617</v>
      </c>
      <c r="C23" s="323" t="s">
        <v>618</v>
      </c>
      <c r="D23" s="324" t="str">
        <f>#REF!</f>
        <v>#REF!</v>
      </c>
      <c r="E23" s="289"/>
      <c r="F23" s="289"/>
      <c r="G23" s="290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</row>
    <row r="24">
      <c r="A24" s="272"/>
      <c r="B24" s="311" t="s">
        <v>619</v>
      </c>
      <c r="C24" s="321" t="s">
        <v>620</v>
      </c>
      <c r="D24" s="325">
        <f>F39-1</f>
        <v>0.0111</v>
      </c>
      <c r="E24" s="25"/>
      <c r="F24" s="25"/>
      <c r="G24" s="326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</row>
    <row r="25">
      <c r="A25" s="272"/>
      <c r="B25" s="314" t="s">
        <v>621</v>
      </c>
      <c r="C25" s="323" t="s">
        <v>622</v>
      </c>
      <c r="D25" s="327">
        <f>D24*12</f>
        <v>0.1332</v>
      </c>
      <c r="E25" s="289"/>
      <c r="F25" s="289"/>
      <c r="G25" s="290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</row>
    <row r="26">
      <c r="A26" s="272"/>
      <c r="B26" s="311" t="s">
        <v>623</v>
      </c>
      <c r="C26" s="328" t="s">
        <v>624</v>
      </c>
      <c r="D26" s="329" t="s">
        <v>625</v>
      </c>
      <c r="E26" s="330" t="str">
        <f>D21</f>
        <v>#ERROR!</v>
      </c>
      <c r="F26" s="331" t="s">
        <v>626</v>
      </c>
      <c r="G26" s="332" t="str">
        <f>D22</f>
        <v>#REF!</v>
      </c>
      <c r="H26" s="272"/>
      <c r="I26" s="2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</row>
    <row r="27">
      <c r="A27" s="272"/>
      <c r="B27" s="314" t="s">
        <v>627</v>
      </c>
      <c r="C27" s="333" t="s">
        <v>628</v>
      </c>
      <c r="D27" s="334" t="s">
        <v>629</v>
      </c>
      <c r="E27" s="335">
        <f>D19</f>
        <v>500000</v>
      </c>
      <c r="F27" s="336" t="s">
        <v>625</v>
      </c>
      <c r="G27" s="337" t="str">
        <f>D21-(D19/D23)</f>
        <v>#ERROR!</v>
      </c>
      <c r="H27" s="338" t="s">
        <v>630</v>
      </c>
      <c r="I27" s="2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</row>
    <row r="28">
      <c r="A28" s="272"/>
      <c r="B28" s="317" t="s">
        <v>631</v>
      </c>
      <c r="C28" s="339" t="s">
        <v>632</v>
      </c>
      <c r="D28" s="340" t="s">
        <v>633</v>
      </c>
      <c r="E28" s="341" t="str">
        <f>D22</f>
        <v>#REF!</v>
      </c>
      <c r="F28" s="342" t="s">
        <v>625</v>
      </c>
      <c r="G28" s="343">
        <v>0.0</v>
      </c>
      <c r="H28" s="338" t="s">
        <v>630</v>
      </c>
      <c r="I28" s="2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</row>
    <row r="29">
      <c r="A29" s="272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</row>
    <row r="30">
      <c r="A30" s="272"/>
      <c r="B30" s="272"/>
      <c r="C30" s="272"/>
      <c r="D30" s="272"/>
      <c r="E30" s="272"/>
      <c r="F30" s="272"/>
      <c r="G30" s="344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</row>
    <row r="31">
      <c r="A31" s="272"/>
      <c r="B31" s="272"/>
      <c r="C31" s="272"/>
      <c r="D31" s="272"/>
      <c r="E31" s="272"/>
      <c r="F31" s="272"/>
      <c r="G31" s="344"/>
      <c r="H31" s="272"/>
      <c r="I31" s="2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</row>
    <row r="32">
      <c r="A32" s="272"/>
      <c r="B32" s="272"/>
      <c r="C32" s="272"/>
      <c r="D32" s="272"/>
      <c r="E32" s="272"/>
      <c r="F32" s="272"/>
      <c r="G32" s="344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</row>
    <row r="33">
      <c r="A33" s="272"/>
      <c r="B33" s="272"/>
      <c r="C33" s="272"/>
      <c r="D33" s="272"/>
      <c r="E33" s="272"/>
      <c r="F33" s="272"/>
      <c r="G33" s="344"/>
      <c r="H33" s="272"/>
      <c r="I33" s="2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</row>
    <row r="34">
      <c r="A34" s="272"/>
      <c r="B34" s="272"/>
      <c r="C34" s="272"/>
      <c r="D34" s="272"/>
      <c r="E34" s="272"/>
      <c r="F34" s="272"/>
      <c r="G34" s="344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</row>
    <row r="35">
      <c r="A35" s="272"/>
      <c r="B35" s="272"/>
      <c r="C35" s="272"/>
      <c r="D35" s="272"/>
      <c r="E35" s="272"/>
      <c r="F35" s="272"/>
      <c r="G35" s="344"/>
      <c r="H35" s="272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</row>
    <row r="36">
      <c r="A36" s="272"/>
      <c r="B36" s="272"/>
      <c r="C36" s="272"/>
      <c r="D36" s="272"/>
      <c r="E36" s="272"/>
      <c r="F36" s="272"/>
      <c r="G36" s="344"/>
      <c r="H36" s="272"/>
      <c r="I36" s="2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</row>
    <row r="37">
      <c r="A37" s="272"/>
      <c r="B37" s="272"/>
      <c r="C37" s="272"/>
      <c r="D37" s="272"/>
      <c r="E37" s="272"/>
      <c r="F37" s="272"/>
      <c r="G37" s="344"/>
      <c r="H37" s="272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</row>
    <row r="38">
      <c r="A38" s="272"/>
      <c r="B38" s="272"/>
      <c r="C38" s="272"/>
      <c r="D38" s="272"/>
      <c r="E38" s="344">
        <f>D19</f>
        <v>500000</v>
      </c>
      <c r="F38" s="344">
        <f>E65</f>
        <v>673613.8141</v>
      </c>
      <c r="G38" s="272"/>
      <c r="H38" s="272"/>
      <c r="I38" s="2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</row>
    <row r="39">
      <c r="A39" s="272"/>
      <c r="B39" s="272"/>
      <c r="C39" s="272"/>
      <c r="D39" s="272"/>
      <c r="E39" s="344">
        <f t="shared" ref="E39:E76" si="2">E38*$F$39</f>
        <v>505550</v>
      </c>
      <c r="F39" s="272">
        <v>1.0111</v>
      </c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</row>
    <row r="40">
      <c r="A40" s="272"/>
      <c r="B40" s="272"/>
      <c r="C40" s="272"/>
      <c r="D40" s="272"/>
      <c r="E40" s="344">
        <f t="shared" si="2"/>
        <v>511161.605</v>
      </c>
      <c r="F40" s="272"/>
      <c r="G40" s="272"/>
      <c r="H40" s="272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</row>
    <row r="41">
      <c r="A41" s="272"/>
      <c r="B41" s="272"/>
      <c r="C41" s="272"/>
      <c r="D41" s="272"/>
      <c r="E41" s="344">
        <f t="shared" si="2"/>
        <v>516835.4988</v>
      </c>
      <c r="F41" s="272"/>
      <c r="G41" s="272"/>
      <c r="H41" s="272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</row>
    <row r="42">
      <c r="A42" s="272"/>
      <c r="B42" s="272"/>
      <c r="C42" s="272"/>
      <c r="D42" s="272"/>
      <c r="E42" s="344">
        <f t="shared" si="2"/>
        <v>522572.3729</v>
      </c>
      <c r="F42" s="272"/>
      <c r="G42" s="272"/>
      <c r="H42" s="272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</row>
    <row r="43">
      <c r="A43" s="272"/>
      <c r="B43" s="272"/>
      <c r="C43" s="272"/>
      <c r="D43" s="272"/>
      <c r="E43" s="344">
        <f t="shared" si="2"/>
        <v>528372.9262</v>
      </c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</row>
    <row r="44">
      <c r="A44" s="272"/>
      <c r="B44" s="272"/>
      <c r="C44" s="272"/>
      <c r="D44" s="272"/>
      <c r="E44" s="344">
        <f t="shared" si="2"/>
        <v>534237.8657</v>
      </c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</row>
    <row r="45">
      <c r="A45" s="272"/>
      <c r="B45" s="272"/>
      <c r="C45" s="272"/>
      <c r="D45" s="272"/>
      <c r="E45" s="344">
        <f t="shared" si="2"/>
        <v>540167.906</v>
      </c>
      <c r="F45" s="272"/>
      <c r="G45" s="272"/>
      <c r="H45" s="272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</row>
    <row r="46">
      <c r="A46" s="272"/>
      <c r="B46" s="272"/>
      <c r="C46" s="272"/>
      <c r="D46" s="272"/>
      <c r="E46" s="344">
        <f t="shared" si="2"/>
        <v>546163.7697</v>
      </c>
      <c r="F46" s="272"/>
      <c r="G46" s="272"/>
      <c r="H46" s="272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</row>
    <row r="47">
      <c r="A47" s="272"/>
      <c r="B47" s="272"/>
      <c r="C47" s="272"/>
      <c r="D47" s="272"/>
      <c r="E47" s="344">
        <f t="shared" si="2"/>
        <v>552226.1876</v>
      </c>
      <c r="F47" s="272"/>
      <c r="G47" s="272"/>
      <c r="H47" s="272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</row>
    <row r="48">
      <c r="A48" s="272"/>
      <c r="B48" s="272"/>
      <c r="C48" s="272"/>
      <c r="D48" s="272"/>
      <c r="E48" s="344">
        <f t="shared" si="2"/>
        <v>558355.8983</v>
      </c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</row>
    <row r="49">
      <c r="A49" s="272"/>
      <c r="B49" s="272"/>
      <c r="C49" s="272"/>
      <c r="D49" s="272"/>
      <c r="E49" s="344">
        <f t="shared" si="2"/>
        <v>564553.6487</v>
      </c>
      <c r="F49" s="27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</row>
    <row r="50">
      <c r="A50" s="272"/>
      <c r="B50" s="272"/>
      <c r="C50" s="272"/>
      <c r="D50" s="272"/>
      <c r="E50" s="344">
        <f t="shared" si="2"/>
        <v>570820.1942</v>
      </c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</row>
    <row r="51">
      <c r="A51" s="272"/>
      <c r="B51" s="272"/>
      <c r="C51" s="272"/>
      <c r="D51" s="272"/>
      <c r="E51" s="344">
        <f t="shared" si="2"/>
        <v>577156.2984</v>
      </c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</row>
    <row r="52">
      <c r="A52" s="272"/>
      <c r="B52" s="272"/>
      <c r="C52" s="272"/>
      <c r="D52" s="272"/>
      <c r="E52" s="344">
        <f t="shared" si="2"/>
        <v>583562.7333</v>
      </c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</row>
    <row r="53">
      <c r="A53" s="272"/>
      <c r="B53" s="272"/>
      <c r="C53" s="272"/>
      <c r="D53" s="272"/>
      <c r="E53" s="344">
        <f t="shared" si="2"/>
        <v>590040.2796</v>
      </c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</row>
    <row r="54">
      <c r="A54" s="272"/>
      <c r="B54" s="272"/>
      <c r="C54" s="272"/>
      <c r="D54" s="272"/>
      <c r="E54" s="344">
        <f t="shared" si="2"/>
        <v>596589.7267</v>
      </c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</row>
    <row r="55">
      <c r="A55" s="272"/>
      <c r="B55" s="272"/>
      <c r="C55" s="272"/>
      <c r="D55" s="272"/>
      <c r="E55" s="344">
        <f t="shared" si="2"/>
        <v>603211.8727</v>
      </c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>
      <c r="A56" s="272"/>
      <c r="B56" s="272"/>
      <c r="C56" s="272"/>
      <c r="D56" s="272"/>
      <c r="E56" s="344">
        <f t="shared" si="2"/>
        <v>609907.5245</v>
      </c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>
      <c r="A57" s="272"/>
      <c r="B57" s="272"/>
      <c r="C57" s="272"/>
      <c r="D57" s="272"/>
      <c r="E57" s="344">
        <f t="shared" si="2"/>
        <v>616677.498</v>
      </c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>
      <c r="A58" s="272"/>
      <c r="B58" s="272"/>
      <c r="C58" s="272"/>
      <c r="D58" s="272"/>
      <c r="E58" s="344">
        <f t="shared" si="2"/>
        <v>623522.6183</v>
      </c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>
      <c r="A59" s="272"/>
      <c r="B59" s="272"/>
      <c r="C59" s="272"/>
      <c r="D59" s="272"/>
      <c r="E59" s="344">
        <f t="shared" si="2"/>
        <v>630443.7193</v>
      </c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>
      <c r="A60" s="272"/>
      <c r="B60" s="272"/>
      <c r="C60" s="272"/>
      <c r="D60" s="272"/>
      <c r="E60" s="344">
        <f t="shared" si="2"/>
        <v>637441.6446</v>
      </c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>
      <c r="A61" s="272"/>
      <c r="B61" s="272"/>
      <c r="C61" s="272"/>
      <c r="D61" s="272"/>
      <c r="E61" s="344">
        <f t="shared" si="2"/>
        <v>644517.2469</v>
      </c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>
      <c r="A62" s="272"/>
      <c r="B62" s="272"/>
      <c r="C62" s="272"/>
      <c r="D62" s="272"/>
      <c r="E62" s="344">
        <f t="shared" si="2"/>
        <v>651671.3883</v>
      </c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>
      <c r="A63" s="272"/>
      <c r="B63" s="272"/>
      <c r="C63" s="272"/>
      <c r="D63" s="272"/>
      <c r="E63" s="344">
        <f t="shared" si="2"/>
        <v>658904.9407</v>
      </c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>
      <c r="A64" s="272"/>
      <c r="B64" s="272"/>
      <c r="C64" s="272"/>
      <c r="D64" s="272"/>
      <c r="E64" s="344">
        <f t="shared" si="2"/>
        <v>666218.7855</v>
      </c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>
      <c r="A65" s="272"/>
      <c r="B65" s="272"/>
      <c r="C65" s="272"/>
      <c r="D65" s="272"/>
      <c r="E65" s="345">
        <f t="shared" si="2"/>
        <v>673613.8141</v>
      </c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>
      <c r="A66" s="272"/>
      <c r="B66" s="272"/>
      <c r="C66" s="272"/>
      <c r="D66" s="272"/>
      <c r="E66" s="344">
        <f t="shared" si="2"/>
        <v>681090.9274</v>
      </c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>
      <c r="A67" s="272"/>
      <c r="B67" s="272"/>
      <c r="C67" s="272"/>
      <c r="D67" s="272"/>
      <c r="E67" s="344">
        <f t="shared" si="2"/>
        <v>688651.0367</v>
      </c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>
      <c r="A68" s="272"/>
      <c r="B68" s="272"/>
      <c r="C68" s="272"/>
      <c r="D68" s="272"/>
      <c r="E68" s="344">
        <f t="shared" si="2"/>
        <v>696295.0632</v>
      </c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>
      <c r="A69" s="272"/>
      <c r="B69" s="272"/>
      <c r="C69" s="272"/>
      <c r="D69" s="272"/>
      <c r="E69" s="344">
        <f t="shared" si="2"/>
        <v>704023.9384</v>
      </c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>
      <c r="A70" s="272"/>
      <c r="B70" s="272"/>
      <c r="C70" s="272"/>
      <c r="D70" s="272"/>
      <c r="E70" s="344">
        <f t="shared" si="2"/>
        <v>711838.6041</v>
      </c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>
      <c r="A71" s="272"/>
      <c r="B71" s="272"/>
      <c r="C71" s="272"/>
      <c r="D71" s="272"/>
      <c r="E71" s="344">
        <f t="shared" si="2"/>
        <v>719740.0126</v>
      </c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>
      <c r="A72" s="272"/>
      <c r="B72" s="272"/>
      <c r="C72" s="272"/>
      <c r="D72" s="272"/>
      <c r="E72" s="344">
        <f t="shared" si="2"/>
        <v>727729.1268</v>
      </c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>
      <c r="A73" s="272"/>
      <c r="B73" s="272"/>
      <c r="C73" s="272"/>
      <c r="D73" s="272"/>
      <c r="E73" s="344">
        <f t="shared" si="2"/>
        <v>735806.9201</v>
      </c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>
      <c r="A74" s="272"/>
      <c r="B74" s="272"/>
      <c r="C74" s="272"/>
      <c r="D74" s="272"/>
      <c r="E74" s="344">
        <f t="shared" si="2"/>
        <v>743974.3769</v>
      </c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>
      <c r="A75" s="272"/>
      <c r="B75" s="272"/>
      <c r="C75" s="272"/>
      <c r="D75" s="272"/>
      <c r="E75" s="344">
        <f t="shared" si="2"/>
        <v>752232.4925</v>
      </c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>
      <c r="A76" s="272"/>
      <c r="B76" s="272"/>
      <c r="C76" s="272"/>
      <c r="D76" s="272"/>
      <c r="E76" s="344">
        <f t="shared" si="2"/>
        <v>760582.2731</v>
      </c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>
      <c r="A247" s="272"/>
      <c r="B247" s="272"/>
      <c r="C247" s="272"/>
      <c r="D247" s="272"/>
      <c r="E247" s="272"/>
      <c r="F247" s="272"/>
      <c r="G247" s="272"/>
      <c r="H247" s="272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>
      <c r="A248" s="272"/>
      <c r="B248" s="272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>
      <c r="A249" s="272"/>
      <c r="B249" s="272"/>
      <c r="C249" s="272"/>
      <c r="D249" s="272"/>
      <c r="E249" s="272"/>
      <c r="F249" s="272"/>
      <c r="G249" s="272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>
      <c r="A250" s="272"/>
      <c r="B250" s="272"/>
      <c r="C250" s="272"/>
      <c r="D250" s="272"/>
      <c r="E250" s="272"/>
      <c r="F250" s="272"/>
      <c r="G250" s="272"/>
      <c r="H250" s="272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>
      <c r="A251" s="272"/>
      <c r="B251" s="272"/>
      <c r="C251" s="272"/>
      <c r="D251" s="272"/>
      <c r="E251" s="272"/>
      <c r="F251" s="272"/>
      <c r="G251" s="272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>
      <c r="A252" s="272"/>
      <c r="B252" s="272"/>
      <c r="C252" s="272"/>
      <c r="D252" s="272"/>
      <c r="E252" s="272"/>
      <c r="F252" s="272"/>
      <c r="G252" s="272"/>
      <c r="H252" s="272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>
      <c r="A253" s="272"/>
      <c r="B253" s="272"/>
      <c r="C253" s="272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>
      <c r="A254" s="272"/>
      <c r="B254" s="272"/>
      <c r="C254" s="272"/>
      <c r="D254" s="272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>
      <c r="A255" s="272"/>
      <c r="B255" s="272"/>
      <c r="C255" s="272"/>
      <c r="D255" s="272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>
      <c r="A256" s="272"/>
      <c r="B256" s="272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>
      <c r="A257" s="272"/>
      <c r="B257" s="272"/>
      <c r="C257" s="272"/>
      <c r="D257" s="272"/>
      <c r="E257" s="272"/>
      <c r="F257" s="272"/>
      <c r="G257" s="272"/>
      <c r="H257" s="272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>
      <c r="A258" s="272"/>
      <c r="B258" s="272"/>
      <c r="C258" s="272"/>
      <c r="D258" s="272"/>
      <c r="E258" s="272"/>
      <c r="F258" s="272"/>
      <c r="G258" s="272"/>
      <c r="H258" s="272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>
      <c r="A259" s="272"/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>
      <c r="A260" s="272"/>
      <c r="B260" s="272"/>
      <c r="C260" s="272"/>
      <c r="D260" s="272"/>
      <c r="E260" s="272"/>
      <c r="F260" s="272"/>
      <c r="G260" s="272"/>
      <c r="H260" s="272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>
      <c r="A261" s="272"/>
      <c r="B261" s="272"/>
      <c r="C261" s="272"/>
      <c r="D261" s="272"/>
      <c r="E261" s="272"/>
      <c r="F261" s="272"/>
      <c r="G261" s="272"/>
      <c r="H261" s="272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>
      <c r="A262" s="272"/>
      <c r="B262" s="272"/>
      <c r="C262" s="272"/>
      <c r="D262" s="272"/>
      <c r="E262" s="272"/>
      <c r="F262" s="272"/>
      <c r="G262" s="272"/>
      <c r="H262" s="272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>
      <c r="A263" s="272"/>
      <c r="B263" s="272"/>
      <c r="C263" s="272"/>
      <c r="D263" s="272"/>
      <c r="E263" s="272"/>
      <c r="F263" s="272"/>
      <c r="G263" s="272"/>
      <c r="H263" s="272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>
      <c r="A264" s="272"/>
      <c r="B264" s="272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>
      <c r="A265" s="272"/>
      <c r="B265" s="272"/>
      <c r="C265" s="272"/>
      <c r="D265" s="272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>
      <c r="A266" s="272"/>
      <c r="B266" s="272"/>
      <c r="C266" s="272"/>
      <c r="D266" s="272"/>
      <c r="E266" s="272"/>
      <c r="F266" s="272"/>
      <c r="G266" s="272"/>
      <c r="H266" s="272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>
      <c r="A267" s="272"/>
      <c r="B267" s="272"/>
      <c r="C267" s="272"/>
      <c r="D267" s="272"/>
      <c r="E267" s="272"/>
      <c r="F267" s="272"/>
      <c r="G267" s="272"/>
      <c r="H267" s="272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>
      <c r="A268" s="272"/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>
      <c r="A269" s="272"/>
      <c r="B269" s="272"/>
      <c r="C269" s="272"/>
      <c r="D269" s="272"/>
      <c r="E269" s="272"/>
      <c r="F269" s="272"/>
      <c r="G269" s="272"/>
      <c r="H269" s="272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>
      <c r="A270" s="272"/>
      <c r="B270" s="272"/>
      <c r="C270" s="272"/>
      <c r="D270" s="272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>
      <c r="A272" s="272"/>
      <c r="B272" s="272"/>
      <c r="C272" s="272"/>
      <c r="D272" s="272"/>
      <c r="E272" s="272"/>
      <c r="F272" s="272"/>
      <c r="G272" s="272"/>
      <c r="H272" s="272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>
      <c r="A273" s="272"/>
      <c r="B273" s="272"/>
      <c r="C273" s="272"/>
      <c r="D273" s="272"/>
      <c r="E273" s="272"/>
      <c r="F273" s="272"/>
      <c r="G273" s="272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>
      <c r="A274" s="272"/>
      <c r="B274" s="272"/>
      <c r="C274" s="272"/>
      <c r="D274" s="272"/>
      <c r="E274" s="272"/>
      <c r="F274" s="272"/>
      <c r="G274" s="272"/>
      <c r="H274" s="272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>
      <c r="A275" s="272"/>
      <c r="B275" s="272"/>
      <c r="C275" s="272"/>
      <c r="D275" s="272"/>
      <c r="E275" s="272"/>
      <c r="F275" s="272"/>
      <c r="G275" s="272"/>
      <c r="H275" s="272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>
      <c r="A276" s="272"/>
      <c r="B276" s="272"/>
      <c r="C276" s="272"/>
      <c r="D276" s="272"/>
      <c r="E276" s="272"/>
      <c r="F276" s="272"/>
      <c r="G276" s="272"/>
      <c r="H276" s="272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>
      <c r="A277" s="272"/>
      <c r="B277" s="272"/>
      <c r="C277" s="272"/>
      <c r="D277" s="272"/>
      <c r="E277" s="272"/>
      <c r="F277" s="272"/>
      <c r="G277" s="272"/>
      <c r="H277" s="272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>
      <c r="A278" s="272"/>
      <c r="B278" s="272"/>
      <c r="C278" s="272"/>
      <c r="D278" s="272"/>
      <c r="E278" s="272"/>
      <c r="F278" s="272"/>
      <c r="G278" s="272"/>
      <c r="H278" s="272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>
      <c r="A279" s="272"/>
      <c r="B279" s="272"/>
      <c r="C279" s="272"/>
      <c r="D279" s="272"/>
      <c r="E279" s="272"/>
      <c r="F279" s="272"/>
      <c r="G279" s="272"/>
      <c r="H279" s="272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>
      <c r="A280" s="272"/>
      <c r="B280" s="272"/>
      <c r="C280" s="272"/>
      <c r="D280" s="272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>
      <c r="A281" s="272"/>
      <c r="B281" s="272"/>
      <c r="C281" s="272"/>
      <c r="D281" s="272"/>
      <c r="E281" s="272"/>
      <c r="F281" s="272"/>
      <c r="G281" s="272"/>
      <c r="H281" s="272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>
      <c r="A282" s="272"/>
      <c r="B282" s="272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>
      <c r="A283" s="272"/>
      <c r="B283" s="272"/>
      <c r="C283" s="272"/>
      <c r="D283" s="272"/>
      <c r="E283" s="272"/>
      <c r="F283" s="272"/>
      <c r="G283" s="272"/>
      <c r="H283" s="272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>
      <c r="A284" s="272"/>
      <c r="B284" s="272"/>
      <c r="C284" s="272"/>
      <c r="D284" s="272"/>
      <c r="E284" s="272"/>
      <c r="F284" s="272"/>
      <c r="G284" s="272"/>
      <c r="H284" s="272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>
      <c r="A285" s="272"/>
      <c r="B285" s="272"/>
      <c r="C285" s="272"/>
      <c r="D285" s="272"/>
      <c r="E285" s="272"/>
      <c r="F285" s="272"/>
      <c r="G285" s="272"/>
      <c r="H285" s="272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>
      <c r="A286" s="272"/>
      <c r="B286" s="272"/>
      <c r="C286" s="272"/>
      <c r="D286" s="272"/>
      <c r="E286" s="272"/>
      <c r="F286" s="272"/>
      <c r="G286" s="272"/>
      <c r="H286" s="272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>
      <c r="A287" s="272"/>
      <c r="B287" s="272"/>
      <c r="C287" s="272"/>
      <c r="D287" s="272"/>
      <c r="E287" s="272"/>
      <c r="F287" s="272"/>
      <c r="G287" s="272"/>
      <c r="H287" s="272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>
      <c r="A288" s="272"/>
      <c r="B288" s="272"/>
      <c r="C288" s="272"/>
      <c r="D288" s="272"/>
      <c r="E288" s="272"/>
      <c r="F288" s="272"/>
      <c r="G288" s="272"/>
      <c r="H288" s="272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>
      <c r="A289" s="272"/>
      <c r="B289" s="272"/>
      <c r="C289" s="272"/>
      <c r="D289" s="272"/>
      <c r="E289" s="272"/>
      <c r="F289" s="272"/>
      <c r="G289" s="272"/>
      <c r="H289" s="272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>
      <c r="A290" s="272"/>
      <c r="B290" s="272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>
      <c r="A291" s="272"/>
      <c r="B291" s="272"/>
      <c r="C291" s="272"/>
      <c r="D291" s="272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>
      <c r="A292" s="272"/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>
      <c r="A293" s="272"/>
      <c r="B293" s="272"/>
      <c r="C293" s="272"/>
      <c r="D293" s="272"/>
      <c r="E293" s="272"/>
      <c r="F293" s="272"/>
      <c r="G293" s="272"/>
      <c r="H293" s="272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>
      <c r="A294" s="272"/>
      <c r="B294" s="272"/>
      <c r="C294" s="272"/>
      <c r="D294" s="272"/>
      <c r="E294" s="272"/>
      <c r="F294" s="272"/>
      <c r="G294" s="272"/>
      <c r="H294" s="272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>
      <c r="A295" s="272"/>
      <c r="B295" s="272"/>
      <c r="C295" s="272"/>
      <c r="D295" s="272"/>
      <c r="E295" s="272"/>
      <c r="F295" s="272"/>
      <c r="G295" s="272"/>
      <c r="H295" s="272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>
      <c r="A296" s="272"/>
      <c r="B296" s="272"/>
      <c r="C296" s="272"/>
      <c r="D296" s="272"/>
      <c r="E296" s="272"/>
      <c r="F296" s="272"/>
      <c r="G296" s="272"/>
      <c r="H296" s="272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>
      <c r="A297" s="272"/>
      <c r="B297" s="272"/>
      <c r="C297" s="272"/>
      <c r="D297" s="272"/>
      <c r="E297" s="272"/>
      <c r="F297" s="272"/>
      <c r="G297" s="272"/>
      <c r="H297" s="272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>
      <c r="A298" s="272"/>
      <c r="B298" s="272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>
      <c r="A299" s="272"/>
      <c r="B299" s="272"/>
      <c r="C299" s="272"/>
      <c r="D299" s="272"/>
      <c r="E299" s="272"/>
      <c r="F299" s="272"/>
      <c r="G299" s="272"/>
      <c r="H299" s="272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>
      <c r="A300" s="272"/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>
      <c r="A301" s="272"/>
      <c r="B301" s="272"/>
      <c r="C301" s="272"/>
      <c r="D301" s="272"/>
      <c r="E301" s="272"/>
      <c r="F301" s="272"/>
      <c r="G301" s="272"/>
      <c r="H301" s="272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>
      <c r="A302" s="272"/>
      <c r="B302" s="272"/>
      <c r="C302" s="272"/>
      <c r="D302" s="272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>
      <c r="A303" s="272"/>
      <c r="B303" s="272"/>
      <c r="C303" s="272"/>
      <c r="D303" s="272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>
      <c r="A304" s="272"/>
      <c r="B304" s="272"/>
      <c r="C304" s="272"/>
      <c r="D304" s="272"/>
      <c r="E304" s="272"/>
      <c r="F304" s="272"/>
      <c r="G304" s="272"/>
      <c r="H304" s="272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>
      <c r="A305" s="272"/>
      <c r="B305" s="272"/>
      <c r="C305" s="272"/>
      <c r="D305" s="272"/>
      <c r="E305" s="272"/>
      <c r="F305" s="272"/>
      <c r="G305" s="272"/>
      <c r="H305" s="272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>
      <c r="A306" s="272"/>
      <c r="B306" s="272"/>
      <c r="C306" s="272"/>
      <c r="D306" s="272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>
      <c r="A307" s="272"/>
      <c r="B307" s="272"/>
      <c r="C307" s="272"/>
      <c r="D307" s="272"/>
      <c r="E307" s="272"/>
      <c r="F307" s="272"/>
      <c r="G307" s="272"/>
      <c r="H307" s="272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>
      <c r="A308" s="272"/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>
      <c r="A309" s="272"/>
      <c r="B309" s="272"/>
      <c r="C309" s="272"/>
      <c r="D309" s="272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>
      <c r="A310" s="272"/>
      <c r="B310" s="272"/>
      <c r="C310" s="272"/>
      <c r="D310" s="272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>
      <c r="A311" s="272"/>
      <c r="B311" s="272"/>
      <c r="C311" s="272"/>
      <c r="D311" s="272"/>
      <c r="E311" s="272"/>
      <c r="F311" s="272"/>
      <c r="G311" s="272"/>
      <c r="H311" s="272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>
      <c r="A312" s="272"/>
      <c r="B312" s="272"/>
      <c r="C312" s="272"/>
      <c r="D312" s="272"/>
      <c r="E312" s="272"/>
      <c r="F312" s="272"/>
      <c r="G312" s="272"/>
      <c r="H312" s="272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>
      <c r="A313" s="272"/>
      <c r="B313" s="272"/>
      <c r="C313" s="272"/>
      <c r="D313" s="272"/>
      <c r="E313" s="272"/>
      <c r="F313" s="272"/>
      <c r="G313" s="272"/>
      <c r="H313" s="272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>
      <c r="A314" s="272"/>
      <c r="B314" s="272"/>
      <c r="C314" s="272"/>
      <c r="D314" s="272"/>
      <c r="E314" s="272"/>
      <c r="F314" s="272"/>
      <c r="G314" s="272"/>
      <c r="H314" s="272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>
      <c r="A315" s="272"/>
      <c r="B315" s="272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>
      <c r="A316" s="272"/>
      <c r="B316" s="272"/>
      <c r="C316" s="272"/>
      <c r="D316" s="272"/>
      <c r="E316" s="272"/>
      <c r="F316" s="272"/>
      <c r="G316" s="272"/>
      <c r="H316" s="272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>
      <c r="A317" s="272"/>
      <c r="B317" s="272"/>
      <c r="C317" s="272"/>
      <c r="D317" s="272"/>
      <c r="E317" s="272"/>
      <c r="F317" s="272"/>
      <c r="G317" s="272"/>
      <c r="H317" s="272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>
      <c r="A318" s="272"/>
      <c r="B318" s="272"/>
      <c r="C318" s="272"/>
      <c r="D318" s="272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>
      <c r="A319" s="272"/>
      <c r="B319" s="272"/>
      <c r="C319" s="272"/>
      <c r="D319" s="272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>
      <c r="A320" s="272"/>
      <c r="B320" s="272"/>
      <c r="C320" s="272"/>
      <c r="D320" s="272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>
      <c r="A321" s="272"/>
      <c r="B321" s="272"/>
      <c r="C321" s="272"/>
      <c r="D321" s="272"/>
      <c r="E321" s="272"/>
      <c r="F321" s="272"/>
      <c r="G321" s="272"/>
      <c r="H321" s="272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>
      <c r="A322" s="272"/>
      <c r="B322" s="272"/>
      <c r="C322" s="272"/>
      <c r="D322" s="272"/>
      <c r="E322" s="272"/>
      <c r="F322" s="272"/>
      <c r="G322" s="272"/>
      <c r="H322" s="272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>
      <c r="A323" s="272"/>
      <c r="B323" s="272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>
      <c r="A324" s="272"/>
      <c r="B324" s="272"/>
      <c r="C324" s="272"/>
      <c r="D324" s="272"/>
      <c r="E324" s="272"/>
      <c r="F324" s="272"/>
      <c r="G324" s="272"/>
      <c r="H324" s="272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>
      <c r="A325" s="272"/>
      <c r="B325" s="272"/>
      <c r="C325" s="272"/>
      <c r="D325" s="272"/>
      <c r="E325" s="272"/>
      <c r="F325" s="272"/>
      <c r="G325" s="272"/>
      <c r="H325" s="272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>
      <c r="A326" s="272"/>
      <c r="B326" s="272"/>
      <c r="C326" s="272"/>
      <c r="D326" s="272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>
      <c r="A327" s="272"/>
      <c r="B327" s="272"/>
      <c r="C327" s="272"/>
      <c r="D327" s="272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>
      <c r="A328" s="272"/>
      <c r="B328" s="272"/>
      <c r="C328" s="272"/>
      <c r="D328" s="272"/>
      <c r="E328" s="272"/>
      <c r="F328" s="272"/>
      <c r="G328" s="272"/>
      <c r="H328" s="272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>
      <c r="A329" s="272"/>
      <c r="B329" s="272"/>
      <c r="C329" s="272"/>
      <c r="D329" s="272"/>
      <c r="E329" s="272"/>
      <c r="F329" s="272"/>
      <c r="G329" s="272"/>
      <c r="H329" s="272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>
      <c r="A330" s="272"/>
      <c r="B330" s="272"/>
      <c r="C330" s="272"/>
      <c r="D330" s="272"/>
      <c r="E330" s="272"/>
      <c r="F330" s="272"/>
      <c r="G330" s="272"/>
      <c r="H330" s="272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>
      <c r="A331" s="272"/>
      <c r="B331" s="272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>
      <c r="A332" s="272"/>
      <c r="B332" s="272"/>
      <c r="C332" s="272"/>
      <c r="D332" s="272"/>
      <c r="E332" s="272"/>
      <c r="F332" s="272"/>
      <c r="G332" s="272"/>
      <c r="H332" s="272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>
      <c r="A333" s="272"/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>
      <c r="A334" s="272"/>
      <c r="B334" s="272"/>
      <c r="C334" s="272"/>
      <c r="D334" s="272"/>
      <c r="E334" s="272"/>
      <c r="F334" s="272"/>
      <c r="G334" s="272"/>
      <c r="H334" s="272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>
      <c r="A335" s="272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>
      <c r="A336" s="272"/>
      <c r="B336" s="272"/>
      <c r="C336" s="272"/>
      <c r="D336" s="272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>
      <c r="A337" s="272"/>
      <c r="B337" s="272"/>
      <c r="C337" s="272"/>
      <c r="D337" s="272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>
      <c r="A338" s="272"/>
      <c r="B338" s="272"/>
      <c r="C338" s="272"/>
      <c r="D338" s="272"/>
      <c r="E338" s="272"/>
      <c r="F338" s="272"/>
      <c r="G338" s="272"/>
      <c r="H338" s="272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>
      <c r="A339" s="272"/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>
      <c r="A340" s="272"/>
      <c r="B340" s="272"/>
      <c r="C340" s="272"/>
      <c r="D340" s="272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>
      <c r="A341" s="272"/>
      <c r="B341" s="272"/>
      <c r="C341" s="272"/>
      <c r="D341" s="272"/>
      <c r="E341" s="272"/>
      <c r="F341" s="272"/>
      <c r="G341" s="272"/>
      <c r="H341" s="272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>
      <c r="A342" s="272"/>
      <c r="B342" s="272"/>
      <c r="C342" s="272"/>
      <c r="D342" s="272"/>
      <c r="E342" s="272"/>
      <c r="F342" s="272"/>
      <c r="G342" s="272"/>
      <c r="H342" s="272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>
      <c r="A343" s="272"/>
      <c r="B343" s="272"/>
      <c r="C343" s="272"/>
      <c r="D343" s="272"/>
      <c r="E343" s="272"/>
      <c r="F343" s="272"/>
      <c r="G343" s="272"/>
      <c r="H343" s="272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>
      <c r="A344" s="272"/>
      <c r="B344" s="272"/>
      <c r="C344" s="272"/>
      <c r="D344" s="272"/>
      <c r="E344" s="272"/>
      <c r="F344" s="272"/>
      <c r="G344" s="272"/>
      <c r="H344" s="272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>
      <c r="A345" s="272"/>
      <c r="B345" s="272"/>
      <c r="C345" s="272"/>
      <c r="D345" s="272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>
      <c r="A346" s="272"/>
      <c r="B346" s="272"/>
      <c r="C346" s="272"/>
      <c r="D346" s="272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>
      <c r="A347" s="272"/>
      <c r="B347" s="272"/>
      <c r="C347" s="272"/>
      <c r="D347" s="272"/>
      <c r="E347" s="272"/>
      <c r="F347" s="272"/>
      <c r="G347" s="272"/>
      <c r="H347" s="272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>
      <c r="A348" s="272"/>
      <c r="B348" s="272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>
      <c r="A349" s="272"/>
      <c r="B349" s="272"/>
      <c r="C349" s="272"/>
      <c r="D349" s="272"/>
      <c r="E349" s="272"/>
      <c r="F349" s="272"/>
      <c r="G349" s="272"/>
      <c r="H349" s="272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>
      <c r="A350" s="272"/>
      <c r="B350" s="272"/>
      <c r="C350" s="272"/>
      <c r="D350" s="272"/>
      <c r="E350" s="272"/>
      <c r="F350" s="272"/>
      <c r="G350" s="272"/>
      <c r="H350" s="272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>
      <c r="A351" s="272"/>
      <c r="B351" s="272"/>
      <c r="C351" s="272"/>
      <c r="D351" s="272"/>
      <c r="E351" s="272"/>
      <c r="F351" s="272"/>
      <c r="G351" s="272"/>
      <c r="H351" s="272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>
      <c r="A352" s="272"/>
      <c r="B352" s="272"/>
      <c r="C352" s="272"/>
      <c r="D352" s="272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>
      <c r="A353" s="272"/>
      <c r="B353" s="272"/>
      <c r="C353" s="272"/>
      <c r="D353" s="272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>
      <c r="A354" s="272"/>
      <c r="B354" s="272"/>
      <c r="C354" s="272"/>
      <c r="D354" s="272"/>
      <c r="E354" s="272"/>
      <c r="F354" s="272"/>
      <c r="G354" s="272"/>
      <c r="H354" s="272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>
      <c r="A355" s="272"/>
      <c r="B355" s="272"/>
      <c r="C355" s="272"/>
      <c r="D355" s="272"/>
      <c r="E355" s="272"/>
      <c r="F355" s="272"/>
      <c r="G355" s="272"/>
      <c r="H355" s="272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>
      <c r="A356" s="272"/>
      <c r="B356" s="272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>
      <c r="A357" s="272"/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>
      <c r="A358" s="272"/>
      <c r="B358" s="272"/>
      <c r="C358" s="272"/>
      <c r="D358" s="272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>
      <c r="A359" s="272"/>
      <c r="B359" s="272"/>
      <c r="C359" s="272"/>
      <c r="D359" s="272"/>
      <c r="E359" s="272"/>
      <c r="F359" s="272"/>
      <c r="G359" s="272"/>
      <c r="H359" s="272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>
      <c r="A360" s="272"/>
      <c r="B360" s="272"/>
      <c r="C360" s="272"/>
      <c r="D360" s="272"/>
      <c r="E360" s="272"/>
      <c r="F360" s="272"/>
      <c r="G360" s="272"/>
      <c r="H360" s="272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>
      <c r="A361" s="272"/>
      <c r="B361" s="272"/>
      <c r="C361" s="272"/>
      <c r="D361" s="272"/>
      <c r="E361" s="272"/>
      <c r="F361" s="272"/>
      <c r="G361" s="272"/>
      <c r="H361" s="272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>
      <c r="A362" s="272"/>
      <c r="B362" s="272"/>
      <c r="C362" s="272"/>
      <c r="D362" s="272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>
      <c r="A363" s="272"/>
      <c r="B363" s="272"/>
      <c r="C363" s="272"/>
      <c r="D363" s="272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>
      <c r="A364" s="272"/>
      <c r="B364" s="272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>
      <c r="A365" s="272"/>
      <c r="B365" s="272"/>
      <c r="C365" s="272"/>
      <c r="D365" s="272"/>
      <c r="E365" s="272"/>
      <c r="F365" s="272"/>
      <c r="G365" s="272"/>
      <c r="H365" s="272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>
      <c r="A366" s="272"/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>
      <c r="A367" s="272"/>
      <c r="B367" s="272"/>
      <c r="C367" s="272"/>
      <c r="D367" s="272"/>
      <c r="E367" s="272"/>
      <c r="F367" s="272"/>
      <c r="G367" s="272"/>
      <c r="H367" s="272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>
      <c r="A368" s="272"/>
      <c r="B368" s="272"/>
      <c r="C368" s="272"/>
      <c r="D368" s="272"/>
      <c r="E368" s="272"/>
      <c r="F368" s="272"/>
      <c r="G368" s="272"/>
      <c r="H368" s="272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>
      <c r="A369" s="272"/>
      <c r="B369" s="272"/>
      <c r="C369" s="272"/>
      <c r="D369" s="272"/>
      <c r="E369" s="272"/>
      <c r="F369" s="272"/>
      <c r="G369" s="272"/>
      <c r="H369" s="272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>
      <c r="A370" s="272"/>
      <c r="B370" s="272"/>
      <c r="C370" s="272"/>
      <c r="D370" s="272"/>
      <c r="E370" s="272"/>
      <c r="F370" s="272"/>
      <c r="G370" s="272"/>
      <c r="H370" s="272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>
      <c r="A371" s="272"/>
      <c r="B371" s="272"/>
      <c r="C371" s="272"/>
      <c r="D371" s="272"/>
      <c r="E371" s="272"/>
      <c r="F371" s="272"/>
      <c r="G371" s="272"/>
      <c r="H371" s="272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>
      <c r="A372" s="272"/>
      <c r="B372" s="272"/>
      <c r="C372" s="272"/>
      <c r="D372" s="272"/>
      <c r="E372" s="272"/>
      <c r="F372" s="272"/>
      <c r="G372" s="272"/>
      <c r="H372" s="272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>
      <c r="A373" s="272"/>
      <c r="B373" s="272"/>
      <c r="C373" s="272"/>
      <c r="D373" s="272"/>
      <c r="E373" s="272"/>
      <c r="F373" s="272"/>
      <c r="G373" s="272"/>
      <c r="H373" s="272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>
      <c r="A374" s="272"/>
      <c r="B374" s="272"/>
      <c r="C374" s="272"/>
      <c r="D374" s="272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>
      <c r="A375" s="272"/>
      <c r="B375" s="272"/>
      <c r="C375" s="272"/>
      <c r="D375" s="272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>
      <c r="A376" s="272"/>
      <c r="B376" s="272"/>
      <c r="C376" s="272"/>
      <c r="D376" s="272"/>
      <c r="E376" s="272"/>
      <c r="F376" s="272"/>
      <c r="G376" s="272"/>
      <c r="H376" s="272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>
      <c r="A377" s="272"/>
      <c r="B377" s="272"/>
      <c r="C377" s="272"/>
      <c r="D377" s="272"/>
      <c r="E377" s="272"/>
      <c r="F377" s="272"/>
      <c r="G377" s="272"/>
      <c r="H377" s="272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>
      <c r="A378" s="272"/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>
      <c r="A379" s="272"/>
      <c r="B379" s="272"/>
      <c r="C379" s="272"/>
      <c r="D379" s="272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>
      <c r="A380" s="272"/>
      <c r="B380" s="272"/>
      <c r="C380" s="272"/>
      <c r="D380" s="272"/>
      <c r="E380" s="272"/>
      <c r="F380" s="272"/>
      <c r="G380" s="272"/>
      <c r="H380" s="272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>
      <c r="A381" s="272"/>
      <c r="B381" s="272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>
      <c r="A382" s="272"/>
      <c r="B382" s="272"/>
      <c r="C382" s="272"/>
      <c r="D382" s="272"/>
      <c r="E382" s="272"/>
      <c r="F382" s="272"/>
      <c r="G382" s="272"/>
      <c r="H382" s="272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>
      <c r="A383" s="272"/>
      <c r="B383" s="272"/>
      <c r="C383" s="272"/>
      <c r="D383" s="272"/>
      <c r="E383" s="272"/>
      <c r="F383" s="272"/>
      <c r="G383" s="272"/>
      <c r="H383" s="272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>
      <c r="A384" s="272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>
      <c r="A385" s="272"/>
      <c r="B385" s="272"/>
      <c r="C385" s="272"/>
      <c r="D385" s="272"/>
      <c r="E385" s="272"/>
      <c r="F385" s="272"/>
      <c r="G385" s="272"/>
      <c r="H385" s="272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>
      <c r="A386" s="272"/>
      <c r="B386" s="272"/>
      <c r="C386" s="272"/>
      <c r="D386" s="272"/>
      <c r="E386" s="272"/>
      <c r="F386" s="272"/>
      <c r="G386" s="272"/>
      <c r="H386" s="272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>
      <c r="A387" s="272"/>
      <c r="B387" s="272"/>
      <c r="C387" s="272"/>
      <c r="D387" s="272"/>
      <c r="E387" s="272"/>
      <c r="F387" s="272"/>
      <c r="G387" s="272"/>
      <c r="H387" s="272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>
      <c r="A388" s="272"/>
      <c r="B388" s="272"/>
      <c r="C388" s="272"/>
      <c r="D388" s="272"/>
      <c r="E388" s="272"/>
      <c r="F388" s="272"/>
      <c r="G388" s="272"/>
      <c r="H388" s="272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>
      <c r="A389" s="272"/>
      <c r="B389" s="272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>
      <c r="A390" s="272"/>
      <c r="B390" s="272"/>
      <c r="C390" s="272"/>
      <c r="D390" s="272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>
      <c r="A391" s="272"/>
      <c r="B391" s="272"/>
      <c r="C391" s="272"/>
      <c r="D391" s="272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>
      <c r="A392" s="272"/>
      <c r="B392" s="272"/>
      <c r="C392" s="272"/>
      <c r="D392" s="272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>
      <c r="A393" s="272"/>
      <c r="B393" s="272"/>
      <c r="C393" s="272"/>
      <c r="D393" s="272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>
      <c r="A394" s="272"/>
      <c r="B394" s="272"/>
      <c r="C394" s="272"/>
      <c r="D394" s="272"/>
      <c r="E394" s="272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>
      <c r="A395" s="272"/>
      <c r="B395" s="272"/>
      <c r="C395" s="272"/>
      <c r="D395" s="272"/>
      <c r="E395" s="272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>
      <c r="A396" s="272"/>
      <c r="B396" s="272"/>
      <c r="C396" s="272"/>
      <c r="D396" s="272"/>
      <c r="E396" s="272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>
      <c r="A397" s="272"/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>
      <c r="A398" s="272"/>
      <c r="B398" s="272"/>
      <c r="C398" s="272"/>
      <c r="D398" s="272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>
      <c r="A399" s="272"/>
      <c r="B399" s="272"/>
      <c r="C399" s="272"/>
      <c r="D399" s="272"/>
      <c r="E399" s="272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>
      <c r="A400" s="272"/>
      <c r="B400" s="272"/>
      <c r="C400" s="272"/>
      <c r="D400" s="272"/>
      <c r="E400" s="272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>
      <c r="A401" s="272"/>
      <c r="B401" s="272"/>
      <c r="C401" s="272"/>
      <c r="D401" s="272"/>
      <c r="E401" s="272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>
      <c r="A402" s="272"/>
      <c r="B402" s="272"/>
      <c r="C402" s="272"/>
      <c r="D402" s="272"/>
      <c r="E402" s="272"/>
      <c r="F402" s="272"/>
      <c r="G402" s="272"/>
      <c r="H402" s="272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>
      <c r="A403" s="272"/>
      <c r="B403" s="272"/>
      <c r="C403" s="272"/>
      <c r="D403" s="272"/>
      <c r="E403" s="272"/>
      <c r="F403" s="272"/>
      <c r="G403" s="272"/>
      <c r="H403" s="272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>
      <c r="A404" s="272"/>
      <c r="B404" s="272"/>
      <c r="C404" s="272"/>
      <c r="D404" s="272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>
      <c r="A405" s="272"/>
      <c r="B405" s="272"/>
      <c r="C405" s="272"/>
      <c r="D405" s="272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>
      <c r="A406" s="272"/>
      <c r="B406" s="272"/>
      <c r="C406" s="272"/>
      <c r="D406" s="272"/>
      <c r="E406" s="272"/>
      <c r="F406" s="272"/>
      <c r="G406" s="272"/>
      <c r="H406" s="272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>
      <c r="A407" s="272"/>
      <c r="B407" s="272"/>
      <c r="C407" s="272"/>
      <c r="D407" s="272"/>
      <c r="E407" s="272"/>
      <c r="F407" s="272"/>
      <c r="G407" s="272"/>
      <c r="H407" s="272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>
      <c r="A408" s="272"/>
      <c r="B408" s="272"/>
      <c r="C408" s="272"/>
      <c r="D408" s="272"/>
      <c r="E408" s="272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>
      <c r="A409" s="272"/>
      <c r="B409" s="272"/>
      <c r="C409" s="272"/>
      <c r="D409" s="272"/>
      <c r="E409" s="272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>
      <c r="A410" s="272"/>
      <c r="B410" s="272"/>
      <c r="C410" s="272"/>
      <c r="D410" s="272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>
      <c r="A411" s="272"/>
      <c r="B411" s="272"/>
      <c r="C411" s="272"/>
      <c r="D411" s="272"/>
      <c r="E411" s="272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>
      <c r="A412" s="272"/>
      <c r="B412" s="272"/>
      <c r="C412" s="272"/>
      <c r="D412" s="272"/>
      <c r="E412" s="272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>
      <c r="A413" s="272"/>
      <c r="B413" s="272"/>
      <c r="C413" s="272"/>
      <c r="D413" s="272"/>
      <c r="E413" s="272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>
      <c r="A414" s="272"/>
      <c r="B414" s="272"/>
      <c r="C414" s="272"/>
      <c r="D414" s="272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>
      <c r="A415" s="272"/>
      <c r="B415" s="272"/>
      <c r="C415" s="272"/>
      <c r="D415" s="272"/>
      <c r="E415" s="272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>
      <c r="A416" s="272"/>
      <c r="B416" s="272"/>
      <c r="C416" s="272"/>
      <c r="D416" s="272"/>
      <c r="E416" s="272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>
      <c r="A417" s="272"/>
      <c r="B417" s="272"/>
      <c r="C417" s="272"/>
      <c r="D417" s="272"/>
      <c r="E417" s="272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>
      <c r="A418" s="272"/>
      <c r="B418" s="272"/>
      <c r="C418" s="272"/>
      <c r="D418" s="272"/>
      <c r="E418" s="272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>
      <c r="A419" s="272"/>
      <c r="B419" s="272"/>
      <c r="C419" s="272"/>
      <c r="D419" s="272"/>
      <c r="E419" s="272"/>
      <c r="F419" s="272"/>
      <c r="G419" s="272"/>
      <c r="H419" s="272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>
      <c r="A420" s="272"/>
      <c r="B420" s="272"/>
      <c r="C420" s="272"/>
      <c r="D420" s="272"/>
      <c r="E420" s="272"/>
      <c r="F420" s="272"/>
      <c r="G420" s="272"/>
      <c r="H420" s="272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>
      <c r="A421" s="272"/>
      <c r="B421" s="272"/>
      <c r="C421" s="272"/>
      <c r="D421" s="272"/>
      <c r="E421" s="272"/>
      <c r="F421" s="272"/>
      <c r="G421" s="272"/>
      <c r="H421" s="272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>
      <c r="A422" s="272"/>
      <c r="B422" s="272"/>
      <c r="C422" s="272"/>
      <c r="D422" s="272"/>
      <c r="E422" s="272"/>
      <c r="F422" s="272"/>
      <c r="G422" s="272"/>
      <c r="H422" s="272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>
      <c r="A423" s="272"/>
      <c r="B423" s="272"/>
      <c r="C423" s="272"/>
      <c r="D423" s="272"/>
      <c r="E423" s="272"/>
      <c r="F423" s="272"/>
      <c r="G423" s="272"/>
      <c r="H423" s="272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>
      <c r="A424" s="272"/>
      <c r="B424" s="272"/>
      <c r="C424" s="272"/>
      <c r="D424" s="272"/>
      <c r="E424" s="272"/>
      <c r="F424" s="272"/>
      <c r="G424" s="272"/>
      <c r="H424" s="272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>
      <c r="A425" s="272"/>
      <c r="B425" s="272"/>
      <c r="C425" s="272"/>
      <c r="D425" s="272"/>
      <c r="E425" s="272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>
      <c r="A426" s="272"/>
      <c r="B426" s="272"/>
      <c r="C426" s="272"/>
      <c r="D426" s="272"/>
      <c r="E426" s="272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>
      <c r="A427" s="272"/>
      <c r="B427" s="272"/>
      <c r="C427" s="272"/>
      <c r="D427" s="272"/>
      <c r="E427" s="272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>
      <c r="A428" s="272"/>
      <c r="B428" s="272"/>
      <c r="C428" s="272"/>
      <c r="D428" s="272"/>
      <c r="E428" s="272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>
      <c r="A429" s="272"/>
      <c r="B429" s="272"/>
      <c r="C429" s="272"/>
      <c r="D429" s="272"/>
      <c r="E429" s="272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>
      <c r="A430" s="272"/>
      <c r="B430" s="272"/>
      <c r="C430" s="272"/>
      <c r="D430" s="272"/>
      <c r="E430" s="272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>
      <c r="A431" s="272"/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>
      <c r="A432" s="272"/>
      <c r="B432" s="272"/>
      <c r="C432" s="272"/>
      <c r="D432" s="272"/>
      <c r="E432" s="272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>
      <c r="A433" s="272"/>
      <c r="B433" s="272"/>
      <c r="C433" s="272"/>
      <c r="D433" s="272"/>
      <c r="E433" s="272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>
      <c r="A434" s="272"/>
      <c r="B434" s="272"/>
      <c r="C434" s="272"/>
      <c r="D434" s="272"/>
      <c r="E434" s="272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>
      <c r="A435" s="272"/>
      <c r="B435" s="272"/>
      <c r="C435" s="272"/>
      <c r="D435" s="272"/>
      <c r="E435" s="272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>
      <c r="A436" s="272"/>
      <c r="B436" s="272"/>
      <c r="C436" s="272"/>
      <c r="D436" s="272"/>
      <c r="E436" s="272"/>
      <c r="F436" s="272"/>
      <c r="G436" s="272"/>
      <c r="H436" s="272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>
      <c r="A437" s="272"/>
      <c r="B437" s="272"/>
      <c r="C437" s="272"/>
      <c r="D437" s="272"/>
      <c r="E437" s="272"/>
      <c r="F437" s="272"/>
      <c r="G437" s="272"/>
      <c r="H437" s="272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>
      <c r="A438" s="272"/>
      <c r="B438" s="272"/>
      <c r="C438" s="272"/>
      <c r="D438" s="272"/>
      <c r="E438" s="272"/>
      <c r="F438" s="272"/>
      <c r="G438" s="272"/>
      <c r="H438" s="272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>
      <c r="A439" s="272"/>
      <c r="B439" s="272"/>
      <c r="C439" s="272"/>
      <c r="D439" s="272"/>
      <c r="E439" s="272"/>
      <c r="F439" s="272"/>
      <c r="G439" s="272"/>
      <c r="H439" s="272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>
      <c r="A440" s="272"/>
      <c r="B440" s="272"/>
      <c r="C440" s="272"/>
      <c r="D440" s="272"/>
      <c r="E440" s="272"/>
      <c r="F440" s="272"/>
      <c r="G440" s="272"/>
      <c r="H440" s="272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>
      <c r="A441" s="272"/>
      <c r="B441" s="272"/>
      <c r="C441" s="272"/>
      <c r="D441" s="272"/>
      <c r="E441" s="272"/>
      <c r="F441" s="272"/>
      <c r="G441" s="272"/>
      <c r="H441" s="272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>
      <c r="A442" s="272"/>
      <c r="B442" s="272"/>
      <c r="C442" s="272"/>
      <c r="D442" s="272"/>
      <c r="E442" s="272"/>
      <c r="F442" s="272"/>
      <c r="G442" s="272"/>
      <c r="H442" s="272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>
      <c r="A443" s="272"/>
      <c r="B443" s="272"/>
      <c r="C443" s="272"/>
      <c r="D443" s="272"/>
      <c r="E443" s="272"/>
      <c r="F443" s="272"/>
      <c r="G443" s="272"/>
      <c r="H443" s="272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>
      <c r="A444" s="272"/>
      <c r="B444" s="272"/>
      <c r="C444" s="272"/>
      <c r="D444" s="272"/>
      <c r="E444" s="272"/>
      <c r="F444" s="272"/>
      <c r="G444" s="272"/>
      <c r="H444" s="272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>
      <c r="A445" s="272"/>
      <c r="B445" s="272"/>
      <c r="C445" s="272"/>
      <c r="D445" s="272"/>
      <c r="E445" s="272"/>
      <c r="F445" s="272"/>
      <c r="G445" s="272"/>
      <c r="H445" s="272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>
      <c r="A446" s="272"/>
      <c r="B446" s="272"/>
      <c r="C446" s="272"/>
      <c r="D446" s="272"/>
      <c r="E446" s="272"/>
      <c r="F446" s="272"/>
      <c r="G446" s="272"/>
      <c r="H446" s="272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>
      <c r="A447" s="272"/>
      <c r="B447" s="272"/>
      <c r="C447" s="272"/>
      <c r="D447" s="272"/>
      <c r="E447" s="272"/>
      <c r="F447" s="272"/>
      <c r="G447" s="272"/>
      <c r="H447" s="272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>
      <c r="A448" s="272"/>
      <c r="B448" s="272"/>
      <c r="C448" s="272"/>
      <c r="D448" s="272"/>
      <c r="E448" s="272"/>
      <c r="F448" s="272"/>
      <c r="G448" s="272"/>
      <c r="H448" s="272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>
      <c r="A449" s="272"/>
      <c r="B449" s="272"/>
      <c r="C449" s="272"/>
      <c r="D449" s="272"/>
      <c r="E449" s="272"/>
      <c r="F449" s="272"/>
      <c r="G449" s="272"/>
      <c r="H449" s="272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>
      <c r="A450" s="272"/>
      <c r="B450" s="272"/>
      <c r="C450" s="272"/>
      <c r="D450" s="272"/>
      <c r="E450" s="272"/>
      <c r="F450" s="272"/>
      <c r="G450" s="272"/>
      <c r="H450" s="272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>
      <c r="A451" s="272"/>
      <c r="B451" s="272"/>
      <c r="C451" s="272"/>
      <c r="D451" s="272"/>
      <c r="E451" s="272"/>
      <c r="F451" s="272"/>
      <c r="G451" s="272"/>
      <c r="H451" s="272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>
      <c r="A452" s="272"/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>
      <c r="A453" s="272"/>
      <c r="B453" s="272"/>
      <c r="C453" s="272"/>
      <c r="D453" s="272"/>
      <c r="E453" s="272"/>
      <c r="F453" s="272"/>
      <c r="G453" s="272"/>
      <c r="H453" s="272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>
      <c r="A454" s="272"/>
      <c r="B454" s="272"/>
      <c r="C454" s="272"/>
      <c r="D454" s="272"/>
      <c r="E454" s="272"/>
      <c r="F454" s="272"/>
      <c r="G454" s="272"/>
      <c r="H454" s="272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>
      <c r="A455" s="272"/>
      <c r="B455" s="272"/>
      <c r="C455" s="272"/>
      <c r="D455" s="272"/>
      <c r="E455" s="272"/>
      <c r="F455" s="272"/>
      <c r="G455" s="272"/>
      <c r="H455" s="272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>
      <c r="A456" s="272"/>
      <c r="B456" s="272"/>
      <c r="C456" s="272"/>
      <c r="D456" s="272"/>
      <c r="E456" s="272"/>
      <c r="F456" s="272"/>
      <c r="G456" s="272"/>
      <c r="H456" s="272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>
      <c r="A457" s="272"/>
      <c r="B457" s="272"/>
      <c r="C457" s="272"/>
      <c r="D457" s="272"/>
      <c r="E457" s="272"/>
      <c r="F457" s="272"/>
      <c r="G457" s="272"/>
      <c r="H457" s="272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>
      <c r="A458" s="272"/>
      <c r="B458" s="272"/>
      <c r="C458" s="272"/>
      <c r="D458" s="272"/>
      <c r="E458" s="272"/>
      <c r="F458" s="272"/>
      <c r="G458" s="272"/>
      <c r="H458" s="272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>
      <c r="A459" s="272"/>
      <c r="B459" s="272"/>
      <c r="C459" s="272"/>
      <c r="D459" s="272"/>
      <c r="E459" s="272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>
      <c r="A460" s="272"/>
      <c r="B460" s="272"/>
      <c r="C460" s="272"/>
      <c r="D460" s="272"/>
      <c r="E460" s="272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>
      <c r="A461" s="272"/>
      <c r="B461" s="272"/>
      <c r="C461" s="272"/>
      <c r="D461" s="272"/>
      <c r="E461" s="272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>
      <c r="A462" s="272"/>
      <c r="B462" s="272"/>
      <c r="C462" s="272"/>
      <c r="D462" s="272"/>
      <c r="E462" s="272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>
      <c r="A463" s="272"/>
      <c r="B463" s="272"/>
      <c r="C463" s="272"/>
      <c r="D463" s="272"/>
      <c r="E463" s="272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>
      <c r="A464" s="272"/>
      <c r="B464" s="272"/>
      <c r="C464" s="272"/>
      <c r="D464" s="272"/>
      <c r="E464" s="272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>
      <c r="A465" s="272"/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>
      <c r="A466" s="272"/>
      <c r="B466" s="272"/>
      <c r="C466" s="272"/>
      <c r="D466" s="272"/>
      <c r="E466" s="272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>
      <c r="A467" s="272"/>
      <c r="B467" s="272"/>
      <c r="C467" s="272"/>
      <c r="D467" s="272"/>
      <c r="E467" s="272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>
      <c r="A468" s="272"/>
      <c r="B468" s="272"/>
      <c r="C468" s="272"/>
      <c r="D468" s="272"/>
      <c r="E468" s="272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>
      <c r="A469" s="272"/>
      <c r="B469" s="272"/>
      <c r="C469" s="272"/>
      <c r="D469" s="272"/>
      <c r="E469" s="272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>
      <c r="A470" s="272"/>
      <c r="B470" s="272"/>
      <c r="C470" s="272"/>
      <c r="D470" s="272"/>
      <c r="E470" s="272"/>
      <c r="F470" s="272"/>
      <c r="G470" s="272"/>
      <c r="H470" s="272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>
      <c r="A471" s="272"/>
      <c r="B471" s="272"/>
      <c r="C471" s="272"/>
      <c r="D471" s="272"/>
      <c r="E471" s="272"/>
      <c r="F471" s="272"/>
      <c r="G471" s="272"/>
      <c r="H471" s="272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>
      <c r="A472" s="272"/>
      <c r="B472" s="272"/>
      <c r="C472" s="272"/>
      <c r="D472" s="272"/>
      <c r="E472" s="272"/>
      <c r="F472" s="272"/>
      <c r="G472" s="272"/>
      <c r="H472" s="272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>
      <c r="A473" s="272"/>
      <c r="B473" s="272"/>
      <c r="C473" s="272"/>
      <c r="D473" s="272"/>
      <c r="E473" s="272"/>
      <c r="F473" s="272"/>
      <c r="G473" s="272"/>
      <c r="H473" s="272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>
      <c r="A474" s="272"/>
      <c r="B474" s="272"/>
      <c r="C474" s="272"/>
      <c r="D474" s="272"/>
      <c r="E474" s="272"/>
      <c r="F474" s="272"/>
      <c r="G474" s="272"/>
      <c r="H474" s="272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>
      <c r="A475" s="272"/>
      <c r="B475" s="272"/>
      <c r="C475" s="272"/>
      <c r="D475" s="272"/>
      <c r="E475" s="272"/>
      <c r="F475" s="272"/>
      <c r="G475" s="272"/>
      <c r="H475" s="272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>
      <c r="A476" s="272"/>
      <c r="B476" s="272"/>
      <c r="C476" s="272"/>
      <c r="D476" s="272"/>
      <c r="E476" s="272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>
      <c r="A477" s="272"/>
      <c r="B477" s="272"/>
      <c r="C477" s="272"/>
      <c r="D477" s="272"/>
      <c r="E477" s="272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>
      <c r="A478" s="272"/>
      <c r="B478" s="272"/>
      <c r="C478" s="272"/>
      <c r="D478" s="272"/>
      <c r="E478" s="272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>
      <c r="A479" s="272"/>
      <c r="B479" s="272"/>
      <c r="C479" s="272"/>
      <c r="D479" s="272"/>
      <c r="E479" s="272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>
      <c r="A480" s="272"/>
      <c r="B480" s="272"/>
      <c r="C480" s="272"/>
      <c r="D480" s="272"/>
      <c r="E480" s="272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>
      <c r="A481" s="272"/>
      <c r="B481" s="272"/>
      <c r="C481" s="272"/>
      <c r="D481" s="272"/>
      <c r="E481" s="272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>
      <c r="A482" s="272"/>
      <c r="B482" s="272"/>
      <c r="C482" s="272"/>
      <c r="D482" s="272"/>
      <c r="E482" s="272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>
      <c r="A483" s="272"/>
      <c r="B483" s="272"/>
      <c r="C483" s="272"/>
      <c r="D483" s="272"/>
      <c r="E483" s="272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>
      <c r="A484" s="272"/>
      <c r="B484" s="272"/>
      <c r="C484" s="272"/>
      <c r="D484" s="272"/>
      <c r="E484" s="272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>
      <c r="A485" s="272"/>
      <c r="B485" s="272"/>
      <c r="C485" s="272"/>
      <c r="D485" s="272"/>
      <c r="E485" s="272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>
      <c r="A486" s="272"/>
      <c r="B486" s="272"/>
      <c r="C486" s="272"/>
      <c r="D486" s="272"/>
      <c r="E486" s="272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>
      <c r="A487" s="272"/>
      <c r="B487" s="272"/>
      <c r="C487" s="272"/>
      <c r="D487" s="272"/>
      <c r="E487" s="272"/>
      <c r="F487" s="272"/>
      <c r="G487" s="272"/>
      <c r="H487" s="272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>
      <c r="A488" s="272"/>
      <c r="B488" s="272"/>
      <c r="C488" s="272"/>
      <c r="D488" s="272"/>
      <c r="E488" s="272"/>
      <c r="F488" s="272"/>
      <c r="G488" s="272"/>
      <c r="H488" s="272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>
      <c r="A489" s="272"/>
      <c r="B489" s="272"/>
      <c r="C489" s="272"/>
      <c r="D489" s="272"/>
      <c r="E489" s="272"/>
      <c r="F489" s="272"/>
      <c r="G489" s="272"/>
      <c r="H489" s="272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>
      <c r="A490" s="272"/>
      <c r="B490" s="272"/>
      <c r="C490" s="272"/>
      <c r="D490" s="272"/>
      <c r="E490" s="272"/>
      <c r="F490" s="272"/>
      <c r="G490" s="272"/>
      <c r="H490" s="272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>
      <c r="A491" s="272"/>
      <c r="B491" s="272"/>
      <c r="C491" s="272"/>
      <c r="D491" s="272"/>
      <c r="E491" s="272"/>
      <c r="F491" s="272"/>
      <c r="G491" s="272"/>
      <c r="H491" s="272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>
      <c r="A492" s="272"/>
      <c r="B492" s="272"/>
      <c r="C492" s="272"/>
      <c r="D492" s="272"/>
      <c r="E492" s="272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>
      <c r="A493" s="272"/>
      <c r="B493" s="272"/>
      <c r="C493" s="272"/>
      <c r="D493" s="272"/>
      <c r="E493" s="272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>
      <c r="A494" s="272"/>
      <c r="B494" s="272"/>
      <c r="C494" s="272"/>
      <c r="D494" s="272"/>
      <c r="E494" s="272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>
      <c r="A495" s="272"/>
      <c r="B495" s="272"/>
      <c r="C495" s="272"/>
      <c r="D495" s="272"/>
      <c r="E495" s="272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>
      <c r="A496" s="272"/>
      <c r="B496" s="272"/>
      <c r="C496" s="272"/>
      <c r="D496" s="272"/>
      <c r="E496" s="272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>
      <c r="A497" s="272"/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>
      <c r="A498" s="272"/>
      <c r="B498" s="272"/>
      <c r="C498" s="272"/>
      <c r="D498" s="272"/>
      <c r="E498" s="272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>
      <c r="A499" s="272"/>
      <c r="B499" s="272"/>
      <c r="C499" s="272"/>
      <c r="D499" s="272"/>
      <c r="E499" s="272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>
      <c r="A500" s="272"/>
      <c r="B500" s="272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>
      <c r="A501" s="272"/>
      <c r="B501" s="272"/>
      <c r="C501" s="272"/>
      <c r="D501" s="272"/>
      <c r="E501" s="272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>
      <c r="A502" s="272"/>
      <c r="B502" s="272"/>
      <c r="C502" s="272"/>
      <c r="D502" s="272"/>
      <c r="E502" s="272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>
      <c r="A503" s="272"/>
      <c r="B503" s="272"/>
      <c r="C503" s="272"/>
      <c r="D503" s="272"/>
      <c r="E503" s="272"/>
      <c r="F503" s="272"/>
      <c r="G503" s="272"/>
      <c r="H503" s="272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>
      <c r="A504" s="272"/>
      <c r="B504" s="272"/>
      <c r="C504" s="272"/>
      <c r="D504" s="272"/>
      <c r="E504" s="272"/>
      <c r="F504" s="272"/>
      <c r="G504" s="272"/>
      <c r="H504" s="272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>
      <c r="A505" s="272"/>
      <c r="B505" s="272"/>
      <c r="C505" s="272"/>
      <c r="D505" s="272"/>
      <c r="E505" s="272"/>
      <c r="F505" s="272"/>
      <c r="G505" s="272"/>
      <c r="H505" s="272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>
      <c r="A506" s="272"/>
      <c r="B506" s="272"/>
      <c r="C506" s="272"/>
      <c r="D506" s="272"/>
      <c r="E506" s="272"/>
      <c r="F506" s="272"/>
      <c r="G506" s="272"/>
      <c r="H506" s="272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>
      <c r="A507" s="272"/>
      <c r="B507" s="272"/>
      <c r="C507" s="272"/>
      <c r="D507" s="272"/>
      <c r="E507" s="272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>
      <c r="A508" s="272"/>
      <c r="B508" s="272"/>
      <c r="C508" s="272"/>
      <c r="D508" s="272"/>
      <c r="E508" s="272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>
      <c r="A509" s="272"/>
      <c r="B509" s="272"/>
      <c r="C509" s="272"/>
      <c r="D509" s="272"/>
      <c r="E509" s="272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>
      <c r="A510" s="272"/>
      <c r="B510" s="272"/>
      <c r="C510" s="272"/>
      <c r="D510" s="272"/>
      <c r="E510" s="272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>
      <c r="A511" s="272"/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>
      <c r="A512" s="272"/>
      <c r="B512" s="272"/>
      <c r="C512" s="272"/>
      <c r="D512" s="272"/>
      <c r="E512" s="272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>
      <c r="A513" s="272"/>
      <c r="B513" s="272"/>
      <c r="C513" s="272"/>
      <c r="D513" s="272"/>
      <c r="E513" s="272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>
      <c r="A514" s="272"/>
      <c r="B514" s="272"/>
      <c r="C514" s="272"/>
      <c r="D514" s="272"/>
      <c r="E514" s="272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>
      <c r="A515" s="272"/>
      <c r="B515" s="272"/>
      <c r="C515" s="272"/>
      <c r="D515" s="272"/>
      <c r="E515" s="272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>
      <c r="A516" s="272"/>
      <c r="B516" s="272"/>
      <c r="C516" s="272"/>
      <c r="D516" s="272"/>
      <c r="E516" s="272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>
      <c r="A517" s="272"/>
      <c r="B517" s="272"/>
      <c r="C517" s="272"/>
      <c r="D517" s="272"/>
      <c r="E517" s="272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>
      <c r="A518" s="272"/>
      <c r="B518" s="272"/>
      <c r="C518" s="272"/>
      <c r="D518" s="272"/>
      <c r="E518" s="272"/>
      <c r="F518" s="272"/>
      <c r="G518" s="272"/>
      <c r="H518" s="272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>
      <c r="A519" s="272"/>
      <c r="B519" s="272"/>
      <c r="C519" s="272"/>
      <c r="D519" s="272"/>
      <c r="E519" s="272"/>
      <c r="F519" s="272"/>
      <c r="G519" s="272"/>
      <c r="H519" s="272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>
      <c r="A520" s="272"/>
      <c r="B520" s="272"/>
      <c r="C520" s="272"/>
      <c r="D520" s="272"/>
      <c r="E520" s="272"/>
      <c r="F520" s="272"/>
      <c r="G520" s="272"/>
      <c r="H520" s="272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>
      <c r="A521" s="272"/>
      <c r="B521" s="272"/>
      <c r="C521" s="272"/>
      <c r="D521" s="272"/>
      <c r="E521" s="272"/>
      <c r="F521" s="272"/>
      <c r="G521" s="272"/>
      <c r="H521" s="272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>
      <c r="A522" s="272"/>
      <c r="B522" s="272"/>
      <c r="C522" s="272"/>
      <c r="D522" s="272"/>
      <c r="E522" s="272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>
      <c r="A523" s="272"/>
      <c r="B523" s="272"/>
      <c r="C523" s="272"/>
      <c r="D523" s="272"/>
      <c r="E523" s="272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>
      <c r="A524" s="272"/>
      <c r="B524" s="272"/>
      <c r="C524" s="272"/>
      <c r="D524" s="272"/>
      <c r="E524" s="272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>
      <c r="A525" s="272"/>
      <c r="B525" s="272"/>
      <c r="C525" s="272"/>
      <c r="D525" s="272"/>
      <c r="E525" s="272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>
      <c r="A526" s="272"/>
      <c r="B526" s="272"/>
      <c r="C526" s="272"/>
      <c r="D526" s="272"/>
      <c r="E526" s="272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>
      <c r="A527" s="272"/>
      <c r="B527" s="272"/>
      <c r="C527" s="272"/>
      <c r="D527" s="272"/>
      <c r="E527" s="272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>
      <c r="A528" s="272"/>
      <c r="B528" s="272"/>
      <c r="C528" s="272"/>
      <c r="D528" s="272"/>
      <c r="E528" s="272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>
      <c r="A529" s="272"/>
      <c r="B529" s="272"/>
      <c r="C529" s="272"/>
      <c r="D529" s="272"/>
      <c r="E529" s="272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>
      <c r="A530" s="272"/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>
      <c r="A531" s="272"/>
      <c r="B531" s="272"/>
      <c r="C531" s="272"/>
      <c r="D531" s="272"/>
      <c r="E531" s="272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>
      <c r="A532" s="272"/>
      <c r="B532" s="272"/>
      <c r="C532" s="272"/>
      <c r="D532" s="272"/>
      <c r="E532" s="272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>
      <c r="A533" s="272"/>
      <c r="B533" s="272"/>
      <c r="C533" s="272"/>
      <c r="D533" s="272"/>
      <c r="E533" s="272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>
      <c r="A534" s="272"/>
      <c r="B534" s="272"/>
      <c r="C534" s="272"/>
      <c r="D534" s="272"/>
      <c r="E534" s="272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>
      <c r="A535" s="272"/>
      <c r="B535" s="272"/>
      <c r="C535" s="272"/>
      <c r="D535" s="272"/>
      <c r="E535" s="272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>
      <c r="A536" s="272"/>
      <c r="B536" s="272"/>
      <c r="C536" s="272"/>
      <c r="D536" s="272"/>
      <c r="E536" s="272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>
      <c r="A537" s="272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>
      <c r="A538" s="272"/>
      <c r="B538" s="272"/>
      <c r="C538" s="272"/>
      <c r="D538" s="272"/>
      <c r="E538" s="272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>
      <c r="A539" s="272"/>
      <c r="B539" s="272"/>
      <c r="C539" s="272"/>
      <c r="D539" s="272"/>
      <c r="E539" s="272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>
      <c r="A540" s="272"/>
      <c r="B540" s="272"/>
      <c r="C540" s="272"/>
      <c r="D540" s="272"/>
      <c r="E540" s="272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>
      <c r="A541" s="272"/>
      <c r="B541" s="272"/>
      <c r="C541" s="272"/>
      <c r="D541" s="272"/>
      <c r="E541" s="272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>
      <c r="A542" s="272"/>
      <c r="B542" s="272"/>
      <c r="C542" s="272"/>
      <c r="D542" s="272"/>
      <c r="E542" s="272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>
      <c r="A543" s="272"/>
      <c r="B543" s="272"/>
      <c r="C543" s="272"/>
      <c r="D543" s="272"/>
      <c r="E543" s="272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>
      <c r="A544" s="272"/>
      <c r="B544" s="272"/>
      <c r="C544" s="272"/>
      <c r="D544" s="272"/>
      <c r="E544" s="272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>
      <c r="A545" s="272"/>
      <c r="B545" s="272"/>
      <c r="C545" s="272"/>
      <c r="D545" s="272"/>
      <c r="E545" s="272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>
      <c r="A546" s="272"/>
      <c r="B546" s="272"/>
      <c r="C546" s="272"/>
      <c r="D546" s="272"/>
      <c r="E546" s="272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>
      <c r="A547" s="272"/>
      <c r="B547" s="272"/>
      <c r="C547" s="272"/>
      <c r="D547" s="272"/>
      <c r="E547" s="272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>
      <c r="A548" s="272"/>
      <c r="B548" s="272"/>
      <c r="C548" s="272"/>
      <c r="D548" s="272"/>
      <c r="E548" s="272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>
      <c r="A549" s="272"/>
      <c r="B549" s="272"/>
      <c r="C549" s="272"/>
      <c r="D549" s="272"/>
      <c r="E549" s="272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>
      <c r="A550" s="272"/>
      <c r="B550" s="272"/>
      <c r="C550" s="272"/>
      <c r="D550" s="272"/>
      <c r="E550" s="272"/>
      <c r="F550" s="272"/>
      <c r="G550" s="272"/>
      <c r="H550" s="272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>
      <c r="A551" s="272"/>
      <c r="B551" s="272"/>
      <c r="C551" s="272"/>
      <c r="D551" s="272"/>
      <c r="E551" s="272"/>
      <c r="F551" s="272"/>
      <c r="G551" s="272"/>
      <c r="H551" s="272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>
      <c r="A552" s="272"/>
      <c r="B552" s="272"/>
      <c r="C552" s="272"/>
      <c r="D552" s="272"/>
      <c r="E552" s="272"/>
      <c r="F552" s="272"/>
      <c r="G552" s="272"/>
      <c r="H552" s="272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>
      <c r="A553" s="272"/>
      <c r="B553" s="272"/>
      <c r="C553" s="272"/>
      <c r="D553" s="272"/>
      <c r="E553" s="272"/>
      <c r="F553" s="272"/>
      <c r="G553" s="272"/>
      <c r="H553" s="272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>
      <c r="A554" s="272"/>
      <c r="B554" s="272"/>
      <c r="C554" s="272"/>
      <c r="D554" s="272"/>
      <c r="E554" s="272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>
      <c r="A555" s="272"/>
      <c r="B555" s="272"/>
      <c r="C555" s="272"/>
      <c r="D555" s="272"/>
      <c r="E555" s="272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>
      <c r="A556" s="272"/>
      <c r="B556" s="272"/>
      <c r="C556" s="272"/>
      <c r="D556" s="272"/>
      <c r="E556" s="272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>
      <c r="A557" s="272"/>
      <c r="B557" s="272"/>
      <c r="C557" s="272"/>
      <c r="D557" s="272"/>
      <c r="E557" s="272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>
      <c r="A558" s="272"/>
      <c r="B558" s="272"/>
      <c r="C558" s="272"/>
      <c r="D558" s="272"/>
      <c r="E558" s="272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>
      <c r="A559" s="272"/>
      <c r="B559" s="272"/>
      <c r="C559" s="272"/>
      <c r="D559" s="272"/>
      <c r="E559" s="272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>
      <c r="A560" s="272"/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>
      <c r="A561" s="272"/>
      <c r="B561" s="272"/>
      <c r="C561" s="272"/>
      <c r="D561" s="272"/>
      <c r="E561" s="272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>
      <c r="A562" s="272"/>
      <c r="B562" s="272"/>
      <c r="C562" s="272"/>
      <c r="D562" s="272"/>
      <c r="E562" s="272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>
      <c r="A563" s="272"/>
      <c r="B563" s="272"/>
      <c r="C563" s="272"/>
      <c r="D563" s="272"/>
      <c r="E563" s="272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>
      <c r="A564" s="272"/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>
      <c r="A565" s="272"/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>
      <c r="A566" s="272"/>
      <c r="B566" s="272"/>
      <c r="C566" s="272"/>
      <c r="D566" s="272"/>
      <c r="E566" s="272"/>
      <c r="F566" s="272"/>
      <c r="G566" s="272"/>
      <c r="H566" s="272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>
      <c r="A567" s="272"/>
      <c r="B567" s="272"/>
      <c r="C567" s="272"/>
      <c r="D567" s="272"/>
      <c r="E567" s="272"/>
      <c r="F567" s="272"/>
      <c r="G567" s="272"/>
      <c r="H567" s="272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>
      <c r="A568" s="272"/>
      <c r="B568" s="272"/>
      <c r="C568" s="272"/>
      <c r="D568" s="272"/>
      <c r="E568" s="272"/>
      <c r="F568" s="272"/>
      <c r="G568" s="272"/>
      <c r="H568" s="272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>
      <c r="A569" s="272"/>
      <c r="B569" s="272"/>
      <c r="C569" s="272"/>
      <c r="D569" s="272"/>
      <c r="E569" s="272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>
      <c r="A570" s="272"/>
      <c r="B570" s="272"/>
      <c r="C570" s="272"/>
      <c r="D570" s="272"/>
      <c r="E570" s="272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>
      <c r="A571" s="272"/>
      <c r="B571" s="272"/>
      <c r="C571" s="272"/>
      <c r="D571" s="272"/>
      <c r="E571" s="272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>
      <c r="A572" s="272"/>
      <c r="B572" s="272"/>
      <c r="C572" s="272"/>
      <c r="D572" s="272"/>
      <c r="E572" s="272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>
      <c r="A573" s="272"/>
      <c r="B573" s="272"/>
      <c r="C573" s="272"/>
      <c r="D573" s="272"/>
      <c r="E573" s="272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>
      <c r="A574" s="272"/>
      <c r="B574" s="272"/>
      <c r="C574" s="272"/>
      <c r="D574" s="272"/>
      <c r="E574" s="272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>
      <c r="A575" s="272"/>
      <c r="B575" s="272"/>
      <c r="C575" s="272"/>
      <c r="D575" s="272"/>
      <c r="E575" s="272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>
      <c r="A576" s="272"/>
      <c r="B576" s="272"/>
      <c r="C576" s="272"/>
      <c r="D576" s="272"/>
      <c r="E576" s="272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>
      <c r="A577" s="272"/>
      <c r="B577" s="272"/>
      <c r="C577" s="272"/>
      <c r="D577" s="272"/>
      <c r="E577" s="272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>
      <c r="A578" s="272"/>
      <c r="B578" s="272"/>
      <c r="C578" s="272"/>
      <c r="D578" s="272"/>
      <c r="E578" s="272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>
      <c r="A579" s="272"/>
      <c r="B579" s="272"/>
      <c r="C579" s="272"/>
      <c r="D579" s="272"/>
      <c r="E579" s="272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>
      <c r="A580" s="272"/>
      <c r="B580" s="272"/>
      <c r="C580" s="272"/>
      <c r="D580" s="272"/>
      <c r="E580" s="272"/>
      <c r="F580" s="272"/>
      <c r="G580" s="272"/>
      <c r="H580" s="272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>
      <c r="A581" s="272"/>
      <c r="B581" s="272"/>
      <c r="C581" s="272"/>
      <c r="D581" s="272"/>
      <c r="E581" s="272"/>
      <c r="F581" s="272"/>
      <c r="G581" s="272"/>
      <c r="H581" s="272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>
      <c r="A582" s="272"/>
      <c r="B582" s="272"/>
      <c r="C582" s="272"/>
      <c r="D582" s="272"/>
      <c r="E582" s="272"/>
      <c r="F582" s="272"/>
      <c r="G582" s="272"/>
      <c r="H582" s="272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>
      <c r="A583" s="272"/>
      <c r="B583" s="272"/>
      <c r="C583" s="272"/>
      <c r="D583" s="272"/>
      <c r="E583" s="272"/>
      <c r="F583" s="272"/>
      <c r="G583" s="272"/>
      <c r="H583" s="272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>
      <c r="A584" s="272"/>
      <c r="B584" s="272"/>
      <c r="C584" s="272"/>
      <c r="D584" s="272"/>
      <c r="E584" s="272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>
      <c r="A585" s="272"/>
      <c r="B585" s="272"/>
      <c r="C585" s="272"/>
      <c r="D585" s="272"/>
      <c r="E585" s="272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>
      <c r="A586" s="272"/>
      <c r="B586" s="272"/>
      <c r="C586" s="272"/>
      <c r="D586" s="272"/>
      <c r="E586" s="272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>
      <c r="A587" s="272"/>
      <c r="B587" s="272"/>
      <c r="C587" s="272"/>
      <c r="D587" s="272"/>
      <c r="E587" s="272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>
      <c r="A588" s="272"/>
      <c r="B588" s="272"/>
      <c r="C588" s="272"/>
      <c r="D588" s="272"/>
      <c r="E588" s="272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>
      <c r="A589" s="272"/>
      <c r="B589" s="272"/>
      <c r="C589" s="272"/>
      <c r="D589" s="272"/>
      <c r="E589" s="272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>
      <c r="A590" s="272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>
      <c r="A591" s="272"/>
      <c r="B591" s="272"/>
      <c r="C591" s="272"/>
      <c r="D591" s="272"/>
      <c r="E591" s="272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>
      <c r="A592" s="272"/>
      <c r="B592" s="272"/>
      <c r="C592" s="272"/>
      <c r="D592" s="272"/>
      <c r="E592" s="272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>
      <c r="A593" s="272"/>
      <c r="B593" s="272"/>
      <c r="C593" s="272"/>
      <c r="D593" s="272"/>
      <c r="E593" s="272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>
      <c r="A594" s="272"/>
      <c r="B594" s="272"/>
      <c r="C594" s="272"/>
      <c r="D594" s="272"/>
      <c r="E594" s="272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>
      <c r="A595" s="272"/>
      <c r="B595" s="272"/>
      <c r="C595" s="272"/>
      <c r="D595" s="272"/>
      <c r="E595" s="272"/>
      <c r="F595" s="272"/>
      <c r="G595" s="272"/>
      <c r="H595" s="272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>
      <c r="A596" s="272"/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>
      <c r="A597" s="272"/>
      <c r="B597" s="272"/>
      <c r="C597" s="272"/>
      <c r="D597" s="272"/>
      <c r="E597" s="272"/>
      <c r="F597" s="272"/>
      <c r="G597" s="272"/>
      <c r="H597" s="272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>
      <c r="A598" s="272"/>
      <c r="B598" s="272"/>
      <c r="C598" s="272"/>
      <c r="D598" s="272"/>
      <c r="E598" s="272"/>
      <c r="F598" s="272"/>
      <c r="G598" s="272"/>
      <c r="H598" s="272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>
      <c r="A599" s="272"/>
      <c r="B599" s="272"/>
      <c r="C599" s="272"/>
      <c r="D599" s="272"/>
      <c r="E599" s="272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>
      <c r="A600" s="272"/>
      <c r="B600" s="272"/>
      <c r="C600" s="272"/>
      <c r="D600" s="272"/>
      <c r="E600" s="272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>
      <c r="A601" s="272"/>
      <c r="B601" s="272"/>
      <c r="C601" s="272"/>
      <c r="D601" s="272"/>
      <c r="E601" s="272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>
      <c r="A602" s="272"/>
      <c r="B602" s="272"/>
      <c r="C602" s="272"/>
      <c r="D602" s="272"/>
      <c r="E602" s="272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>
      <c r="A603" s="272"/>
      <c r="B603" s="272"/>
      <c r="C603" s="272"/>
      <c r="D603" s="272"/>
      <c r="E603" s="272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>
      <c r="A604" s="272"/>
      <c r="B604" s="272"/>
      <c r="C604" s="272"/>
      <c r="D604" s="272"/>
      <c r="E604" s="272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>
      <c r="A605" s="272"/>
      <c r="B605" s="272"/>
      <c r="C605" s="272"/>
      <c r="D605" s="272"/>
      <c r="E605" s="272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>
      <c r="A606" s="272"/>
      <c r="B606" s="272"/>
      <c r="C606" s="272"/>
      <c r="D606" s="272"/>
      <c r="E606" s="272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>
      <c r="A607" s="272"/>
      <c r="B607" s="272"/>
      <c r="C607" s="272"/>
      <c r="D607" s="272"/>
      <c r="E607" s="272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>
      <c r="A608" s="272"/>
      <c r="B608" s="272"/>
      <c r="C608" s="272"/>
      <c r="D608" s="272"/>
      <c r="E608" s="272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>
      <c r="A609" s="272"/>
      <c r="B609" s="272"/>
      <c r="C609" s="272"/>
      <c r="D609" s="272"/>
      <c r="E609" s="272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>
      <c r="A610" s="272"/>
      <c r="B610" s="272"/>
      <c r="C610" s="272"/>
      <c r="D610" s="272"/>
      <c r="E610" s="272"/>
      <c r="F610" s="272"/>
      <c r="G610" s="272"/>
      <c r="H610" s="272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>
      <c r="A611" s="272"/>
      <c r="B611" s="272"/>
      <c r="C611" s="272"/>
      <c r="D611" s="272"/>
      <c r="E611" s="272"/>
      <c r="F611" s="272"/>
      <c r="G611" s="272"/>
      <c r="H611" s="272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>
      <c r="A612" s="272"/>
      <c r="B612" s="272"/>
      <c r="C612" s="272"/>
      <c r="D612" s="272"/>
      <c r="E612" s="272"/>
      <c r="F612" s="272"/>
      <c r="G612" s="272"/>
      <c r="H612" s="272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>
      <c r="A613" s="272"/>
      <c r="B613" s="272"/>
      <c r="C613" s="272"/>
      <c r="D613" s="272"/>
      <c r="E613" s="272"/>
      <c r="F613" s="272"/>
      <c r="G613" s="272"/>
      <c r="H613" s="272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>
      <c r="A614" s="272"/>
      <c r="B614" s="272"/>
      <c r="C614" s="272"/>
      <c r="D614" s="272"/>
      <c r="E614" s="272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>
      <c r="A615" s="272"/>
      <c r="B615" s="272"/>
      <c r="C615" s="272"/>
      <c r="D615" s="272"/>
      <c r="E615" s="272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>
      <c r="A616" s="272"/>
      <c r="B616" s="272"/>
      <c r="C616" s="272"/>
      <c r="D616" s="272"/>
      <c r="E616" s="272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>
      <c r="A617" s="272"/>
      <c r="B617" s="272"/>
      <c r="C617" s="272"/>
      <c r="D617" s="272"/>
      <c r="E617" s="272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>
      <c r="A618" s="272"/>
      <c r="B618" s="272"/>
      <c r="C618" s="272"/>
      <c r="D618" s="272"/>
      <c r="E618" s="272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>
      <c r="A619" s="272"/>
      <c r="B619" s="272"/>
      <c r="C619" s="272"/>
      <c r="D619" s="272"/>
      <c r="E619" s="272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>
      <c r="A620" s="272"/>
      <c r="B620" s="272"/>
      <c r="C620" s="272"/>
      <c r="D620" s="272"/>
      <c r="E620" s="272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>
      <c r="A621" s="272"/>
      <c r="B621" s="272"/>
      <c r="C621" s="272"/>
      <c r="D621" s="272"/>
      <c r="E621" s="272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>
      <c r="A622" s="272"/>
      <c r="B622" s="272"/>
      <c r="C622" s="272"/>
      <c r="D622" s="272"/>
      <c r="E622" s="272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>
      <c r="A623" s="272"/>
      <c r="B623" s="272"/>
      <c r="C623" s="272"/>
      <c r="D623" s="272"/>
      <c r="E623" s="272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>
      <c r="A624" s="272"/>
      <c r="B624" s="272"/>
      <c r="C624" s="272"/>
      <c r="D624" s="272"/>
      <c r="E624" s="272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>
      <c r="A625" s="272"/>
      <c r="B625" s="272"/>
      <c r="C625" s="272"/>
      <c r="D625" s="272"/>
      <c r="E625" s="272"/>
      <c r="F625" s="272"/>
      <c r="G625" s="272"/>
      <c r="H625" s="272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>
      <c r="A626" s="272"/>
      <c r="B626" s="272"/>
      <c r="C626" s="272"/>
      <c r="D626" s="272"/>
      <c r="E626" s="272"/>
      <c r="F626" s="272"/>
      <c r="G626" s="272"/>
      <c r="H626" s="272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>
      <c r="A627" s="272"/>
      <c r="B627" s="272"/>
      <c r="C627" s="272"/>
      <c r="D627" s="272"/>
      <c r="E627" s="272"/>
      <c r="F627" s="272"/>
      <c r="G627" s="272"/>
      <c r="H627" s="272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>
      <c r="A628" s="272"/>
      <c r="B628" s="272"/>
      <c r="C628" s="272"/>
      <c r="D628" s="272"/>
      <c r="E628" s="272"/>
      <c r="F628" s="272"/>
      <c r="G628" s="272"/>
      <c r="H628" s="272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>
      <c r="A629" s="272"/>
      <c r="B629" s="272"/>
      <c r="C629" s="272"/>
      <c r="D629" s="272"/>
      <c r="E629" s="272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>
      <c r="A630" s="272"/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>
      <c r="A631" s="272"/>
      <c r="B631" s="272"/>
      <c r="C631" s="272"/>
      <c r="D631" s="272"/>
      <c r="E631" s="272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>
      <c r="A632" s="272"/>
      <c r="B632" s="272"/>
      <c r="C632" s="272"/>
      <c r="D632" s="272"/>
      <c r="E632" s="272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>
      <c r="A633" s="272"/>
      <c r="B633" s="272"/>
      <c r="C633" s="272"/>
      <c r="D633" s="272"/>
      <c r="E633" s="272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>
      <c r="A634" s="272"/>
      <c r="B634" s="272"/>
      <c r="C634" s="272"/>
      <c r="D634" s="272"/>
      <c r="E634" s="272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>
      <c r="A635" s="272"/>
      <c r="B635" s="272"/>
      <c r="C635" s="272"/>
      <c r="D635" s="272"/>
      <c r="E635" s="272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>
      <c r="A636" s="272"/>
      <c r="B636" s="272"/>
      <c r="C636" s="272"/>
      <c r="D636" s="272"/>
      <c r="E636" s="272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>
      <c r="A637" s="272"/>
      <c r="B637" s="272"/>
      <c r="C637" s="272"/>
      <c r="D637" s="272"/>
      <c r="E637" s="272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>
      <c r="A638" s="272"/>
      <c r="B638" s="272"/>
      <c r="C638" s="272"/>
      <c r="D638" s="272"/>
      <c r="E638" s="272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>
      <c r="A639" s="272"/>
      <c r="B639" s="272"/>
      <c r="C639" s="272"/>
      <c r="D639" s="272"/>
      <c r="E639" s="272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>
      <c r="A640" s="272"/>
      <c r="B640" s="272"/>
      <c r="C640" s="272"/>
      <c r="D640" s="272"/>
      <c r="E640" s="272"/>
      <c r="F640" s="272"/>
      <c r="G640" s="272"/>
      <c r="H640" s="272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>
      <c r="A641" s="272"/>
      <c r="B641" s="272"/>
      <c r="C641" s="272"/>
      <c r="D641" s="272"/>
      <c r="E641" s="272"/>
      <c r="F641" s="272"/>
      <c r="G641" s="272"/>
      <c r="H641" s="272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>
      <c r="A642" s="272"/>
      <c r="B642" s="272"/>
      <c r="C642" s="272"/>
      <c r="D642" s="272"/>
      <c r="E642" s="272"/>
      <c r="F642" s="272"/>
      <c r="G642" s="272"/>
      <c r="H642" s="272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>
      <c r="A643" s="272"/>
      <c r="B643" s="272"/>
      <c r="C643" s="272"/>
      <c r="D643" s="272"/>
      <c r="E643" s="272"/>
      <c r="F643" s="272"/>
      <c r="G643" s="272"/>
      <c r="H643" s="272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>
      <c r="A644" s="272"/>
      <c r="B644" s="272"/>
      <c r="C644" s="272"/>
      <c r="D644" s="272"/>
      <c r="E644" s="272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>
      <c r="A645" s="272"/>
      <c r="B645" s="272"/>
      <c r="C645" s="272"/>
      <c r="D645" s="272"/>
      <c r="E645" s="272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>
      <c r="A646" s="272"/>
      <c r="B646" s="272"/>
      <c r="C646" s="272"/>
      <c r="D646" s="272"/>
      <c r="E646" s="272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>
      <c r="A647" s="272"/>
      <c r="B647" s="272"/>
      <c r="C647" s="272"/>
      <c r="D647" s="272"/>
      <c r="E647" s="272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>
      <c r="A648" s="272"/>
      <c r="B648" s="272"/>
      <c r="C648" s="272"/>
      <c r="D648" s="272"/>
      <c r="E648" s="272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>
      <c r="A649" s="272"/>
      <c r="B649" s="272"/>
      <c r="C649" s="272"/>
      <c r="D649" s="272"/>
      <c r="E649" s="272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>
      <c r="A650" s="272"/>
      <c r="B650" s="272"/>
      <c r="C650" s="272"/>
      <c r="D650" s="272"/>
      <c r="E650" s="272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>
      <c r="A651" s="272"/>
      <c r="B651" s="272"/>
      <c r="C651" s="272"/>
      <c r="D651" s="272"/>
      <c r="E651" s="272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>
      <c r="A652" s="272"/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>
      <c r="A653" s="272"/>
      <c r="B653" s="272"/>
      <c r="C653" s="272"/>
      <c r="D653" s="272"/>
      <c r="E653" s="272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>
      <c r="A654" s="272"/>
      <c r="B654" s="272"/>
      <c r="C654" s="272"/>
      <c r="D654" s="272"/>
      <c r="E654" s="272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>
      <c r="A655" s="272"/>
      <c r="B655" s="272"/>
      <c r="C655" s="272"/>
      <c r="D655" s="272"/>
      <c r="E655" s="272"/>
      <c r="F655" s="272"/>
      <c r="G655" s="272"/>
      <c r="H655" s="272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>
      <c r="A656" s="272"/>
      <c r="B656" s="272"/>
      <c r="C656" s="272"/>
      <c r="D656" s="272"/>
      <c r="E656" s="272"/>
      <c r="F656" s="272"/>
      <c r="G656" s="272"/>
      <c r="H656" s="272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>
      <c r="A657" s="272"/>
      <c r="B657" s="272"/>
      <c r="C657" s="272"/>
      <c r="D657" s="272"/>
      <c r="E657" s="272"/>
      <c r="F657" s="272"/>
      <c r="G657" s="272"/>
      <c r="H657" s="272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>
      <c r="A658" s="272"/>
      <c r="B658" s="272"/>
      <c r="C658" s="272"/>
      <c r="D658" s="272"/>
      <c r="E658" s="272"/>
      <c r="F658" s="272"/>
      <c r="G658" s="272"/>
      <c r="H658" s="272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>
      <c r="A659" s="272"/>
      <c r="B659" s="272"/>
      <c r="C659" s="272"/>
      <c r="D659" s="272"/>
      <c r="E659" s="272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>
      <c r="A660" s="272"/>
      <c r="B660" s="272"/>
      <c r="C660" s="272"/>
      <c r="D660" s="272"/>
      <c r="E660" s="272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>
      <c r="A661" s="272"/>
      <c r="B661" s="272"/>
      <c r="C661" s="272"/>
      <c r="D661" s="272"/>
      <c r="E661" s="272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>
      <c r="A662" s="272"/>
      <c r="B662" s="272"/>
      <c r="C662" s="272"/>
      <c r="D662" s="272"/>
      <c r="E662" s="272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>
      <c r="A663" s="272"/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>
      <c r="A664" s="272"/>
      <c r="B664" s="272"/>
      <c r="C664" s="272"/>
      <c r="D664" s="272"/>
      <c r="E664" s="272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>
      <c r="A665" s="272"/>
      <c r="B665" s="272"/>
      <c r="C665" s="272"/>
      <c r="D665" s="272"/>
      <c r="E665" s="272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>
      <c r="A666" s="272"/>
      <c r="B666" s="272"/>
      <c r="C666" s="272"/>
      <c r="D666" s="272"/>
      <c r="E666" s="272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>
      <c r="A667" s="272"/>
      <c r="B667" s="272"/>
      <c r="C667" s="272"/>
      <c r="D667" s="272"/>
      <c r="E667" s="272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>
      <c r="A668" s="272"/>
      <c r="B668" s="272"/>
      <c r="C668" s="272"/>
      <c r="D668" s="272"/>
      <c r="E668" s="272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>
      <c r="A669" s="272"/>
      <c r="B669" s="272"/>
      <c r="C669" s="272"/>
      <c r="D669" s="272"/>
      <c r="E669" s="272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>
      <c r="A670" s="272"/>
      <c r="B670" s="272"/>
      <c r="C670" s="272"/>
      <c r="D670" s="272"/>
      <c r="E670" s="272"/>
      <c r="F670" s="272"/>
      <c r="G670" s="272"/>
      <c r="H670" s="272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>
      <c r="A671" s="272"/>
      <c r="B671" s="272"/>
      <c r="C671" s="272"/>
      <c r="D671" s="272"/>
      <c r="E671" s="272"/>
      <c r="F671" s="272"/>
      <c r="G671" s="272"/>
      <c r="H671" s="272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>
      <c r="A672" s="272"/>
      <c r="B672" s="272"/>
      <c r="C672" s="272"/>
      <c r="D672" s="272"/>
      <c r="E672" s="272"/>
      <c r="F672" s="272"/>
      <c r="G672" s="272"/>
      <c r="H672" s="272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>
      <c r="A673" s="272"/>
      <c r="B673" s="272"/>
      <c r="C673" s="272"/>
      <c r="D673" s="272"/>
      <c r="E673" s="272"/>
      <c r="F673" s="272"/>
      <c r="G673" s="272"/>
      <c r="H673" s="272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>
      <c r="A674" s="272"/>
      <c r="B674" s="272"/>
      <c r="C674" s="272"/>
      <c r="D674" s="272"/>
      <c r="E674" s="272"/>
      <c r="F674" s="272"/>
      <c r="G674" s="272"/>
      <c r="H674" s="272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>
      <c r="A675" s="272"/>
      <c r="B675" s="272"/>
      <c r="C675" s="272"/>
      <c r="D675" s="272"/>
      <c r="E675" s="272"/>
      <c r="F675" s="272"/>
      <c r="G675" s="272"/>
      <c r="H675" s="272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>
      <c r="A676" s="272"/>
      <c r="B676" s="272"/>
      <c r="C676" s="272"/>
      <c r="D676" s="272"/>
      <c r="E676" s="272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>
      <c r="A677" s="272"/>
      <c r="B677" s="272"/>
      <c r="C677" s="272"/>
      <c r="D677" s="272"/>
      <c r="E677" s="272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>
      <c r="A678" s="272"/>
      <c r="B678" s="272"/>
      <c r="C678" s="272"/>
      <c r="D678" s="272"/>
      <c r="E678" s="272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>
      <c r="A679" s="272"/>
      <c r="B679" s="272"/>
      <c r="C679" s="272"/>
      <c r="D679" s="272"/>
      <c r="E679" s="272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>
      <c r="A680" s="272"/>
      <c r="B680" s="272"/>
      <c r="C680" s="272"/>
      <c r="D680" s="272"/>
      <c r="E680" s="272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>
      <c r="A681" s="272"/>
      <c r="B681" s="272"/>
      <c r="C681" s="272"/>
      <c r="D681" s="272"/>
      <c r="E681" s="272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>
      <c r="A682" s="272"/>
      <c r="B682" s="272"/>
      <c r="C682" s="272"/>
      <c r="D682" s="272"/>
      <c r="E682" s="272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>
      <c r="A683" s="272"/>
      <c r="B683" s="272"/>
      <c r="C683" s="272"/>
      <c r="D683" s="272"/>
      <c r="E683" s="272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>
      <c r="A684" s="272"/>
      <c r="B684" s="272"/>
      <c r="C684" s="272"/>
      <c r="D684" s="272"/>
      <c r="E684" s="272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>
      <c r="A685" s="272"/>
      <c r="B685" s="272"/>
      <c r="C685" s="272"/>
      <c r="D685" s="272"/>
      <c r="E685" s="272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>
      <c r="A686" s="272"/>
      <c r="B686" s="272"/>
      <c r="C686" s="272"/>
      <c r="D686" s="272"/>
      <c r="E686" s="272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>
      <c r="A687" s="272"/>
      <c r="B687" s="272"/>
      <c r="C687" s="272"/>
      <c r="D687" s="272"/>
      <c r="E687" s="272"/>
      <c r="F687" s="272"/>
      <c r="G687" s="272"/>
      <c r="H687" s="272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>
      <c r="A688" s="272"/>
      <c r="B688" s="272"/>
      <c r="C688" s="272"/>
      <c r="D688" s="272"/>
      <c r="E688" s="272"/>
      <c r="F688" s="272"/>
      <c r="G688" s="272"/>
      <c r="H688" s="272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>
      <c r="A689" s="272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>
      <c r="A690" s="272"/>
      <c r="B690" s="272"/>
      <c r="C690" s="272"/>
      <c r="D690" s="272"/>
      <c r="E690" s="272"/>
      <c r="F690" s="272"/>
      <c r="G690" s="272"/>
      <c r="H690" s="272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>
      <c r="A691" s="272"/>
      <c r="B691" s="272"/>
      <c r="C691" s="272"/>
      <c r="D691" s="272"/>
      <c r="E691" s="272"/>
      <c r="F691" s="272"/>
      <c r="G691" s="272"/>
      <c r="H691" s="272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>
      <c r="A692" s="272"/>
      <c r="B692" s="272"/>
      <c r="C692" s="272"/>
      <c r="D692" s="272"/>
      <c r="E692" s="272"/>
      <c r="F692" s="272"/>
      <c r="G692" s="272"/>
      <c r="H692" s="272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>
      <c r="A693" s="272"/>
      <c r="B693" s="272"/>
      <c r="C693" s="272"/>
      <c r="D693" s="272"/>
      <c r="E693" s="272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>
      <c r="A694" s="272"/>
      <c r="B694" s="272"/>
      <c r="C694" s="272"/>
      <c r="D694" s="272"/>
      <c r="E694" s="272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>
      <c r="A695" s="272"/>
      <c r="B695" s="272"/>
      <c r="C695" s="272"/>
      <c r="D695" s="272"/>
      <c r="E695" s="272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>
      <c r="A696" s="272"/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>
      <c r="A697" s="272"/>
      <c r="B697" s="272"/>
      <c r="C697" s="272"/>
      <c r="D697" s="272"/>
      <c r="E697" s="272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>
      <c r="A698" s="272"/>
      <c r="B698" s="272"/>
      <c r="C698" s="272"/>
      <c r="D698" s="272"/>
      <c r="E698" s="272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>
      <c r="A699" s="272"/>
      <c r="B699" s="272"/>
      <c r="C699" s="272"/>
      <c r="D699" s="272"/>
      <c r="E699" s="272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>
      <c r="A700" s="272"/>
      <c r="B700" s="272"/>
      <c r="C700" s="272"/>
      <c r="D700" s="272"/>
      <c r="E700" s="272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>
      <c r="A701" s="272"/>
      <c r="B701" s="272"/>
      <c r="C701" s="272"/>
      <c r="D701" s="272"/>
      <c r="E701" s="272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>
      <c r="A702" s="272"/>
      <c r="B702" s="272"/>
      <c r="C702" s="272"/>
      <c r="D702" s="272"/>
      <c r="E702" s="272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>
      <c r="A703" s="272"/>
      <c r="B703" s="272"/>
      <c r="C703" s="272"/>
      <c r="D703" s="272"/>
      <c r="E703" s="272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>
      <c r="A704" s="272"/>
      <c r="B704" s="272"/>
      <c r="C704" s="272"/>
      <c r="D704" s="272"/>
      <c r="E704" s="272"/>
      <c r="F704" s="272"/>
      <c r="G704" s="272"/>
      <c r="H704" s="272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>
      <c r="A705" s="272"/>
      <c r="B705" s="272"/>
      <c r="C705" s="272"/>
      <c r="D705" s="272"/>
      <c r="E705" s="272"/>
      <c r="F705" s="272"/>
      <c r="G705" s="272"/>
      <c r="H705" s="272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>
      <c r="A706" s="272"/>
      <c r="B706" s="272"/>
      <c r="C706" s="272"/>
      <c r="D706" s="272"/>
      <c r="E706" s="272"/>
      <c r="F706" s="272"/>
      <c r="G706" s="272"/>
      <c r="H706" s="272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>
      <c r="A707" s="272"/>
      <c r="B707" s="272"/>
      <c r="C707" s="272"/>
      <c r="D707" s="272"/>
      <c r="E707" s="272"/>
      <c r="F707" s="272"/>
      <c r="G707" s="272"/>
      <c r="H707" s="272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>
      <c r="A708" s="272"/>
      <c r="B708" s="272"/>
      <c r="C708" s="272"/>
      <c r="D708" s="272"/>
      <c r="E708" s="272"/>
      <c r="F708" s="272"/>
      <c r="G708" s="272"/>
      <c r="H708" s="272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>
      <c r="A709" s="272"/>
      <c r="B709" s="272"/>
      <c r="C709" s="272"/>
      <c r="D709" s="272"/>
      <c r="E709" s="272"/>
      <c r="F709" s="272"/>
      <c r="G709" s="272"/>
      <c r="H709" s="272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>
      <c r="A710" s="272"/>
      <c r="B710" s="272"/>
      <c r="C710" s="272"/>
      <c r="D710" s="272"/>
      <c r="E710" s="272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>
      <c r="A711" s="272"/>
      <c r="B711" s="272"/>
      <c r="C711" s="272"/>
      <c r="D711" s="272"/>
      <c r="E711" s="272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>
      <c r="A712" s="272"/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>
      <c r="A713" s="272"/>
      <c r="B713" s="272"/>
      <c r="C713" s="272"/>
      <c r="D713" s="272"/>
      <c r="E713" s="272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>
      <c r="A714" s="272"/>
      <c r="B714" s="272"/>
      <c r="C714" s="272"/>
      <c r="D714" s="272"/>
      <c r="E714" s="272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>
      <c r="A715" s="272"/>
      <c r="B715" s="272"/>
      <c r="C715" s="272"/>
      <c r="D715" s="272"/>
      <c r="E715" s="272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>
      <c r="A716" s="272"/>
      <c r="B716" s="272"/>
      <c r="C716" s="272"/>
      <c r="D716" s="272"/>
      <c r="E716" s="272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>
      <c r="A717" s="272"/>
      <c r="B717" s="272"/>
      <c r="C717" s="272"/>
      <c r="D717" s="272"/>
      <c r="E717" s="272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>
      <c r="A718" s="272"/>
      <c r="B718" s="272"/>
      <c r="C718" s="272"/>
      <c r="D718" s="272"/>
      <c r="E718" s="272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>
      <c r="A719" s="272"/>
      <c r="B719" s="272"/>
      <c r="C719" s="272"/>
      <c r="D719" s="272"/>
      <c r="E719" s="272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>
      <c r="A720" s="272"/>
      <c r="B720" s="272"/>
      <c r="C720" s="272"/>
      <c r="D720" s="272"/>
      <c r="E720" s="272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>
      <c r="A721" s="272"/>
      <c r="B721" s="272"/>
      <c r="C721" s="272"/>
      <c r="D721" s="272"/>
      <c r="E721" s="272"/>
      <c r="F721" s="272"/>
      <c r="G721" s="272"/>
      <c r="H721" s="272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>
      <c r="A722" s="272"/>
      <c r="B722" s="272"/>
      <c r="C722" s="272"/>
      <c r="D722" s="272"/>
      <c r="E722" s="272"/>
      <c r="F722" s="272"/>
      <c r="G722" s="272"/>
      <c r="H722" s="272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>
      <c r="A723" s="272"/>
      <c r="B723" s="272"/>
      <c r="C723" s="272"/>
      <c r="D723" s="272"/>
      <c r="E723" s="272"/>
      <c r="F723" s="272"/>
      <c r="G723" s="272"/>
      <c r="H723" s="272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>
      <c r="A724" s="272"/>
      <c r="B724" s="272"/>
      <c r="C724" s="272"/>
      <c r="D724" s="272"/>
      <c r="E724" s="272"/>
      <c r="F724" s="272"/>
      <c r="G724" s="272"/>
      <c r="H724" s="272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>
      <c r="A725" s="272"/>
      <c r="B725" s="272"/>
      <c r="C725" s="272"/>
      <c r="D725" s="272"/>
      <c r="E725" s="272"/>
      <c r="F725" s="272"/>
      <c r="G725" s="272"/>
      <c r="H725" s="272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>
      <c r="A726" s="272"/>
      <c r="B726" s="272"/>
      <c r="C726" s="272"/>
      <c r="D726" s="272"/>
      <c r="E726" s="272"/>
      <c r="F726" s="272"/>
      <c r="G726" s="272"/>
      <c r="H726" s="272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>
      <c r="A727" s="272"/>
      <c r="B727" s="272"/>
      <c r="C727" s="272"/>
      <c r="D727" s="272"/>
      <c r="E727" s="272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>
      <c r="A728" s="272"/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>
      <c r="A729" s="272"/>
      <c r="B729" s="272"/>
      <c r="C729" s="272"/>
      <c r="D729" s="272"/>
      <c r="E729" s="272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>
      <c r="A730" s="272"/>
      <c r="B730" s="272"/>
      <c r="C730" s="272"/>
      <c r="D730" s="272"/>
      <c r="E730" s="272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>
      <c r="A731" s="272"/>
      <c r="B731" s="272"/>
      <c r="C731" s="272"/>
      <c r="D731" s="272"/>
      <c r="E731" s="272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>
      <c r="A732" s="272"/>
      <c r="B732" s="272"/>
      <c r="C732" s="272"/>
      <c r="D732" s="272"/>
      <c r="E732" s="272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>
      <c r="A733" s="272"/>
      <c r="B733" s="272"/>
      <c r="C733" s="272"/>
      <c r="D733" s="272"/>
      <c r="E733" s="272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>
      <c r="A734" s="272"/>
      <c r="B734" s="272"/>
      <c r="C734" s="272"/>
      <c r="D734" s="272"/>
      <c r="E734" s="272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>
      <c r="A735" s="272"/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>
      <c r="A736" s="272"/>
      <c r="B736" s="272"/>
      <c r="C736" s="272"/>
      <c r="D736" s="272"/>
      <c r="E736" s="272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>
      <c r="A737" s="272"/>
      <c r="B737" s="272"/>
      <c r="C737" s="272"/>
      <c r="D737" s="272"/>
      <c r="E737" s="272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>
      <c r="A738" s="272"/>
      <c r="B738" s="272"/>
      <c r="C738" s="272"/>
      <c r="D738" s="272"/>
      <c r="E738" s="272"/>
      <c r="F738" s="272"/>
      <c r="G738" s="272"/>
      <c r="H738" s="272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>
      <c r="A739" s="272"/>
      <c r="B739" s="272"/>
      <c r="C739" s="272"/>
      <c r="D739" s="272"/>
      <c r="E739" s="272"/>
      <c r="F739" s="272"/>
      <c r="G739" s="272"/>
      <c r="H739" s="272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>
      <c r="A740" s="272"/>
      <c r="B740" s="272"/>
      <c r="C740" s="272"/>
      <c r="D740" s="272"/>
      <c r="E740" s="272"/>
      <c r="F740" s="272"/>
      <c r="G740" s="272"/>
      <c r="H740" s="272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>
      <c r="A741" s="272"/>
      <c r="B741" s="272"/>
      <c r="C741" s="272"/>
      <c r="D741" s="272"/>
      <c r="E741" s="272"/>
      <c r="F741" s="272"/>
      <c r="G741" s="272"/>
      <c r="H741" s="272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>
      <c r="A742" s="272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>
      <c r="A743" s="272"/>
      <c r="B743" s="272"/>
      <c r="C743" s="272"/>
      <c r="D743" s="272"/>
      <c r="E743" s="272"/>
      <c r="F743" s="272"/>
      <c r="G743" s="272"/>
      <c r="H743" s="272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>
      <c r="A744" s="272"/>
      <c r="B744" s="272"/>
      <c r="C744" s="272"/>
      <c r="D744" s="272"/>
      <c r="E744" s="272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>
      <c r="A745" s="272"/>
      <c r="B745" s="272"/>
      <c r="C745" s="272"/>
      <c r="D745" s="272"/>
      <c r="E745" s="272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>
      <c r="A746" s="272"/>
      <c r="B746" s="272"/>
      <c r="C746" s="272"/>
      <c r="D746" s="272"/>
      <c r="E746" s="272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>
      <c r="A747" s="272"/>
      <c r="B747" s="272"/>
      <c r="C747" s="272"/>
      <c r="D747" s="272"/>
      <c r="E747" s="272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>
      <c r="A748" s="272"/>
      <c r="B748" s="272"/>
      <c r="C748" s="272"/>
      <c r="D748" s="272"/>
      <c r="E748" s="272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>
      <c r="A749" s="272"/>
      <c r="B749" s="272"/>
      <c r="C749" s="272"/>
      <c r="D749" s="272"/>
      <c r="E749" s="272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>
      <c r="A750" s="272"/>
      <c r="B750" s="272"/>
      <c r="C750" s="272"/>
      <c r="D750" s="272"/>
      <c r="E750" s="272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>
      <c r="A751" s="272"/>
      <c r="B751" s="272"/>
      <c r="C751" s="272"/>
      <c r="D751" s="272"/>
      <c r="E751" s="272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>
      <c r="A752" s="272"/>
      <c r="B752" s="272"/>
      <c r="C752" s="272"/>
      <c r="D752" s="272"/>
      <c r="E752" s="272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>
      <c r="A753" s="272"/>
      <c r="B753" s="272"/>
      <c r="C753" s="272"/>
      <c r="D753" s="272"/>
      <c r="E753" s="272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>
      <c r="A754" s="272"/>
      <c r="B754" s="272"/>
      <c r="C754" s="272"/>
      <c r="D754" s="272"/>
      <c r="E754" s="272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>
      <c r="A755" s="272"/>
      <c r="B755" s="272"/>
      <c r="C755" s="272"/>
      <c r="D755" s="272"/>
      <c r="E755" s="272"/>
      <c r="F755" s="272"/>
      <c r="G755" s="272"/>
      <c r="H755" s="272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>
      <c r="A756" s="272"/>
      <c r="B756" s="272"/>
      <c r="C756" s="272"/>
      <c r="D756" s="272"/>
      <c r="E756" s="272"/>
      <c r="F756" s="272"/>
      <c r="G756" s="272"/>
      <c r="H756" s="272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>
      <c r="A757" s="272"/>
      <c r="B757" s="272"/>
      <c r="C757" s="272"/>
      <c r="D757" s="272"/>
      <c r="E757" s="272"/>
      <c r="F757" s="272"/>
      <c r="G757" s="272"/>
      <c r="H757" s="272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>
      <c r="A758" s="272"/>
      <c r="B758" s="272"/>
      <c r="C758" s="272"/>
      <c r="D758" s="272"/>
      <c r="E758" s="272"/>
      <c r="F758" s="272"/>
      <c r="G758" s="272"/>
      <c r="H758" s="272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>
      <c r="A759" s="272"/>
      <c r="B759" s="272"/>
      <c r="C759" s="272"/>
      <c r="D759" s="272"/>
      <c r="E759" s="272"/>
      <c r="F759" s="272"/>
      <c r="G759" s="272"/>
      <c r="H759" s="272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>
      <c r="A760" s="272"/>
      <c r="B760" s="272"/>
      <c r="C760" s="272"/>
      <c r="D760" s="272"/>
      <c r="E760" s="272"/>
      <c r="F760" s="272"/>
      <c r="G760" s="272"/>
      <c r="H760" s="272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>
      <c r="A761" s="272"/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>
      <c r="A762" s="272"/>
      <c r="B762" s="272"/>
      <c r="C762" s="272"/>
      <c r="D762" s="272"/>
      <c r="E762" s="272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>
      <c r="A763" s="272"/>
      <c r="B763" s="272"/>
      <c r="C763" s="272"/>
      <c r="D763" s="272"/>
      <c r="E763" s="272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>
      <c r="A764" s="272"/>
      <c r="B764" s="272"/>
      <c r="C764" s="272"/>
      <c r="D764" s="272"/>
      <c r="E764" s="272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>
      <c r="A765" s="272"/>
      <c r="B765" s="272"/>
      <c r="C765" s="272"/>
      <c r="D765" s="272"/>
      <c r="E765" s="272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>
      <c r="A766" s="272"/>
      <c r="B766" s="272"/>
      <c r="C766" s="272"/>
      <c r="D766" s="272"/>
      <c r="E766" s="272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>
      <c r="A767" s="272"/>
      <c r="B767" s="272"/>
      <c r="C767" s="272"/>
      <c r="D767" s="272"/>
      <c r="E767" s="272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>
      <c r="A768" s="272"/>
      <c r="B768" s="272"/>
      <c r="C768" s="272"/>
      <c r="D768" s="272"/>
      <c r="E768" s="272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>
      <c r="A769" s="272"/>
      <c r="B769" s="272"/>
      <c r="C769" s="272"/>
      <c r="D769" s="272"/>
      <c r="E769" s="272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>
      <c r="A770" s="272"/>
      <c r="B770" s="272"/>
      <c r="C770" s="272"/>
      <c r="D770" s="272"/>
      <c r="E770" s="272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>
      <c r="A771" s="272"/>
      <c r="B771" s="272"/>
      <c r="C771" s="272"/>
      <c r="D771" s="272"/>
      <c r="E771" s="272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>
      <c r="A772" s="272"/>
      <c r="B772" s="272"/>
      <c r="C772" s="272"/>
      <c r="D772" s="272"/>
      <c r="E772" s="272"/>
      <c r="F772" s="272"/>
      <c r="G772" s="272"/>
      <c r="H772" s="272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>
      <c r="A773" s="272"/>
      <c r="B773" s="272"/>
      <c r="C773" s="272"/>
      <c r="D773" s="272"/>
      <c r="E773" s="272"/>
      <c r="F773" s="272"/>
      <c r="G773" s="272"/>
      <c r="H773" s="272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>
      <c r="A774" s="272"/>
      <c r="B774" s="272"/>
      <c r="C774" s="272"/>
      <c r="D774" s="272"/>
      <c r="E774" s="272"/>
      <c r="F774" s="272"/>
      <c r="G774" s="272"/>
      <c r="H774" s="272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>
      <c r="A775" s="272"/>
      <c r="B775" s="272"/>
      <c r="C775" s="272"/>
      <c r="D775" s="272"/>
      <c r="E775" s="272"/>
      <c r="F775" s="272"/>
      <c r="G775" s="272"/>
      <c r="H775" s="272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>
      <c r="A776" s="272"/>
      <c r="B776" s="272"/>
      <c r="C776" s="272"/>
      <c r="D776" s="272"/>
      <c r="E776" s="272"/>
      <c r="F776" s="272"/>
      <c r="G776" s="272"/>
      <c r="H776" s="272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>
      <c r="A777" s="272"/>
      <c r="B777" s="272"/>
      <c r="C777" s="272"/>
      <c r="D777" s="272"/>
      <c r="E777" s="272"/>
      <c r="F777" s="272"/>
      <c r="G777" s="272"/>
      <c r="H777" s="272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>
      <c r="A778" s="272"/>
      <c r="B778" s="272"/>
      <c r="C778" s="272"/>
      <c r="D778" s="272"/>
      <c r="E778" s="272"/>
      <c r="F778" s="272"/>
      <c r="G778" s="272"/>
      <c r="H778" s="272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>
      <c r="A779" s="272"/>
      <c r="B779" s="272"/>
      <c r="C779" s="272"/>
      <c r="D779" s="272"/>
      <c r="E779" s="272"/>
      <c r="F779" s="272"/>
      <c r="G779" s="272"/>
      <c r="H779" s="272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>
      <c r="A780" s="272"/>
      <c r="B780" s="272"/>
      <c r="C780" s="272"/>
      <c r="D780" s="272"/>
      <c r="E780" s="272"/>
      <c r="F780" s="272"/>
      <c r="G780" s="272"/>
      <c r="H780" s="272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>
      <c r="A781" s="272"/>
      <c r="B781" s="272"/>
      <c r="C781" s="272"/>
      <c r="D781" s="272"/>
      <c r="E781" s="272"/>
      <c r="F781" s="272"/>
      <c r="G781" s="272"/>
      <c r="H781" s="272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>
      <c r="A782" s="272"/>
      <c r="B782" s="272"/>
      <c r="C782" s="272"/>
      <c r="D782" s="272"/>
      <c r="E782" s="272"/>
      <c r="F782" s="272"/>
      <c r="G782" s="272"/>
      <c r="H782" s="272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>
      <c r="A783" s="272"/>
      <c r="B783" s="272"/>
      <c r="C783" s="272"/>
      <c r="D783" s="272"/>
      <c r="E783" s="272"/>
      <c r="F783" s="272"/>
      <c r="G783" s="272"/>
      <c r="H783" s="272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>
      <c r="A784" s="272"/>
      <c r="B784" s="272"/>
      <c r="C784" s="272"/>
      <c r="D784" s="272"/>
      <c r="E784" s="272"/>
      <c r="F784" s="272"/>
      <c r="G784" s="272"/>
      <c r="H784" s="272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>
      <c r="A785" s="272"/>
      <c r="B785" s="272"/>
      <c r="C785" s="272"/>
      <c r="D785" s="272"/>
      <c r="E785" s="272"/>
      <c r="F785" s="272"/>
      <c r="G785" s="272"/>
      <c r="H785" s="272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>
      <c r="A786" s="272"/>
      <c r="B786" s="272"/>
      <c r="C786" s="272"/>
      <c r="D786" s="272"/>
      <c r="E786" s="272"/>
      <c r="F786" s="272"/>
      <c r="G786" s="272"/>
      <c r="H786" s="272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>
      <c r="A787" s="272"/>
      <c r="B787" s="272"/>
      <c r="C787" s="272"/>
      <c r="D787" s="272"/>
      <c r="E787" s="272"/>
      <c r="F787" s="272"/>
      <c r="G787" s="272"/>
      <c r="H787" s="272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>
      <c r="A788" s="272"/>
      <c r="B788" s="272"/>
      <c r="C788" s="272"/>
      <c r="D788" s="272"/>
      <c r="E788" s="272"/>
      <c r="F788" s="272"/>
      <c r="G788" s="272"/>
      <c r="H788" s="272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>
      <c r="A789" s="272"/>
      <c r="B789" s="272"/>
      <c r="C789" s="272"/>
      <c r="D789" s="272"/>
      <c r="E789" s="272"/>
      <c r="F789" s="272"/>
      <c r="G789" s="272"/>
      <c r="H789" s="272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>
      <c r="A790" s="272"/>
      <c r="B790" s="272"/>
      <c r="C790" s="272"/>
      <c r="D790" s="272"/>
      <c r="E790" s="272"/>
      <c r="F790" s="272"/>
      <c r="G790" s="272"/>
      <c r="H790" s="272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>
      <c r="A791" s="272"/>
      <c r="B791" s="272"/>
      <c r="C791" s="272"/>
      <c r="D791" s="272"/>
      <c r="E791" s="272"/>
      <c r="F791" s="272"/>
      <c r="G791" s="272"/>
      <c r="H791" s="272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>
      <c r="A792" s="272"/>
      <c r="B792" s="272"/>
      <c r="C792" s="272"/>
      <c r="D792" s="272"/>
      <c r="E792" s="272"/>
      <c r="F792" s="272"/>
      <c r="G792" s="272"/>
      <c r="H792" s="272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>
      <c r="A793" s="272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>
      <c r="A794" s="272"/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>
      <c r="A795" s="272"/>
      <c r="B795" s="272"/>
      <c r="C795" s="272"/>
      <c r="D795" s="272"/>
      <c r="E795" s="272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>
      <c r="A796" s="272"/>
      <c r="B796" s="272"/>
      <c r="C796" s="272"/>
      <c r="D796" s="272"/>
      <c r="E796" s="272"/>
      <c r="F796" s="272"/>
      <c r="G796" s="272"/>
      <c r="H796" s="272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>
      <c r="A797" s="272"/>
      <c r="B797" s="272"/>
      <c r="C797" s="272"/>
      <c r="D797" s="272"/>
      <c r="E797" s="272"/>
      <c r="F797" s="272"/>
      <c r="G797" s="272"/>
      <c r="H797" s="272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>
      <c r="A798" s="272"/>
      <c r="B798" s="272"/>
      <c r="C798" s="272"/>
      <c r="D798" s="272"/>
      <c r="E798" s="272"/>
      <c r="F798" s="272"/>
      <c r="G798" s="272"/>
      <c r="H798" s="272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>
      <c r="A799" s="272"/>
      <c r="B799" s="272"/>
      <c r="C799" s="272"/>
      <c r="D799" s="272"/>
      <c r="E799" s="272"/>
      <c r="F799" s="272"/>
      <c r="G799" s="272"/>
      <c r="H799" s="272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>
      <c r="A800" s="272"/>
      <c r="B800" s="272"/>
      <c r="C800" s="272"/>
      <c r="D800" s="272"/>
      <c r="E800" s="272"/>
      <c r="F800" s="272"/>
      <c r="G800" s="272"/>
      <c r="H800" s="272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>
      <c r="A801" s="272"/>
      <c r="B801" s="272"/>
      <c r="C801" s="272"/>
      <c r="D801" s="272"/>
      <c r="E801" s="272"/>
      <c r="F801" s="272"/>
      <c r="G801" s="272"/>
      <c r="H801" s="272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>
      <c r="A802" s="272"/>
      <c r="B802" s="272"/>
      <c r="C802" s="272"/>
      <c r="D802" s="272"/>
      <c r="E802" s="272"/>
      <c r="F802" s="272"/>
      <c r="G802" s="272"/>
      <c r="H802" s="272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>
      <c r="A803" s="272"/>
      <c r="B803" s="272"/>
      <c r="C803" s="272"/>
      <c r="D803" s="272"/>
      <c r="E803" s="272"/>
      <c r="F803" s="272"/>
      <c r="G803" s="272"/>
      <c r="H803" s="272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>
      <c r="A804" s="272"/>
      <c r="B804" s="272"/>
      <c r="C804" s="272"/>
      <c r="D804" s="272"/>
      <c r="E804" s="272"/>
      <c r="F804" s="272"/>
      <c r="G804" s="272"/>
      <c r="H804" s="272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>
      <c r="A805" s="272"/>
      <c r="B805" s="272"/>
      <c r="C805" s="272"/>
      <c r="D805" s="272"/>
      <c r="E805" s="272"/>
      <c r="F805" s="272"/>
      <c r="G805" s="272"/>
      <c r="H805" s="272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>
      <c r="A806" s="272"/>
      <c r="B806" s="272"/>
      <c r="C806" s="272"/>
      <c r="D806" s="272"/>
      <c r="E806" s="272"/>
      <c r="F806" s="272"/>
      <c r="G806" s="272"/>
      <c r="H806" s="272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>
      <c r="A807" s="272"/>
      <c r="B807" s="272"/>
      <c r="C807" s="272"/>
      <c r="D807" s="272"/>
      <c r="E807" s="272"/>
      <c r="F807" s="272"/>
      <c r="G807" s="272"/>
      <c r="H807" s="272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>
      <c r="A808" s="272"/>
      <c r="B808" s="272"/>
      <c r="C808" s="272"/>
      <c r="D808" s="272"/>
      <c r="E808" s="272"/>
      <c r="F808" s="272"/>
      <c r="G808" s="272"/>
      <c r="H808" s="272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>
      <c r="A809" s="272"/>
      <c r="B809" s="272"/>
      <c r="C809" s="272"/>
      <c r="D809" s="272"/>
      <c r="E809" s="272"/>
      <c r="F809" s="272"/>
      <c r="G809" s="272"/>
      <c r="H809" s="272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>
      <c r="A810" s="272"/>
      <c r="B810" s="272"/>
      <c r="C810" s="272"/>
      <c r="D810" s="272"/>
      <c r="E810" s="272"/>
      <c r="F810" s="272"/>
      <c r="G810" s="272"/>
      <c r="H810" s="272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>
      <c r="A811" s="272"/>
      <c r="B811" s="272"/>
      <c r="C811" s="272"/>
      <c r="D811" s="272"/>
      <c r="E811" s="272"/>
      <c r="F811" s="272"/>
      <c r="G811" s="272"/>
      <c r="H811" s="272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>
      <c r="A812" s="272"/>
      <c r="B812" s="272"/>
      <c r="C812" s="272"/>
      <c r="D812" s="272"/>
      <c r="E812" s="272"/>
      <c r="F812" s="272"/>
      <c r="G812" s="272"/>
      <c r="H812" s="272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>
      <c r="A813" s="272"/>
      <c r="B813" s="272"/>
      <c r="C813" s="272"/>
      <c r="D813" s="272"/>
      <c r="E813" s="272"/>
      <c r="F813" s="272"/>
      <c r="G813" s="272"/>
      <c r="H813" s="272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>
      <c r="A814" s="272"/>
      <c r="B814" s="272"/>
      <c r="C814" s="272"/>
      <c r="D814" s="272"/>
      <c r="E814" s="272"/>
      <c r="F814" s="272"/>
      <c r="G814" s="272"/>
      <c r="H814" s="272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>
      <c r="A815" s="272"/>
      <c r="B815" s="272"/>
      <c r="C815" s="272"/>
      <c r="D815" s="272"/>
      <c r="E815" s="272"/>
      <c r="F815" s="272"/>
      <c r="G815" s="272"/>
      <c r="H815" s="272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>
      <c r="A816" s="272"/>
      <c r="B816" s="272"/>
      <c r="C816" s="272"/>
      <c r="D816" s="272"/>
      <c r="E816" s="272"/>
      <c r="F816" s="272"/>
      <c r="G816" s="272"/>
      <c r="H816" s="272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>
      <c r="A817" s="272"/>
      <c r="B817" s="272"/>
      <c r="C817" s="272"/>
      <c r="D817" s="272"/>
      <c r="E817" s="272"/>
      <c r="F817" s="272"/>
      <c r="G817" s="272"/>
      <c r="H817" s="272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>
      <c r="A818" s="272"/>
      <c r="B818" s="272"/>
      <c r="C818" s="272"/>
      <c r="D818" s="272"/>
      <c r="E818" s="272"/>
      <c r="F818" s="272"/>
      <c r="G818" s="272"/>
      <c r="H818" s="272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>
      <c r="A819" s="272"/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>
      <c r="A820" s="272"/>
      <c r="B820" s="272"/>
      <c r="C820" s="272"/>
      <c r="D820" s="272"/>
      <c r="E820" s="272"/>
      <c r="F820" s="272"/>
      <c r="G820" s="272"/>
      <c r="H820" s="272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>
      <c r="A821" s="272"/>
      <c r="B821" s="272"/>
      <c r="C821" s="272"/>
      <c r="D821" s="272"/>
      <c r="E821" s="272"/>
      <c r="F821" s="272"/>
      <c r="G821" s="272"/>
      <c r="H821" s="272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>
      <c r="A822" s="272"/>
      <c r="B822" s="272"/>
      <c r="C822" s="272"/>
      <c r="D822" s="272"/>
      <c r="E822" s="272"/>
      <c r="F822" s="272"/>
      <c r="G822" s="272"/>
      <c r="H822" s="272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>
      <c r="A823" s="272"/>
      <c r="B823" s="272"/>
      <c r="C823" s="272"/>
      <c r="D823" s="272"/>
      <c r="E823" s="272"/>
      <c r="F823" s="272"/>
      <c r="G823" s="272"/>
      <c r="H823" s="272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>
      <c r="A824" s="272"/>
      <c r="B824" s="272"/>
      <c r="C824" s="272"/>
      <c r="D824" s="272"/>
      <c r="E824" s="272"/>
      <c r="F824" s="272"/>
      <c r="G824" s="272"/>
      <c r="H824" s="272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>
      <c r="A825" s="272"/>
      <c r="B825" s="272"/>
      <c r="C825" s="272"/>
      <c r="D825" s="272"/>
      <c r="E825" s="272"/>
      <c r="F825" s="272"/>
      <c r="G825" s="272"/>
      <c r="H825" s="272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>
      <c r="A826" s="272"/>
      <c r="B826" s="272"/>
      <c r="C826" s="272"/>
      <c r="D826" s="272"/>
      <c r="E826" s="272"/>
      <c r="F826" s="272"/>
      <c r="G826" s="272"/>
      <c r="H826" s="272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>
      <c r="A827" s="272"/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>
      <c r="A828" s="272"/>
      <c r="B828" s="272"/>
      <c r="C828" s="272"/>
      <c r="D828" s="272"/>
      <c r="E828" s="272"/>
      <c r="F828" s="272"/>
      <c r="G828" s="272"/>
      <c r="H828" s="272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>
      <c r="A829" s="272"/>
      <c r="B829" s="272"/>
      <c r="C829" s="272"/>
      <c r="D829" s="272"/>
      <c r="E829" s="272"/>
      <c r="F829" s="272"/>
      <c r="G829" s="272"/>
      <c r="H829" s="272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>
      <c r="A830" s="272"/>
      <c r="B830" s="272"/>
      <c r="C830" s="272"/>
      <c r="D830" s="272"/>
      <c r="E830" s="272"/>
      <c r="F830" s="272"/>
      <c r="G830" s="272"/>
      <c r="H830" s="272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>
      <c r="A831" s="272"/>
      <c r="B831" s="272"/>
      <c r="C831" s="272"/>
      <c r="D831" s="272"/>
      <c r="E831" s="272"/>
      <c r="F831" s="272"/>
      <c r="G831" s="272"/>
      <c r="H831" s="272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>
      <c r="A832" s="272"/>
      <c r="B832" s="272"/>
      <c r="C832" s="272"/>
      <c r="D832" s="272"/>
      <c r="E832" s="272"/>
      <c r="F832" s="272"/>
      <c r="G832" s="272"/>
      <c r="H832" s="272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>
      <c r="A833" s="272"/>
      <c r="B833" s="272"/>
      <c r="C833" s="272"/>
      <c r="D833" s="272"/>
      <c r="E833" s="272"/>
      <c r="F833" s="272"/>
      <c r="G833" s="272"/>
      <c r="H833" s="272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>
      <c r="A834" s="272"/>
      <c r="B834" s="272"/>
      <c r="C834" s="272"/>
      <c r="D834" s="272"/>
      <c r="E834" s="272"/>
      <c r="F834" s="272"/>
      <c r="G834" s="272"/>
      <c r="H834" s="272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>
      <c r="A835" s="272"/>
      <c r="B835" s="272"/>
      <c r="C835" s="272"/>
      <c r="D835" s="272"/>
      <c r="E835" s="272"/>
      <c r="F835" s="272"/>
      <c r="G835" s="272"/>
      <c r="H835" s="272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>
      <c r="A836" s="272"/>
      <c r="B836" s="272"/>
      <c r="C836" s="272"/>
      <c r="D836" s="272"/>
      <c r="E836" s="272"/>
      <c r="F836" s="272"/>
      <c r="G836" s="272"/>
      <c r="H836" s="272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>
      <c r="A837" s="272"/>
      <c r="B837" s="272"/>
      <c r="C837" s="272"/>
      <c r="D837" s="272"/>
      <c r="E837" s="272"/>
      <c r="F837" s="272"/>
      <c r="G837" s="272"/>
      <c r="H837" s="272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>
      <c r="A838" s="272"/>
      <c r="B838" s="272"/>
      <c r="C838" s="272"/>
      <c r="D838" s="272"/>
      <c r="E838" s="272"/>
      <c r="F838" s="272"/>
      <c r="G838" s="272"/>
      <c r="H838" s="272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>
      <c r="A839" s="272"/>
      <c r="B839" s="272"/>
      <c r="C839" s="272"/>
      <c r="D839" s="272"/>
      <c r="E839" s="272"/>
      <c r="F839" s="272"/>
      <c r="G839" s="272"/>
      <c r="H839" s="272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>
      <c r="A840" s="272"/>
      <c r="B840" s="272"/>
      <c r="C840" s="272"/>
      <c r="D840" s="272"/>
      <c r="E840" s="272"/>
      <c r="F840" s="272"/>
      <c r="G840" s="272"/>
      <c r="H840" s="272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>
      <c r="A841" s="272"/>
      <c r="B841" s="272"/>
      <c r="C841" s="272"/>
      <c r="D841" s="272"/>
      <c r="E841" s="272"/>
      <c r="F841" s="272"/>
      <c r="G841" s="272"/>
      <c r="H841" s="272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>
      <c r="A842" s="272"/>
      <c r="B842" s="272"/>
      <c r="C842" s="272"/>
      <c r="D842" s="272"/>
      <c r="E842" s="272"/>
      <c r="F842" s="272"/>
      <c r="G842" s="272"/>
      <c r="H842" s="272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>
      <c r="A843" s="272"/>
      <c r="B843" s="272"/>
      <c r="C843" s="272"/>
      <c r="D843" s="272"/>
      <c r="E843" s="272"/>
      <c r="F843" s="272"/>
      <c r="G843" s="272"/>
      <c r="H843" s="272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>
      <c r="A844" s="272"/>
      <c r="B844" s="272"/>
      <c r="C844" s="272"/>
      <c r="D844" s="272"/>
      <c r="E844" s="272"/>
      <c r="F844" s="272"/>
      <c r="G844" s="272"/>
      <c r="H844" s="272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>
      <c r="A845" s="272"/>
      <c r="B845" s="272"/>
      <c r="C845" s="272"/>
      <c r="D845" s="272"/>
      <c r="E845" s="272"/>
      <c r="F845" s="272"/>
      <c r="G845" s="272"/>
      <c r="H845" s="272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>
      <c r="A846" s="272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>
      <c r="A847" s="272"/>
      <c r="B847" s="272"/>
      <c r="C847" s="272"/>
      <c r="D847" s="272"/>
      <c r="E847" s="272"/>
      <c r="F847" s="272"/>
      <c r="G847" s="272"/>
      <c r="H847" s="272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>
      <c r="A848" s="272"/>
      <c r="B848" s="272"/>
      <c r="C848" s="272"/>
      <c r="D848" s="272"/>
      <c r="E848" s="272"/>
      <c r="F848" s="272"/>
      <c r="G848" s="272"/>
      <c r="H848" s="272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>
      <c r="A849" s="272"/>
      <c r="B849" s="272"/>
      <c r="C849" s="272"/>
      <c r="D849" s="272"/>
      <c r="E849" s="272"/>
      <c r="F849" s="272"/>
      <c r="G849" s="272"/>
      <c r="H849" s="272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>
      <c r="A850" s="272"/>
      <c r="B850" s="272"/>
      <c r="C850" s="272"/>
      <c r="D850" s="272"/>
      <c r="E850" s="272"/>
      <c r="F850" s="272"/>
      <c r="G850" s="272"/>
      <c r="H850" s="272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>
      <c r="A851" s="272"/>
      <c r="B851" s="272"/>
      <c r="C851" s="272"/>
      <c r="D851" s="272"/>
      <c r="E851" s="272"/>
      <c r="F851" s="272"/>
      <c r="G851" s="272"/>
      <c r="H851" s="272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>
      <c r="A852" s="272"/>
      <c r="B852" s="272"/>
      <c r="C852" s="272"/>
      <c r="D852" s="272"/>
      <c r="E852" s="272"/>
      <c r="F852" s="272"/>
      <c r="G852" s="272"/>
      <c r="H852" s="272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>
      <c r="A853" s="272"/>
      <c r="B853" s="272"/>
      <c r="C853" s="272"/>
      <c r="D853" s="272"/>
      <c r="E853" s="272"/>
      <c r="F853" s="272"/>
      <c r="G853" s="272"/>
      <c r="H853" s="272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>
      <c r="A854" s="272"/>
      <c r="B854" s="272"/>
      <c r="C854" s="272"/>
      <c r="D854" s="272"/>
      <c r="E854" s="272"/>
      <c r="F854" s="272"/>
      <c r="G854" s="272"/>
      <c r="H854" s="272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>
      <c r="A855" s="272"/>
      <c r="B855" s="272"/>
      <c r="C855" s="272"/>
      <c r="D855" s="272"/>
      <c r="E855" s="272"/>
      <c r="F855" s="272"/>
      <c r="G855" s="272"/>
      <c r="H855" s="272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>
      <c r="A856" s="272"/>
      <c r="B856" s="272"/>
      <c r="C856" s="272"/>
      <c r="D856" s="272"/>
      <c r="E856" s="272"/>
      <c r="F856" s="272"/>
      <c r="G856" s="272"/>
      <c r="H856" s="272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>
      <c r="A857" s="272"/>
      <c r="B857" s="272"/>
      <c r="C857" s="272"/>
      <c r="D857" s="272"/>
      <c r="E857" s="272"/>
      <c r="F857" s="272"/>
      <c r="G857" s="272"/>
      <c r="H857" s="272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>
      <c r="A858" s="272"/>
      <c r="B858" s="272"/>
      <c r="C858" s="272"/>
      <c r="D858" s="272"/>
      <c r="E858" s="272"/>
      <c r="F858" s="272"/>
      <c r="G858" s="272"/>
      <c r="H858" s="272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>
      <c r="A859" s="272"/>
      <c r="B859" s="272"/>
      <c r="C859" s="272"/>
      <c r="D859" s="272"/>
      <c r="E859" s="272"/>
      <c r="F859" s="272"/>
      <c r="G859" s="272"/>
      <c r="H859" s="272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>
      <c r="A860" s="272"/>
      <c r="B860" s="272"/>
      <c r="C860" s="272"/>
      <c r="D860" s="272"/>
      <c r="E860" s="272"/>
      <c r="F860" s="272"/>
      <c r="G860" s="272"/>
      <c r="H860" s="272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>
      <c r="A861" s="272"/>
      <c r="B861" s="272"/>
      <c r="C861" s="272"/>
      <c r="D861" s="272"/>
      <c r="E861" s="272"/>
      <c r="F861" s="272"/>
      <c r="G861" s="272"/>
      <c r="H861" s="272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>
      <c r="A862" s="272"/>
      <c r="B862" s="272"/>
      <c r="C862" s="272"/>
      <c r="D862" s="272"/>
      <c r="E862" s="272"/>
      <c r="F862" s="272"/>
      <c r="G862" s="272"/>
      <c r="H862" s="272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>
      <c r="A863" s="272"/>
      <c r="B863" s="272"/>
      <c r="C863" s="272"/>
      <c r="D863" s="272"/>
      <c r="E863" s="272"/>
      <c r="F863" s="272"/>
      <c r="G863" s="272"/>
      <c r="H863" s="272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>
      <c r="A864" s="272"/>
      <c r="B864" s="272"/>
      <c r="C864" s="272"/>
      <c r="D864" s="272"/>
      <c r="E864" s="272"/>
      <c r="F864" s="272"/>
      <c r="G864" s="272"/>
      <c r="H864" s="272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>
      <c r="A865" s="272"/>
      <c r="B865" s="272"/>
      <c r="C865" s="272"/>
      <c r="D865" s="272"/>
      <c r="E865" s="272"/>
      <c r="F865" s="272"/>
      <c r="G865" s="272"/>
      <c r="H865" s="272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>
      <c r="A866" s="272"/>
      <c r="B866" s="272"/>
      <c r="C866" s="272"/>
      <c r="D866" s="272"/>
      <c r="E866" s="272"/>
      <c r="F866" s="272"/>
      <c r="G866" s="272"/>
      <c r="H866" s="272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>
      <c r="A867" s="272"/>
      <c r="B867" s="272"/>
      <c r="C867" s="272"/>
      <c r="D867" s="272"/>
      <c r="E867" s="272"/>
      <c r="F867" s="272"/>
      <c r="G867" s="272"/>
      <c r="H867" s="272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>
      <c r="A868" s="272"/>
      <c r="B868" s="272"/>
      <c r="C868" s="272"/>
      <c r="D868" s="272"/>
      <c r="E868" s="272"/>
      <c r="F868" s="272"/>
      <c r="G868" s="272"/>
      <c r="H868" s="272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>
      <c r="A869" s="272"/>
      <c r="B869" s="272"/>
      <c r="C869" s="272"/>
      <c r="D869" s="272"/>
      <c r="E869" s="272"/>
      <c r="F869" s="272"/>
      <c r="G869" s="272"/>
      <c r="H869" s="272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>
      <c r="A870" s="272"/>
      <c r="B870" s="272"/>
      <c r="C870" s="272"/>
      <c r="D870" s="272"/>
      <c r="E870" s="272"/>
      <c r="F870" s="272"/>
      <c r="G870" s="272"/>
      <c r="H870" s="272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>
      <c r="A871" s="272"/>
      <c r="B871" s="272"/>
      <c r="C871" s="272"/>
      <c r="D871" s="272"/>
      <c r="E871" s="272"/>
      <c r="F871" s="272"/>
      <c r="G871" s="272"/>
      <c r="H871" s="272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>
      <c r="A872" s="272"/>
      <c r="B872" s="272"/>
      <c r="C872" s="272"/>
      <c r="D872" s="272"/>
      <c r="E872" s="272"/>
      <c r="F872" s="272"/>
      <c r="G872" s="272"/>
      <c r="H872" s="272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>
      <c r="A874" s="272"/>
      <c r="B874" s="272"/>
      <c r="C874" s="272"/>
      <c r="D874" s="272"/>
      <c r="E874" s="272"/>
      <c r="F874" s="272"/>
      <c r="G874" s="272"/>
      <c r="H874" s="272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>
      <c r="A875" s="272"/>
      <c r="B875" s="272"/>
      <c r="C875" s="272"/>
      <c r="D875" s="272"/>
      <c r="E875" s="272"/>
      <c r="F875" s="272"/>
      <c r="G875" s="272"/>
      <c r="H875" s="272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>
      <c r="A876" s="272"/>
      <c r="B876" s="272"/>
      <c r="C876" s="272"/>
      <c r="D876" s="272"/>
      <c r="E876" s="272"/>
      <c r="F876" s="272"/>
      <c r="G876" s="272"/>
      <c r="H876" s="272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>
      <c r="A877" s="272"/>
      <c r="B877" s="272"/>
      <c r="C877" s="272"/>
      <c r="D877" s="272"/>
      <c r="E877" s="272"/>
      <c r="F877" s="272"/>
      <c r="G877" s="272"/>
      <c r="H877" s="272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>
      <c r="A878" s="272"/>
      <c r="B878" s="272"/>
      <c r="C878" s="272"/>
      <c r="D878" s="272"/>
      <c r="E878" s="272"/>
      <c r="F878" s="272"/>
      <c r="G878" s="272"/>
      <c r="H878" s="272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>
      <c r="A879" s="272"/>
      <c r="B879" s="272"/>
      <c r="C879" s="272"/>
      <c r="D879" s="272"/>
      <c r="E879" s="272"/>
      <c r="F879" s="272"/>
      <c r="G879" s="272"/>
      <c r="H879" s="272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>
      <c r="A880" s="272"/>
      <c r="B880" s="272"/>
      <c r="C880" s="272"/>
      <c r="D880" s="272"/>
      <c r="E880" s="272"/>
      <c r="F880" s="272"/>
      <c r="G880" s="272"/>
      <c r="H880" s="272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>
      <c r="A881" s="272"/>
      <c r="B881" s="272"/>
      <c r="C881" s="272"/>
      <c r="D881" s="272"/>
      <c r="E881" s="272"/>
      <c r="F881" s="272"/>
      <c r="G881" s="272"/>
      <c r="H881" s="272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>
      <c r="A882" s="272"/>
      <c r="B882" s="272"/>
      <c r="C882" s="272"/>
      <c r="D882" s="272"/>
      <c r="E882" s="272"/>
      <c r="F882" s="272"/>
      <c r="G882" s="272"/>
      <c r="H882" s="272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>
      <c r="A883" s="272"/>
      <c r="B883" s="272"/>
      <c r="C883" s="272"/>
      <c r="D883" s="272"/>
      <c r="E883" s="272"/>
      <c r="F883" s="272"/>
      <c r="G883" s="272"/>
      <c r="H883" s="272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>
      <c r="A884" s="272"/>
      <c r="B884" s="272"/>
      <c r="C884" s="272"/>
      <c r="D884" s="272"/>
      <c r="E884" s="272"/>
      <c r="F884" s="272"/>
      <c r="G884" s="272"/>
      <c r="H884" s="272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>
      <c r="A885" s="272"/>
      <c r="B885" s="272"/>
      <c r="C885" s="272"/>
      <c r="D885" s="272"/>
      <c r="E885" s="272"/>
      <c r="F885" s="272"/>
      <c r="G885" s="272"/>
      <c r="H885" s="272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>
      <c r="A886" s="272"/>
      <c r="B886" s="272"/>
      <c r="C886" s="272"/>
      <c r="D886" s="272"/>
      <c r="E886" s="272"/>
      <c r="F886" s="272"/>
      <c r="G886" s="272"/>
      <c r="H886" s="272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>
      <c r="A887" s="272"/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>
      <c r="A888" s="272"/>
      <c r="B888" s="272"/>
      <c r="C888" s="272"/>
      <c r="D888" s="272"/>
      <c r="E888" s="272"/>
      <c r="F888" s="272"/>
      <c r="G888" s="272"/>
      <c r="H888" s="272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>
      <c r="A889" s="272"/>
      <c r="B889" s="272"/>
      <c r="C889" s="272"/>
      <c r="D889" s="272"/>
      <c r="E889" s="272"/>
      <c r="F889" s="272"/>
      <c r="G889" s="272"/>
      <c r="H889" s="272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>
      <c r="A890" s="272"/>
      <c r="B890" s="272"/>
      <c r="C890" s="272"/>
      <c r="D890" s="272"/>
      <c r="E890" s="272"/>
      <c r="F890" s="272"/>
      <c r="G890" s="272"/>
      <c r="H890" s="272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>
      <c r="A891" s="272"/>
      <c r="B891" s="272"/>
      <c r="C891" s="272"/>
      <c r="D891" s="272"/>
      <c r="E891" s="272"/>
      <c r="F891" s="272"/>
      <c r="G891" s="272"/>
      <c r="H891" s="272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>
      <c r="A892" s="272"/>
      <c r="B892" s="272"/>
      <c r="C892" s="272"/>
      <c r="D892" s="272"/>
      <c r="E892" s="272"/>
      <c r="F892" s="272"/>
      <c r="G892" s="272"/>
      <c r="H892" s="272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>
      <c r="A893" s="272"/>
      <c r="B893" s="272"/>
      <c r="C893" s="272"/>
      <c r="D893" s="272"/>
      <c r="E893" s="272"/>
      <c r="F893" s="272"/>
      <c r="G893" s="272"/>
      <c r="H893" s="272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>
      <c r="A894" s="272"/>
      <c r="B894" s="272"/>
      <c r="C894" s="272"/>
      <c r="D894" s="272"/>
      <c r="E894" s="272"/>
      <c r="F894" s="272"/>
      <c r="G894" s="272"/>
      <c r="H894" s="272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>
      <c r="A895" s="272"/>
      <c r="B895" s="272"/>
      <c r="C895" s="272"/>
      <c r="D895" s="272"/>
      <c r="E895" s="272"/>
      <c r="F895" s="272"/>
      <c r="G895" s="272"/>
      <c r="H895" s="272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>
      <c r="A896" s="272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>
      <c r="A897" s="272"/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>
      <c r="A898" s="272"/>
      <c r="B898" s="272"/>
      <c r="C898" s="272"/>
      <c r="D898" s="272"/>
      <c r="E898" s="272"/>
      <c r="F898" s="272"/>
      <c r="G898" s="272"/>
      <c r="H898" s="272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>
      <c r="A899" s="272"/>
      <c r="B899" s="272"/>
      <c r="C899" s="272"/>
      <c r="D899" s="272"/>
      <c r="E899" s="272"/>
      <c r="F899" s="272"/>
      <c r="G899" s="272"/>
      <c r="H899" s="272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>
      <c r="A900" s="272"/>
      <c r="B900" s="272"/>
      <c r="C900" s="272"/>
      <c r="D900" s="272"/>
      <c r="E900" s="272"/>
      <c r="F900" s="272"/>
      <c r="G900" s="272"/>
      <c r="H900" s="272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>
      <c r="A901" s="272"/>
      <c r="B901" s="272"/>
      <c r="C901" s="272"/>
      <c r="D901" s="272"/>
      <c r="E901" s="272"/>
      <c r="F901" s="272"/>
      <c r="G901" s="272"/>
      <c r="H901" s="272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>
      <c r="A902" s="272"/>
      <c r="B902" s="272"/>
      <c r="C902" s="272"/>
      <c r="D902" s="272"/>
      <c r="E902" s="272"/>
      <c r="F902" s="272"/>
      <c r="G902" s="272"/>
      <c r="H902" s="272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>
      <c r="A903" s="272"/>
      <c r="B903" s="272"/>
      <c r="C903" s="272"/>
      <c r="D903" s="272"/>
      <c r="E903" s="272"/>
      <c r="F903" s="272"/>
      <c r="G903" s="272"/>
      <c r="H903" s="272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>
      <c r="A904" s="272"/>
      <c r="B904" s="272"/>
      <c r="C904" s="272"/>
      <c r="D904" s="272"/>
      <c r="E904" s="272"/>
      <c r="F904" s="272"/>
      <c r="G904" s="272"/>
      <c r="H904" s="272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>
      <c r="A905" s="272"/>
      <c r="B905" s="272"/>
      <c r="C905" s="272"/>
      <c r="D905" s="272"/>
      <c r="E905" s="272"/>
      <c r="F905" s="272"/>
      <c r="G905" s="272"/>
      <c r="H905" s="272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>
      <c r="A906" s="272"/>
      <c r="B906" s="272"/>
      <c r="C906" s="272"/>
      <c r="D906" s="272"/>
      <c r="E906" s="272"/>
      <c r="F906" s="272"/>
      <c r="G906" s="272"/>
      <c r="H906" s="272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>
      <c r="A907" s="272"/>
      <c r="B907" s="272"/>
      <c r="C907" s="272"/>
      <c r="D907" s="272"/>
      <c r="E907" s="272"/>
      <c r="F907" s="272"/>
      <c r="G907" s="272"/>
      <c r="H907" s="272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>
      <c r="A908" s="272"/>
      <c r="B908" s="272"/>
      <c r="C908" s="272"/>
      <c r="D908" s="272"/>
      <c r="E908" s="272"/>
      <c r="F908" s="272"/>
      <c r="G908" s="272"/>
      <c r="H908" s="272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>
      <c r="A909" s="272"/>
      <c r="B909" s="272"/>
      <c r="C909" s="272"/>
      <c r="D909" s="272"/>
      <c r="E909" s="272"/>
      <c r="F909" s="272"/>
      <c r="G909" s="272"/>
      <c r="H909" s="272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>
      <c r="A910" s="272"/>
      <c r="B910" s="272"/>
      <c r="C910" s="272"/>
      <c r="D910" s="272"/>
      <c r="E910" s="272"/>
      <c r="F910" s="272"/>
      <c r="G910" s="272"/>
      <c r="H910" s="272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>
      <c r="A911" s="272"/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>
      <c r="A912" s="272"/>
      <c r="B912" s="272"/>
      <c r="C912" s="272"/>
      <c r="D912" s="272"/>
      <c r="E912" s="272"/>
      <c r="F912" s="272"/>
      <c r="G912" s="272"/>
      <c r="H912" s="272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>
      <c r="A913" s="272"/>
      <c r="B913" s="272"/>
      <c r="C913" s="272"/>
      <c r="D913" s="272"/>
      <c r="E913" s="272"/>
      <c r="F913" s="272"/>
      <c r="G913" s="272"/>
      <c r="H913" s="272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>
      <c r="A914" s="272"/>
      <c r="B914" s="272"/>
      <c r="C914" s="272"/>
      <c r="D914" s="272"/>
      <c r="E914" s="272"/>
      <c r="F914" s="272"/>
      <c r="G914" s="272"/>
      <c r="H914" s="272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>
      <c r="A915" s="272"/>
      <c r="B915" s="272"/>
      <c r="C915" s="272"/>
      <c r="D915" s="272"/>
      <c r="E915" s="272"/>
      <c r="F915" s="272"/>
      <c r="G915" s="272"/>
      <c r="H915" s="272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>
      <c r="A916" s="272"/>
      <c r="B916" s="272"/>
      <c r="C916" s="272"/>
      <c r="D916" s="272"/>
      <c r="E916" s="272"/>
      <c r="F916" s="272"/>
      <c r="G916" s="272"/>
      <c r="H916" s="272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>
      <c r="A917" s="272"/>
      <c r="B917" s="272"/>
      <c r="C917" s="272"/>
      <c r="D917" s="272"/>
      <c r="E917" s="272"/>
      <c r="F917" s="272"/>
      <c r="G917" s="272"/>
      <c r="H917" s="272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>
      <c r="A918" s="272"/>
      <c r="B918" s="272"/>
      <c r="C918" s="272"/>
      <c r="D918" s="272"/>
      <c r="E918" s="272"/>
      <c r="F918" s="272"/>
      <c r="G918" s="272"/>
      <c r="H918" s="272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>
      <c r="A919" s="272"/>
      <c r="B919" s="272"/>
      <c r="C919" s="272"/>
      <c r="D919" s="272"/>
      <c r="E919" s="272"/>
      <c r="F919" s="272"/>
      <c r="G919" s="272"/>
      <c r="H919" s="272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>
      <c r="A920" s="272"/>
      <c r="B920" s="272"/>
      <c r="C920" s="272"/>
      <c r="D920" s="272"/>
      <c r="E920" s="272"/>
      <c r="F920" s="272"/>
      <c r="G920" s="272"/>
      <c r="H920" s="272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>
      <c r="A921" s="272"/>
      <c r="B921" s="272"/>
      <c r="C921" s="272"/>
      <c r="D921" s="272"/>
      <c r="E921" s="272"/>
      <c r="F921" s="272"/>
      <c r="G921" s="272"/>
      <c r="H921" s="272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>
      <c r="A922" s="272"/>
      <c r="B922" s="272"/>
      <c r="C922" s="272"/>
      <c r="D922" s="272"/>
      <c r="E922" s="272"/>
      <c r="F922" s="272"/>
      <c r="G922" s="272"/>
      <c r="H922" s="272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>
      <c r="A923" s="272"/>
      <c r="B923" s="272"/>
      <c r="C923" s="272"/>
      <c r="D923" s="272"/>
      <c r="E923" s="272"/>
      <c r="F923" s="272"/>
      <c r="G923" s="272"/>
      <c r="H923" s="272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>
      <c r="A924" s="272"/>
      <c r="B924" s="272"/>
      <c r="C924" s="272"/>
      <c r="D924" s="272"/>
      <c r="E924" s="272"/>
      <c r="F924" s="272"/>
      <c r="G924" s="272"/>
      <c r="H924" s="272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>
      <c r="A925" s="272"/>
      <c r="B925" s="272"/>
      <c r="C925" s="272"/>
      <c r="D925" s="272"/>
      <c r="E925" s="272"/>
      <c r="F925" s="272"/>
      <c r="G925" s="272"/>
      <c r="H925" s="272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>
      <c r="A926" s="272"/>
      <c r="B926" s="272"/>
      <c r="C926" s="272"/>
      <c r="D926" s="272"/>
      <c r="E926" s="272"/>
      <c r="F926" s="272"/>
      <c r="G926" s="272"/>
      <c r="H926" s="272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>
      <c r="A927" s="272"/>
      <c r="B927" s="272"/>
      <c r="C927" s="272"/>
      <c r="D927" s="272"/>
      <c r="E927" s="272"/>
      <c r="F927" s="272"/>
      <c r="G927" s="272"/>
      <c r="H927" s="272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>
      <c r="A928" s="272"/>
      <c r="B928" s="272"/>
      <c r="C928" s="272"/>
      <c r="D928" s="272"/>
      <c r="E928" s="272"/>
      <c r="F928" s="272"/>
      <c r="G928" s="272"/>
      <c r="H928" s="272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>
      <c r="A929" s="272"/>
      <c r="B929" s="272"/>
      <c r="C929" s="272"/>
      <c r="D929" s="272"/>
      <c r="E929" s="272"/>
      <c r="F929" s="272"/>
      <c r="G929" s="272"/>
      <c r="H929" s="272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>
      <c r="A930" s="272"/>
      <c r="B930" s="272"/>
      <c r="C930" s="272"/>
      <c r="D930" s="272"/>
      <c r="E930" s="272"/>
      <c r="F930" s="272"/>
      <c r="G930" s="272"/>
      <c r="H930" s="272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>
      <c r="A931" s="272"/>
      <c r="B931" s="272"/>
      <c r="C931" s="272"/>
      <c r="D931" s="272"/>
      <c r="E931" s="272"/>
      <c r="F931" s="272"/>
      <c r="G931" s="272"/>
      <c r="H931" s="272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>
      <c r="A932" s="272"/>
      <c r="B932" s="272"/>
      <c r="C932" s="272"/>
      <c r="D932" s="272"/>
      <c r="E932" s="272"/>
      <c r="F932" s="272"/>
      <c r="G932" s="272"/>
      <c r="H932" s="272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>
      <c r="A933" s="272"/>
      <c r="B933" s="272"/>
      <c r="C933" s="272"/>
      <c r="D933" s="272"/>
      <c r="E933" s="272"/>
      <c r="F933" s="272"/>
      <c r="G933" s="272"/>
      <c r="H933" s="272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>
      <c r="A934" s="272"/>
      <c r="B934" s="272"/>
      <c r="C934" s="272"/>
      <c r="D934" s="272"/>
      <c r="E934" s="272"/>
      <c r="F934" s="272"/>
      <c r="G934" s="272"/>
      <c r="H934" s="272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>
      <c r="A935" s="272"/>
      <c r="B935" s="272"/>
      <c r="C935" s="272"/>
      <c r="D935" s="272"/>
      <c r="E935" s="272"/>
      <c r="F935" s="272"/>
      <c r="G935" s="272"/>
      <c r="H935" s="272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>
      <c r="A936" s="272"/>
      <c r="B936" s="272"/>
      <c r="C936" s="272"/>
      <c r="D936" s="272"/>
      <c r="E936" s="272"/>
      <c r="F936" s="272"/>
      <c r="G936" s="272"/>
      <c r="H936" s="272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>
      <c r="A937" s="272"/>
      <c r="B937" s="272"/>
      <c r="C937" s="272"/>
      <c r="D937" s="272"/>
      <c r="E937" s="272"/>
      <c r="F937" s="272"/>
      <c r="G937" s="272"/>
      <c r="H937" s="272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>
      <c r="A938" s="272"/>
      <c r="B938" s="272"/>
      <c r="C938" s="272"/>
      <c r="D938" s="272"/>
      <c r="E938" s="272"/>
      <c r="F938" s="272"/>
      <c r="G938" s="272"/>
      <c r="H938" s="272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>
      <c r="A939" s="272"/>
      <c r="B939" s="272"/>
      <c r="C939" s="272"/>
      <c r="D939" s="272"/>
      <c r="E939" s="272"/>
      <c r="F939" s="272"/>
      <c r="G939" s="272"/>
      <c r="H939" s="272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>
      <c r="A940" s="272"/>
      <c r="B940" s="272"/>
      <c r="C940" s="272"/>
      <c r="D940" s="272"/>
      <c r="E940" s="272"/>
      <c r="F940" s="272"/>
      <c r="G940" s="272"/>
      <c r="H940" s="272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>
      <c r="A941" s="272"/>
      <c r="B941" s="272"/>
      <c r="C941" s="272"/>
      <c r="D941" s="272"/>
      <c r="E941" s="272"/>
      <c r="F941" s="272"/>
      <c r="G941" s="272"/>
      <c r="H941" s="272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>
      <c r="A942" s="272"/>
      <c r="B942" s="272"/>
      <c r="C942" s="272"/>
      <c r="D942" s="272"/>
      <c r="E942" s="272"/>
      <c r="F942" s="272"/>
      <c r="G942" s="272"/>
      <c r="H942" s="272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>
      <c r="A943" s="272"/>
      <c r="B943" s="272"/>
      <c r="C943" s="272"/>
      <c r="D943" s="272"/>
      <c r="E943" s="272"/>
      <c r="F943" s="272"/>
      <c r="G943" s="272"/>
      <c r="H943" s="272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>
      <c r="A944" s="272"/>
      <c r="B944" s="272"/>
      <c r="C944" s="272"/>
      <c r="D944" s="272"/>
      <c r="E944" s="272"/>
      <c r="F944" s="272"/>
      <c r="G944" s="272"/>
      <c r="H944" s="272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>
      <c r="A945" s="272"/>
      <c r="B945" s="272"/>
      <c r="C945" s="272"/>
      <c r="D945" s="272"/>
      <c r="E945" s="272"/>
      <c r="F945" s="272"/>
      <c r="G945" s="272"/>
      <c r="H945" s="272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>
      <c r="A946" s="272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>
      <c r="A947" s="272"/>
      <c r="B947" s="272"/>
      <c r="C947" s="272"/>
      <c r="D947" s="272"/>
      <c r="E947" s="272"/>
      <c r="F947" s="272"/>
      <c r="G947" s="272"/>
      <c r="H947" s="272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>
      <c r="A948" s="272"/>
      <c r="B948" s="272"/>
      <c r="C948" s="272"/>
      <c r="D948" s="272"/>
      <c r="E948" s="272"/>
      <c r="F948" s="272"/>
      <c r="G948" s="272"/>
      <c r="H948" s="272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>
      <c r="A949" s="272"/>
      <c r="B949" s="272"/>
      <c r="C949" s="272"/>
      <c r="D949" s="272"/>
      <c r="E949" s="272"/>
      <c r="F949" s="272"/>
      <c r="G949" s="272"/>
      <c r="H949" s="272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>
      <c r="A950" s="272"/>
      <c r="B950" s="272"/>
      <c r="C950" s="272"/>
      <c r="D950" s="272"/>
      <c r="E950" s="272"/>
      <c r="F950" s="272"/>
      <c r="G950" s="272"/>
      <c r="H950" s="272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>
      <c r="A951" s="272"/>
      <c r="B951" s="272"/>
      <c r="C951" s="272"/>
      <c r="D951" s="272"/>
      <c r="E951" s="272"/>
      <c r="F951" s="272"/>
      <c r="G951" s="272"/>
      <c r="H951" s="272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>
      <c r="A952" s="272"/>
      <c r="B952" s="272"/>
      <c r="C952" s="272"/>
      <c r="D952" s="272"/>
      <c r="E952" s="272"/>
      <c r="F952" s="272"/>
      <c r="G952" s="272"/>
      <c r="H952" s="272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>
      <c r="A953" s="272"/>
      <c r="B953" s="272"/>
      <c r="C953" s="272"/>
      <c r="D953" s="272"/>
      <c r="E953" s="272"/>
      <c r="F953" s="272"/>
      <c r="G953" s="272"/>
      <c r="H953" s="272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>
      <c r="A954" s="272"/>
      <c r="B954" s="272"/>
      <c r="C954" s="272"/>
      <c r="D954" s="272"/>
      <c r="E954" s="272"/>
      <c r="F954" s="272"/>
      <c r="G954" s="272"/>
      <c r="H954" s="272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>
      <c r="A955" s="272"/>
      <c r="B955" s="272"/>
      <c r="C955" s="272"/>
      <c r="D955" s="272"/>
      <c r="E955" s="272"/>
      <c r="F955" s="272"/>
      <c r="G955" s="272"/>
      <c r="H955" s="272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>
      <c r="A956" s="272"/>
      <c r="B956" s="272"/>
      <c r="C956" s="272"/>
      <c r="D956" s="272"/>
      <c r="E956" s="272"/>
      <c r="F956" s="272"/>
      <c r="G956" s="272"/>
      <c r="H956" s="272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>
      <c r="A957" s="272"/>
      <c r="B957" s="272"/>
      <c r="C957" s="272"/>
      <c r="D957" s="272"/>
      <c r="E957" s="272"/>
      <c r="F957" s="272"/>
      <c r="G957" s="272"/>
      <c r="H957" s="272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>
      <c r="A958" s="272"/>
      <c r="B958" s="272"/>
      <c r="C958" s="272"/>
      <c r="D958" s="272"/>
      <c r="E958" s="272"/>
      <c r="F958" s="272"/>
      <c r="G958" s="272"/>
      <c r="H958" s="272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>
      <c r="A959" s="272"/>
      <c r="B959" s="272"/>
      <c r="C959" s="272"/>
      <c r="D959" s="272"/>
      <c r="E959" s="272"/>
      <c r="F959" s="272"/>
      <c r="G959" s="272"/>
      <c r="H959" s="272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>
      <c r="A960" s="272"/>
      <c r="B960" s="272"/>
      <c r="C960" s="272"/>
      <c r="D960" s="272"/>
      <c r="E960" s="272"/>
      <c r="F960" s="272"/>
      <c r="G960" s="272"/>
      <c r="H960" s="272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>
      <c r="A961" s="272"/>
      <c r="B961" s="272"/>
      <c r="C961" s="272"/>
      <c r="D961" s="272"/>
      <c r="E961" s="272"/>
      <c r="F961" s="272"/>
      <c r="G961" s="272"/>
      <c r="H961" s="272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>
      <c r="A962" s="272"/>
      <c r="B962" s="272"/>
      <c r="C962" s="272"/>
      <c r="D962" s="272"/>
      <c r="E962" s="272"/>
      <c r="F962" s="272"/>
      <c r="G962" s="272"/>
      <c r="H962" s="272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>
      <c r="A963" s="272"/>
      <c r="B963" s="272"/>
      <c r="C963" s="272"/>
      <c r="D963" s="272"/>
      <c r="E963" s="272"/>
      <c r="F963" s="272"/>
      <c r="G963" s="272"/>
      <c r="H963" s="272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>
      <c r="A964" s="272"/>
      <c r="B964" s="272"/>
      <c r="C964" s="272"/>
      <c r="D964" s="272"/>
      <c r="E964" s="272"/>
      <c r="F964" s="272"/>
      <c r="G964" s="272"/>
      <c r="H964" s="272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>
      <c r="A965" s="272"/>
      <c r="B965" s="272"/>
      <c r="C965" s="272"/>
      <c r="D965" s="272"/>
      <c r="E965" s="272"/>
      <c r="F965" s="272"/>
      <c r="G965" s="272"/>
      <c r="H965" s="272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>
      <c r="A966" s="272"/>
      <c r="B966" s="272"/>
      <c r="C966" s="272"/>
      <c r="D966" s="272"/>
      <c r="E966" s="272"/>
      <c r="F966" s="272"/>
      <c r="G966" s="272"/>
      <c r="H966" s="272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>
      <c r="A967" s="272"/>
      <c r="B967" s="272"/>
      <c r="C967" s="272"/>
      <c r="D967" s="272"/>
      <c r="E967" s="272"/>
      <c r="F967" s="272"/>
      <c r="G967" s="272"/>
      <c r="H967" s="272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>
      <c r="A968" s="272"/>
      <c r="B968" s="272"/>
      <c r="C968" s="272"/>
      <c r="D968" s="272"/>
      <c r="E968" s="272"/>
      <c r="F968" s="272"/>
      <c r="G968" s="272"/>
      <c r="H968" s="272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>
      <c r="A969" s="272"/>
      <c r="B969" s="272"/>
      <c r="C969" s="272"/>
      <c r="D969" s="272"/>
      <c r="E969" s="272"/>
      <c r="F969" s="272"/>
      <c r="G969" s="272"/>
      <c r="H969" s="272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>
      <c r="A970" s="272"/>
      <c r="B970" s="272"/>
      <c r="C970" s="272"/>
      <c r="D970" s="272"/>
      <c r="E970" s="272"/>
      <c r="F970" s="272"/>
      <c r="G970" s="272"/>
      <c r="H970" s="272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>
      <c r="A971" s="272"/>
      <c r="B971" s="272"/>
      <c r="C971" s="272"/>
      <c r="D971" s="272"/>
      <c r="E971" s="272"/>
      <c r="F971" s="272"/>
      <c r="G971" s="272"/>
      <c r="H971" s="272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>
      <c r="A972" s="272"/>
      <c r="B972" s="272"/>
      <c r="C972" s="272"/>
      <c r="D972" s="272"/>
      <c r="E972" s="272"/>
      <c r="F972" s="272"/>
      <c r="G972" s="272"/>
      <c r="H972" s="272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>
      <c r="A973" s="272"/>
      <c r="B973" s="272"/>
      <c r="C973" s="272"/>
      <c r="D973" s="272"/>
      <c r="E973" s="272"/>
      <c r="F973" s="272"/>
      <c r="G973" s="272"/>
      <c r="H973" s="272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>
      <c r="A974" s="272"/>
      <c r="B974" s="272"/>
      <c r="C974" s="272"/>
      <c r="D974" s="272"/>
      <c r="E974" s="272"/>
      <c r="F974" s="272"/>
      <c r="G974" s="272"/>
      <c r="H974" s="272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>
      <c r="A975" s="272"/>
      <c r="B975" s="272"/>
      <c r="C975" s="272"/>
      <c r="D975" s="272"/>
      <c r="E975" s="272"/>
      <c r="F975" s="272"/>
      <c r="G975" s="272"/>
      <c r="H975" s="272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>
      <c r="A976" s="272"/>
      <c r="B976" s="272"/>
      <c r="C976" s="272"/>
      <c r="D976" s="272"/>
      <c r="E976" s="272"/>
      <c r="F976" s="272"/>
      <c r="G976" s="272"/>
      <c r="H976" s="272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>
      <c r="A977" s="272"/>
      <c r="B977" s="272"/>
      <c r="C977" s="272"/>
      <c r="D977" s="272"/>
      <c r="E977" s="272"/>
      <c r="F977" s="272"/>
      <c r="G977" s="272"/>
      <c r="H977" s="272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>
      <c r="A978" s="272"/>
      <c r="B978" s="272"/>
      <c r="C978" s="272"/>
      <c r="D978" s="272"/>
      <c r="E978" s="272"/>
      <c r="F978" s="272"/>
      <c r="G978" s="272"/>
      <c r="H978" s="272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>
      <c r="A979" s="272"/>
      <c r="B979" s="272"/>
      <c r="C979" s="272"/>
      <c r="D979" s="272"/>
      <c r="E979" s="272"/>
      <c r="F979" s="272"/>
      <c r="G979" s="272"/>
      <c r="H979" s="272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>
      <c r="A980" s="272"/>
      <c r="B980" s="272"/>
      <c r="C980" s="272"/>
      <c r="D980" s="272"/>
      <c r="E980" s="272"/>
      <c r="F980" s="272"/>
      <c r="G980" s="272"/>
      <c r="H980" s="272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>
      <c r="A981" s="272"/>
      <c r="B981" s="272"/>
      <c r="C981" s="272"/>
      <c r="D981" s="272"/>
      <c r="E981" s="272"/>
      <c r="F981" s="272"/>
      <c r="G981" s="272"/>
      <c r="H981" s="272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>
      <c r="A982" s="272"/>
      <c r="B982" s="272"/>
      <c r="C982" s="272"/>
      <c r="D982" s="272"/>
      <c r="E982" s="272"/>
      <c r="F982" s="272"/>
      <c r="G982" s="272"/>
      <c r="H982" s="272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>
      <c r="A983" s="272"/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>
      <c r="A984" s="272"/>
      <c r="B984" s="272"/>
      <c r="C984" s="272"/>
      <c r="D984" s="272"/>
      <c r="E984" s="272"/>
      <c r="F984" s="272"/>
      <c r="G984" s="272"/>
      <c r="H984" s="272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>
      <c r="A985" s="272"/>
      <c r="B985" s="272"/>
      <c r="C985" s="272"/>
      <c r="D985" s="272"/>
      <c r="E985" s="272"/>
      <c r="F985" s="272"/>
      <c r="G985" s="272"/>
      <c r="H985" s="272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>
      <c r="A986" s="272"/>
      <c r="B986" s="272"/>
      <c r="C986" s="272"/>
      <c r="D986" s="272"/>
      <c r="E986" s="272"/>
      <c r="F986" s="272"/>
      <c r="G986" s="272"/>
      <c r="H986" s="272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>
      <c r="A987" s="272"/>
      <c r="B987" s="272"/>
      <c r="C987" s="272"/>
      <c r="D987" s="272"/>
      <c r="E987" s="272"/>
      <c r="F987" s="272"/>
      <c r="G987" s="272"/>
      <c r="H987" s="272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>
      <c r="A988" s="272"/>
      <c r="B988" s="272"/>
      <c r="C988" s="272"/>
      <c r="D988" s="272"/>
      <c r="E988" s="272"/>
      <c r="F988" s="272"/>
      <c r="G988" s="272"/>
      <c r="H988" s="272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>
      <c r="A989" s="272"/>
      <c r="B989" s="272"/>
      <c r="C989" s="272"/>
      <c r="D989" s="272"/>
      <c r="E989" s="272"/>
      <c r="F989" s="272"/>
      <c r="G989" s="272"/>
      <c r="H989" s="272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>
      <c r="A990" s="272"/>
      <c r="B990" s="272"/>
      <c r="C990" s="272"/>
      <c r="D990" s="272"/>
      <c r="E990" s="272"/>
      <c r="F990" s="272"/>
      <c r="G990" s="272"/>
      <c r="H990" s="272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>
      <c r="A991" s="272"/>
      <c r="B991" s="272"/>
      <c r="C991" s="272"/>
      <c r="D991" s="272"/>
      <c r="E991" s="272"/>
      <c r="F991" s="272"/>
      <c r="G991" s="272"/>
      <c r="H991" s="272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>
      <c r="A992" s="272"/>
      <c r="B992" s="272"/>
      <c r="C992" s="272"/>
      <c r="D992" s="272"/>
      <c r="E992" s="272"/>
      <c r="F992" s="272"/>
      <c r="G992" s="272"/>
      <c r="H992" s="272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  <row r="997">
      <c r="A997" s="272"/>
      <c r="B997" s="272"/>
      <c r="C997" s="272"/>
      <c r="D997" s="272"/>
      <c r="E997" s="272"/>
      <c r="F997" s="272"/>
      <c r="G997" s="272"/>
      <c r="H997" s="272"/>
      <c r="I997" s="272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</row>
    <row r="998">
      <c r="A998" s="272"/>
      <c r="B998" s="272"/>
      <c r="C998" s="272"/>
      <c r="D998" s="272"/>
      <c r="E998" s="272"/>
      <c r="F998" s="272"/>
      <c r="G998" s="272"/>
      <c r="H998" s="272"/>
      <c r="I998" s="272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</row>
    <row r="999">
      <c r="A999" s="272"/>
      <c r="B999" s="272"/>
      <c r="C999" s="272"/>
      <c r="D999" s="272"/>
      <c r="E999" s="272"/>
      <c r="F999" s="272"/>
      <c r="G999" s="272"/>
      <c r="H999" s="272"/>
      <c r="I999" s="272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</row>
    <row r="1000">
      <c r="A1000" s="272"/>
      <c r="B1000" s="272"/>
      <c r="C1000" s="272"/>
      <c r="D1000" s="272"/>
      <c r="E1000" s="272"/>
      <c r="F1000" s="272"/>
      <c r="G1000" s="272"/>
      <c r="H1000" s="272"/>
      <c r="I1000" s="272"/>
      <c r="J1000" s="272"/>
      <c r="K1000" s="272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</row>
  </sheetData>
  <mergeCells count="29">
    <mergeCell ref="F16:G16"/>
    <mergeCell ref="D24:G24"/>
    <mergeCell ref="D25:G25"/>
    <mergeCell ref="D21:G21"/>
    <mergeCell ref="D22:G22"/>
    <mergeCell ref="D23:G23"/>
    <mergeCell ref="D19:G19"/>
    <mergeCell ref="D20:G20"/>
    <mergeCell ref="D5:G5"/>
    <mergeCell ref="C4:C5"/>
    <mergeCell ref="D9:G9"/>
    <mergeCell ref="C2:G2"/>
    <mergeCell ref="D3:G3"/>
    <mergeCell ref="D4:G4"/>
    <mergeCell ref="D6:G6"/>
    <mergeCell ref="D7:G7"/>
    <mergeCell ref="D8:G8"/>
    <mergeCell ref="C6:C9"/>
    <mergeCell ref="C16:D16"/>
    <mergeCell ref="C15:D15"/>
    <mergeCell ref="C14:D14"/>
    <mergeCell ref="C13:D13"/>
    <mergeCell ref="C11:G11"/>
    <mergeCell ref="B18:G18"/>
    <mergeCell ref="F15:G15"/>
    <mergeCell ref="F14:G14"/>
    <mergeCell ref="F13:G13"/>
    <mergeCell ref="F12:G12"/>
    <mergeCell ref="C12:D12"/>
  </mergeCells>
  <drawing r:id="rId1"/>
</worksheet>
</file>