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a\Dropbox\Candido Mendes\2021-1\EAD\Data Science\Repositorio\2021_1_ead_data_science\Webinar 04 - Unidade 01 e 02 (revisão)\pratica\"/>
    </mc:Choice>
  </mc:AlternateContent>
  <xr:revisionPtr revIDLastSave="0" documentId="13_ncr:1_{CDFD105C-397E-4D9D-850B-3FFD3005241F}" xr6:coauthVersionLast="46" xr6:coauthVersionMax="46" xr10:uidLastSave="{00000000-0000-0000-0000-000000000000}"/>
  <bookViews>
    <workbookView xWindow="0" yWindow="0" windowWidth="17508" windowHeight="12360" xr2:uid="{89866572-6FCF-4E6A-A172-DBF0121AFC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M5" i="1"/>
  <c r="N5" i="1"/>
  <c r="L2" i="1"/>
  <c r="J35" i="1"/>
  <c r="J33" i="1"/>
  <c r="O6" i="1"/>
  <c r="N6" i="1"/>
  <c r="M6" i="1"/>
  <c r="L5" i="1"/>
  <c r="L6" i="1"/>
  <c r="K5" i="1"/>
  <c r="K6" i="1"/>
  <c r="J7" i="1" s="1"/>
  <c r="J40" i="1" l="1"/>
  <c r="J4" i="1"/>
  <c r="J30" i="1"/>
  <c r="J26" i="1"/>
  <c r="J22" i="1"/>
  <c r="J18" i="1"/>
  <c r="J14" i="1"/>
  <c r="J10" i="1"/>
  <c r="J6" i="1"/>
  <c r="J29" i="1"/>
  <c r="J25" i="1"/>
  <c r="J21" i="1"/>
  <c r="J17" i="1"/>
  <c r="J13" i="1"/>
  <c r="J9" i="1"/>
  <c r="J5" i="1"/>
  <c r="J28" i="1"/>
  <c r="J24" i="1"/>
  <c r="J20" i="1"/>
  <c r="J16" i="1"/>
  <c r="J12" i="1"/>
  <c r="J8" i="1"/>
  <c r="J27" i="1"/>
  <c r="J23" i="1"/>
  <c r="J19" i="1"/>
  <c r="J15" i="1"/>
  <c r="J11" i="1"/>
  <c r="J32" i="1" l="1"/>
  <c r="J34" i="1" s="1"/>
  <c r="J37" i="1" s="1"/>
</calcChain>
</file>

<file path=xl/sharedStrings.xml><?xml version="1.0" encoding="utf-8"?>
<sst xmlns="http://schemas.openxmlformats.org/spreadsheetml/2006/main" count="24" uniqueCount="21">
  <si>
    <t>Amostra Nº</t>
  </si>
  <si>
    <t>Valor Unitário</t>
  </si>
  <si>
    <t>Área Privativa</t>
  </si>
  <si>
    <t>Terreno em Condomínio</t>
  </si>
  <si>
    <t>Distância</t>
  </si>
  <si>
    <t>Média</t>
  </si>
  <si>
    <t>Mediana</t>
  </si>
  <si>
    <t>1º Quartil</t>
  </si>
  <si>
    <t>2º Quartil</t>
  </si>
  <si>
    <t>3º Quartil</t>
  </si>
  <si>
    <t>Moda</t>
  </si>
  <si>
    <t>Variância</t>
  </si>
  <si>
    <t>x1</t>
  </si>
  <si>
    <t>x2</t>
  </si>
  <si>
    <t>x3</t>
  </si>
  <si>
    <t>Variávei independentes</t>
  </si>
  <si>
    <t>y</t>
  </si>
  <si>
    <t>variável dependente</t>
  </si>
  <si>
    <t>y = b0 + b1*x1 + b2*x2 + b3*x3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</si>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</sst>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"/>
    <numFmt numFmtId="165" formatCode="#,##0.0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65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3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3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 xr:uid="{6A1ADC18-30E0-490B-952E-9F980E361BE3}"/>
    <cellStyle name="Percent 2" xfId="2" xr:uid="{2B1C768D-7C19-4BA9-B2E8-4A398B0EFD3B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fgColor theme="0" tint="-4.9989318521683403E-2"/>
          <bgColor theme="0" tint="-4.9989318521683403E-2"/>
        </patternFill>
      </fill>
    </dxf>
    <dxf>
      <fill>
        <patternFill patternType="solid">
          <fgColor theme="0"/>
          <bgColor theme="0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  <fill>
        <patternFill>
          <bgColor theme="0" tint="-0.24994659260841701"/>
        </patternFill>
      </fill>
      <border>
        <bottom style="medium">
          <color theme="1"/>
        </bottom>
      </border>
    </dxf>
    <dxf>
      <font>
        <color theme="1"/>
      </font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fgColor theme="0" tint="-4.9989318521683403E-2"/>
          <bgColor theme="0" tint="-4.9989318521683403E-2"/>
        </patternFill>
      </fill>
    </dxf>
    <dxf>
      <font>
        <b/>
        <color theme="1"/>
      </font>
      <fill>
        <patternFill>
          <fgColor theme="0" tint="-0.24994659260841701"/>
          <bgColor theme="0" tint="-0.24994659260841701"/>
        </patternFill>
      </fill>
      <border>
        <left style="medium">
          <color auto="1"/>
        </left>
      </border>
    </dxf>
    <dxf>
      <font>
        <b/>
        <color theme="1"/>
      </font>
      <fill>
        <patternFill>
          <fgColor theme="0" tint="-0.24994659260841701"/>
          <bgColor theme="0" tint="-0.24994659260841701"/>
        </patternFill>
      </fill>
      <border>
        <right style="medium">
          <color auto="1"/>
        </right>
      </border>
    </dxf>
    <dxf>
      <font>
        <b/>
        <color theme="1"/>
      </font>
      <fill>
        <patternFill>
          <fgColor theme="0" tint="-0.24994659260841701"/>
          <bgColor theme="0" tint="-0.24994659260841701"/>
        </patternFill>
      </fill>
      <border>
        <top style="double">
          <color theme="1"/>
        </top>
      </border>
    </dxf>
    <dxf>
      <font>
        <b/>
        <color theme="1"/>
      </font>
      <fill>
        <patternFill>
          <fgColor theme="0" tint="-0.24994659260841701"/>
          <bgColor theme="0" tint="-0.24994659260841701"/>
        </patternFill>
      </fill>
      <border>
        <bottom style="double">
          <color theme="1"/>
        </bottom>
      </border>
    </dxf>
    <dxf>
      <font>
        <color theme="1"/>
      </font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2" defaultTableStyle="TableStyleMedium2" defaultPivotStyle="PivotStyleLight16">
    <tableStyle name="TAB_STYLE_PADRÃO" pivot="0" count="6" xr9:uid="{A53F9778-8190-461C-A744-3B180A5C46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</tableStyle>
    <tableStyle name="TableStyleLight15 2" pivot="0" count="8" xr9:uid="{250932B4-8594-4692-8E84-AB5BE61E7FE4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19049</xdr:rowOff>
    </xdr:from>
    <xdr:to>
      <xdr:col>6</xdr:col>
      <xdr:colOff>295276</xdr:colOff>
      <xdr:row>17</xdr:row>
      <xdr:rowOff>180974</xdr:rowOff>
    </xdr:to>
    <xdr:sp macro="" textlink="">
      <xdr:nvSpPr>
        <xdr:cNvPr id="2" name="Seta: para a Esquerda 1">
          <a:extLst>
            <a:ext uri="{FF2B5EF4-FFF2-40B4-BE49-F238E27FC236}">
              <a16:creationId xmlns:a16="http://schemas.microsoft.com/office/drawing/2014/main" id="{52032CF0-B401-4071-9F9B-D5B9AAE13B69}"/>
            </a:ext>
          </a:extLst>
        </xdr:cNvPr>
        <xdr:cNvSpPr/>
      </xdr:nvSpPr>
      <xdr:spPr>
        <a:xfrm>
          <a:off x="5514975" y="2495549"/>
          <a:ext cx="828676" cy="542925"/>
        </a:xfrm>
        <a:prstGeom prst="leftArrow">
          <a:avLst>
            <a:gd name="adj1" fmla="val 50000"/>
            <a:gd name="adj2" fmla="val 466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Mediana</a:t>
          </a:r>
        </a:p>
      </xdr:txBody>
    </xdr:sp>
    <xdr:clientData/>
  </xdr:twoCellAnchor>
  <xdr:twoCellAnchor>
    <xdr:from>
      <xdr:col>5</xdr:col>
      <xdr:colOff>104774</xdr:colOff>
      <xdr:row>8</xdr:row>
      <xdr:rowOff>104774</xdr:rowOff>
    </xdr:from>
    <xdr:to>
      <xdr:col>6</xdr:col>
      <xdr:colOff>476249</xdr:colOff>
      <xdr:row>11</xdr:row>
      <xdr:rowOff>76199</xdr:rowOff>
    </xdr:to>
    <xdr:sp macro="" textlink="">
      <xdr:nvSpPr>
        <xdr:cNvPr id="3" name="Seta: para a Esquerda 2">
          <a:extLst>
            <a:ext uri="{FF2B5EF4-FFF2-40B4-BE49-F238E27FC236}">
              <a16:creationId xmlns:a16="http://schemas.microsoft.com/office/drawing/2014/main" id="{09D2A358-2C8A-4FD5-A91C-D0216DC9B0F3}"/>
            </a:ext>
          </a:extLst>
        </xdr:cNvPr>
        <xdr:cNvSpPr/>
      </xdr:nvSpPr>
      <xdr:spPr>
        <a:xfrm>
          <a:off x="5543549" y="1247774"/>
          <a:ext cx="981075" cy="542925"/>
        </a:xfrm>
        <a:prstGeom prst="leftArrow">
          <a:avLst>
            <a:gd name="adj1" fmla="val 50000"/>
            <a:gd name="adj2" fmla="val 466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1º</a:t>
          </a:r>
          <a:r>
            <a:rPr lang="pt-BR" sz="1100" baseline="0"/>
            <a:t> Quartil</a:t>
          </a:r>
          <a:endParaRPr lang="pt-BR" sz="1100"/>
        </a:p>
      </xdr:txBody>
    </xdr:sp>
    <xdr:clientData/>
  </xdr:twoCellAnchor>
  <xdr:twoCellAnchor>
    <xdr:from>
      <xdr:col>6</xdr:col>
      <xdr:colOff>371474</xdr:colOff>
      <xdr:row>15</xdr:row>
      <xdr:rowOff>19049</xdr:rowOff>
    </xdr:from>
    <xdr:to>
      <xdr:col>8</xdr:col>
      <xdr:colOff>133349</xdr:colOff>
      <xdr:row>17</xdr:row>
      <xdr:rowOff>180974</xdr:rowOff>
    </xdr:to>
    <xdr:sp macro="" textlink="">
      <xdr:nvSpPr>
        <xdr:cNvPr id="4" name="Seta: para a Esquerda 3">
          <a:extLst>
            <a:ext uri="{FF2B5EF4-FFF2-40B4-BE49-F238E27FC236}">
              <a16:creationId xmlns:a16="http://schemas.microsoft.com/office/drawing/2014/main" id="{F6B28054-D99A-418C-92B5-3B78CBCBC527}"/>
            </a:ext>
          </a:extLst>
        </xdr:cNvPr>
        <xdr:cNvSpPr/>
      </xdr:nvSpPr>
      <xdr:spPr>
        <a:xfrm>
          <a:off x="6419849" y="2495549"/>
          <a:ext cx="981075" cy="542925"/>
        </a:xfrm>
        <a:prstGeom prst="leftArrow">
          <a:avLst>
            <a:gd name="adj1" fmla="val 50000"/>
            <a:gd name="adj2" fmla="val 466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2º</a:t>
          </a:r>
          <a:r>
            <a:rPr lang="pt-BR" sz="1100" baseline="0"/>
            <a:t> Quartil</a:t>
          </a:r>
          <a:endParaRPr lang="pt-BR" sz="1100"/>
        </a:p>
      </xdr:txBody>
    </xdr:sp>
    <xdr:clientData/>
  </xdr:twoCellAnchor>
  <xdr:twoCellAnchor>
    <xdr:from>
      <xdr:col>5</xdr:col>
      <xdr:colOff>161925</xdr:colOff>
      <xdr:row>21</xdr:row>
      <xdr:rowOff>123825</xdr:rowOff>
    </xdr:from>
    <xdr:to>
      <xdr:col>6</xdr:col>
      <xdr:colOff>533400</xdr:colOff>
      <xdr:row>24</xdr:row>
      <xdr:rowOff>95250</xdr:rowOff>
    </xdr:to>
    <xdr:sp macro="" textlink="">
      <xdr:nvSpPr>
        <xdr:cNvPr id="5" name="Seta: para a Esquerda 4">
          <a:extLst>
            <a:ext uri="{FF2B5EF4-FFF2-40B4-BE49-F238E27FC236}">
              <a16:creationId xmlns:a16="http://schemas.microsoft.com/office/drawing/2014/main" id="{7BE094AB-E06A-4887-B5EF-2E63B67D7B2A}"/>
            </a:ext>
          </a:extLst>
        </xdr:cNvPr>
        <xdr:cNvSpPr/>
      </xdr:nvSpPr>
      <xdr:spPr>
        <a:xfrm>
          <a:off x="5600700" y="3743325"/>
          <a:ext cx="981075" cy="542925"/>
        </a:xfrm>
        <a:prstGeom prst="leftArrow">
          <a:avLst>
            <a:gd name="adj1" fmla="val 50000"/>
            <a:gd name="adj2" fmla="val 466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3º</a:t>
          </a:r>
          <a:r>
            <a:rPr lang="pt-BR" sz="1100" baseline="0"/>
            <a:t> Quartil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A6FBC-21FB-4653-ADD2-35A7E5776951}" name="Tabela1" displayName="Tabela1" ref="A3:E30" totalsRowShown="0" headerRowDxfId="6" dataDxfId="5">
  <autoFilter ref="A3:E30" xr:uid="{A1554893-2CED-4F83-A99F-FE21D0C7C58F}"/>
  <tableColumns count="5">
    <tableColumn id="1" xr3:uid="{CA3B53F6-58A6-43DF-8A2C-0E9BFA303320}" name="Amostra Nº" dataDxfId="4"/>
    <tableColumn id="2" xr3:uid="{7D51FD20-6710-4899-BB46-BBA62DBC9835}" name="Valor Unitário" dataDxfId="3"/>
    <tableColumn id="3" xr3:uid="{DFE3FCAE-46AA-43AB-B485-6442639B1E62}" name="Área Privativa" dataDxfId="2"/>
    <tableColumn id="4" xr3:uid="{7013071E-DC4E-4749-8978-354218F20CD9}" name="Distância" dataDxfId="1"/>
    <tableColumn id="5" xr3:uid="{33AA6228-EB87-4F23-8A3C-0CAE8322165D}" name="Terreno em Condomín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6713-4B02-48FE-BE74-F89BC97FAE80}">
  <dimension ref="A1:O40"/>
  <sheetViews>
    <sheetView tabSelected="1" topLeftCell="A13" workbookViewId="0">
      <selection activeCell="A4" sqref="A4:A30"/>
    </sheetView>
  </sheetViews>
  <sheetFormatPr defaultColWidth="9.109375" defaultRowHeight="14.4" x14ac:dyDescent="0.3"/>
  <cols>
    <col min="1" max="1" width="13.109375" style="5" customWidth="1"/>
    <col min="2" max="2" width="17.6640625" style="5" bestFit="1" customWidth="1"/>
    <col min="3" max="3" width="16" style="5" customWidth="1"/>
    <col min="4" max="4" width="11.44140625" style="5" customWidth="1"/>
    <col min="5" max="5" width="25.33203125" style="5" customWidth="1"/>
    <col min="6" max="6" width="9.109375" style="5"/>
    <col min="7" max="7" width="11.5546875" style="5" bestFit="1" customWidth="1"/>
    <col min="8" max="9" width="9.109375" style="5"/>
    <col min="10" max="10" width="11.6640625" style="21" bestFit="1" customWidth="1"/>
    <col min="11" max="16384" width="9.109375" style="5"/>
  </cols>
  <sheetData>
    <row r="1" spans="1:15" x14ac:dyDescent="0.3">
      <c r="B1" s="22" t="s">
        <v>17</v>
      </c>
      <c r="C1" s="23" t="s">
        <v>15</v>
      </c>
      <c r="D1" s="23"/>
      <c r="E1" s="23"/>
      <c r="G1" s="5" t="s">
        <v>18</v>
      </c>
    </row>
    <row r="2" spans="1:15" x14ac:dyDescent="0.3">
      <c r="B2" s="22" t="s">
        <v>16</v>
      </c>
      <c r="C2" s="22" t="s">
        <v>12</v>
      </c>
      <c r="D2" s="22" t="s">
        <v>13</v>
      </c>
      <c r="E2" s="22" t="s">
        <v>14</v>
      </c>
      <c r="L2" s="6">
        <f>QUARTILE(Tabela1[Valor Unitário],2)</f>
        <v>400</v>
      </c>
    </row>
    <row r="3" spans="1:15" x14ac:dyDescent="0.3">
      <c r="A3" s="4" t="s">
        <v>0</v>
      </c>
      <c r="B3" s="4" t="s">
        <v>1</v>
      </c>
      <c r="C3" s="4" t="s">
        <v>2</v>
      </c>
      <c r="D3" s="4" t="s">
        <v>4</v>
      </c>
      <c r="E3" s="1" t="s">
        <v>3</v>
      </c>
      <c r="J3" s="21" t="s">
        <v>11</v>
      </c>
      <c r="L3" s="5" t="s">
        <v>8</v>
      </c>
    </row>
    <row r="4" spans="1:15" x14ac:dyDescent="0.3">
      <c r="A4" s="11">
        <v>1</v>
      </c>
      <c r="B4" s="12">
        <v>166.66666666666666</v>
      </c>
      <c r="C4" s="12">
        <v>420</v>
      </c>
      <c r="D4" s="12">
        <v>1500</v>
      </c>
      <c r="E4" s="12">
        <v>0</v>
      </c>
      <c r="G4" s="21">
        <v>1000000</v>
      </c>
      <c r="J4" s="21">
        <f>(Tabela1[[#This Row],[Valor Unitário]]-$K$6)^2</f>
        <v>39500.598380943135</v>
      </c>
      <c r="K4" s="5" t="s">
        <v>5</v>
      </c>
      <c r="L4" s="5" t="s">
        <v>6</v>
      </c>
      <c r="M4" s="5" t="s">
        <v>7</v>
      </c>
      <c r="N4" s="5" t="s">
        <v>9</v>
      </c>
      <c r="O4" s="5" t="s">
        <v>10</v>
      </c>
    </row>
    <row r="5" spans="1:15" x14ac:dyDescent="0.3">
      <c r="A5" s="11">
        <v>2</v>
      </c>
      <c r="B5" s="12">
        <v>171.42857142857142</v>
      </c>
      <c r="C5" s="12">
        <v>700</v>
      </c>
      <c r="D5" s="12">
        <v>1650</v>
      </c>
      <c r="E5" s="12">
        <v>0</v>
      </c>
      <c r="J5" s="21">
        <f>(Tabela1[[#This Row],[Valor Unitário]]-$K$6)^2</f>
        <v>37630.440074776459</v>
      </c>
      <c r="K5" s="6">
        <f>SUM(Tabela1[Valor Unitário])/COUNTA(Tabela1[Amostra Nº])</f>
        <v>365.41424119512004</v>
      </c>
      <c r="L5" s="6">
        <f>B17</f>
        <v>400</v>
      </c>
      <c r="M5" s="6">
        <f>(B10+B11)/2</f>
        <v>266.66666666666669</v>
      </c>
      <c r="N5" s="6">
        <f>(B24+B23)/2</f>
        <v>438.59298712827342</v>
      </c>
      <c r="O5" s="6">
        <v>433.33333333333331</v>
      </c>
    </row>
    <row r="6" spans="1:15" x14ac:dyDescent="0.3">
      <c r="A6" s="11">
        <v>3</v>
      </c>
      <c r="B6" s="12">
        <v>214.28571428571428</v>
      </c>
      <c r="C6" s="12">
        <v>420</v>
      </c>
      <c r="D6" s="12">
        <v>1300</v>
      </c>
      <c r="E6" s="12">
        <v>0</v>
      </c>
      <c r="J6" s="21">
        <f>(Tabela1[[#This Row],[Valor Unitário]]-$K$6)^2</f>
        <v>22839.831645806982</v>
      </c>
      <c r="K6" s="6">
        <f>AVERAGE(B4:B30)</f>
        <v>365.41424119512004</v>
      </c>
      <c r="L6" s="6">
        <f>MEDIAN(Tabela1[Valor Unitário])</f>
        <v>400</v>
      </c>
      <c r="M6" s="6">
        <f>QUARTILE(Tabela1[Valor Unitário],1)</f>
        <v>266.66666666666669</v>
      </c>
      <c r="N6" s="6">
        <f>QUARTILE(Tabela1[Valor Unitário],3)</f>
        <v>438.59298712827342</v>
      </c>
      <c r="O6" s="6">
        <f>_xlfn.MODE.SNGL(Tabela1[Valor Unitário])</f>
        <v>433.33333333333331</v>
      </c>
    </row>
    <row r="7" spans="1:15" x14ac:dyDescent="0.3">
      <c r="A7" s="11">
        <v>4</v>
      </c>
      <c r="B7" s="12">
        <v>216.66666666666666</v>
      </c>
      <c r="C7" s="12">
        <v>600</v>
      </c>
      <c r="D7" s="12">
        <v>200</v>
      </c>
      <c r="E7" s="12">
        <v>0</v>
      </c>
      <c r="J7" s="21">
        <f>(Tabela1[[#This Row],[Valor Unitário]]-$K$6)^2</f>
        <v>22125.840928097794</v>
      </c>
    </row>
    <row r="8" spans="1:15" x14ac:dyDescent="0.3">
      <c r="A8" s="11">
        <v>5</v>
      </c>
      <c r="B8" s="12">
        <v>250</v>
      </c>
      <c r="C8" s="12">
        <v>600</v>
      </c>
      <c r="D8" s="12">
        <v>700</v>
      </c>
      <c r="E8" s="12">
        <v>0</v>
      </c>
      <c r="J8" s="21">
        <f>(Tabela1[[#This Row],[Valor Unitário]]-$K$6)^2</f>
        <v>13320.447070645345</v>
      </c>
    </row>
    <row r="9" spans="1:15" x14ac:dyDescent="0.3">
      <c r="A9" s="11">
        <v>6</v>
      </c>
      <c r="B9" s="12">
        <v>261.90476190476193</v>
      </c>
      <c r="C9" s="12">
        <v>420</v>
      </c>
      <c r="D9" s="12">
        <v>350</v>
      </c>
      <c r="E9" s="12">
        <v>0</v>
      </c>
      <c r="J9" s="21">
        <f>(Tabela1[[#This Row],[Valor Unitário]]-$K$6)^2</f>
        <v>10714.212302961076</v>
      </c>
    </row>
    <row r="10" spans="1:15" x14ac:dyDescent="0.3">
      <c r="A10" s="9">
        <v>7</v>
      </c>
      <c r="B10" s="10">
        <v>266.66666666666669</v>
      </c>
      <c r="C10" s="10">
        <v>600</v>
      </c>
      <c r="D10" s="10">
        <v>300</v>
      </c>
      <c r="E10" s="10">
        <v>0</v>
      </c>
      <c r="J10" s="21">
        <f>(Tabela1[[#This Row],[Valor Unitário]]-$K$6)^2</f>
        <v>9751.0834752524497</v>
      </c>
    </row>
    <row r="11" spans="1:15" x14ac:dyDescent="0.3">
      <c r="A11" s="9">
        <v>8</v>
      </c>
      <c r="B11" s="10">
        <v>266.66666666666669</v>
      </c>
      <c r="C11" s="10">
        <v>600</v>
      </c>
      <c r="D11" s="10">
        <v>200</v>
      </c>
      <c r="E11" s="10">
        <v>0</v>
      </c>
      <c r="J11" s="21">
        <f>(Tabela1[[#This Row],[Valor Unitário]]-$K$6)^2</f>
        <v>9751.0834752524497</v>
      </c>
    </row>
    <row r="12" spans="1:15" x14ac:dyDescent="0.3">
      <c r="A12" s="13">
        <v>9</v>
      </c>
      <c r="B12" s="14">
        <v>305.55555555555554</v>
      </c>
      <c r="C12" s="14">
        <v>360</v>
      </c>
      <c r="D12" s="14">
        <v>1000</v>
      </c>
      <c r="E12" s="14">
        <v>1</v>
      </c>
      <c r="J12" s="21">
        <f>(Tabela1[[#This Row],[Valor Unitário]]-$K$6)^2</f>
        <v>3583.0622464962053</v>
      </c>
    </row>
    <row r="13" spans="1:15" x14ac:dyDescent="0.3">
      <c r="A13" s="13">
        <v>10</v>
      </c>
      <c r="B13" s="14">
        <v>316.66666666666669</v>
      </c>
      <c r="C13" s="14">
        <v>300</v>
      </c>
      <c r="D13" s="14">
        <v>800</v>
      </c>
      <c r="E13" s="14">
        <v>1</v>
      </c>
      <c r="J13" s="21">
        <f>(Tabela1[[#This Row],[Valor Unitário]]-$K$6)^2</f>
        <v>2376.3260224071146</v>
      </c>
    </row>
    <row r="14" spans="1:15" x14ac:dyDescent="0.3">
      <c r="A14" s="13">
        <v>11</v>
      </c>
      <c r="B14" s="14">
        <v>357.89473684210526</v>
      </c>
      <c r="C14" s="14">
        <v>475</v>
      </c>
      <c r="D14" s="14">
        <v>500</v>
      </c>
      <c r="E14" s="14">
        <v>0</v>
      </c>
      <c r="J14" s="21">
        <f>(Tabela1[[#This Row],[Valor Unitário]]-$K$6)^2</f>
        <v>56.542945715008244</v>
      </c>
    </row>
    <row r="15" spans="1:15" x14ac:dyDescent="0.3">
      <c r="A15" s="13">
        <v>12</v>
      </c>
      <c r="B15" s="14">
        <v>366.66666666666669</v>
      </c>
      <c r="C15" s="14">
        <v>300</v>
      </c>
      <c r="D15" s="14">
        <v>700</v>
      </c>
      <c r="E15" s="14">
        <v>1</v>
      </c>
      <c r="J15" s="21">
        <f>(Tabela1[[#This Row],[Valor Unitário]]-$K$6)^2</f>
        <v>1.5685695617788338</v>
      </c>
    </row>
    <row r="16" spans="1:15" x14ac:dyDescent="0.3">
      <c r="A16" s="13">
        <v>13</v>
      </c>
      <c r="B16" s="14">
        <v>366.66666666666669</v>
      </c>
      <c r="C16" s="14">
        <v>300</v>
      </c>
      <c r="D16" s="14">
        <v>700</v>
      </c>
      <c r="E16" s="14">
        <v>1</v>
      </c>
      <c r="J16" s="21">
        <f>(Tabela1[[#This Row],[Valor Unitário]]-$K$6)^2</f>
        <v>1.5685695617788338</v>
      </c>
    </row>
    <row r="17" spans="1:10" x14ac:dyDescent="0.3">
      <c r="A17" s="2">
        <v>14</v>
      </c>
      <c r="B17" s="3">
        <v>400</v>
      </c>
      <c r="C17" s="3">
        <v>300</v>
      </c>
      <c r="D17" s="3">
        <v>500</v>
      </c>
      <c r="E17" s="3">
        <v>1</v>
      </c>
      <c r="J17" s="21">
        <f>(Tabela1[[#This Row],[Valor Unitário]]-$K$6)^2</f>
        <v>1196.1747121093315</v>
      </c>
    </row>
    <row r="18" spans="1:10" x14ac:dyDescent="0.3">
      <c r="A18" s="15">
        <v>15</v>
      </c>
      <c r="B18" s="16">
        <v>416.66666666666669</v>
      </c>
      <c r="C18" s="16">
        <v>300</v>
      </c>
      <c r="D18" s="16">
        <v>500</v>
      </c>
      <c r="E18" s="16">
        <v>1</v>
      </c>
      <c r="J18" s="21">
        <f>(Tabela1[[#This Row],[Valor Unitário]]-$K$6)^2</f>
        <v>2626.8111167164434</v>
      </c>
    </row>
    <row r="19" spans="1:10" x14ac:dyDescent="0.3">
      <c r="A19" s="15">
        <v>16</v>
      </c>
      <c r="B19" s="16">
        <v>416.66666666666669</v>
      </c>
      <c r="C19" s="16">
        <v>600</v>
      </c>
      <c r="D19" s="16">
        <v>10</v>
      </c>
      <c r="E19" s="16">
        <v>0</v>
      </c>
      <c r="J19" s="21">
        <f>(Tabela1[[#This Row],[Valor Unitário]]-$K$6)^2</f>
        <v>2626.8111167164434</v>
      </c>
    </row>
    <row r="20" spans="1:10" x14ac:dyDescent="0.3">
      <c r="A20" s="15">
        <v>17</v>
      </c>
      <c r="B20" s="19">
        <v>433.33333333333331</v>
      </c>
      <c r="C20" s="16">
        <v>300</v>
      </c>
      <c r="D20" s="16">
        <v>450</v>
      </c>
      <c r="E20" s="16">
        <v>1</v>
      </c>
      <c r="J20" s="21">
        <f>(Tabela1[[#This Row],[Valor Unitário]]-$K$6)^2</f>
        <v>4613.0030768791039</v>
      </c>
    </row>
    <row r="21" spans="1:10" x14ac:dyDescent="0.3">
      <c r="A21" s="15">
        <v>18</v>
      </c>
      <c r="B21" s="19">
        <v>433.33333333333331</v>
      </c>
      <c r="C21" s="16">
        <v>300</v>
      </c>
      <c r="D21" s="16">
        <v>500</v>
      </c>
      <c r="E21" s="16">
        <v>1</v>
      </c>
      <c r="J21" s="21">
        <f>(Tabela1[[#This Row],[Valor Unitário]]-$K$6)^2</f>
        <v>4613.0030768791039</v>
      </c>
    </row>
    <row r="22" spans="1:10" x14ac:dyDescent="0.3">
      <c r="A22" s="15">
        <v>19</v>
      </c>
      <c r="B22" s="19">
        <v>433.33333333333331</v>
      </c>
      <c r="C22" s="16">
        <v>300</v>
      </c>
      <c r="D22" s="16">
        <v>350</v>
      </c>
      <c r="E22" s="16">
        <v>1</v>
      </c>
      <c r="J22" s="21">
        <f>(Tabela1[[#This Row],[Valor Unitário]]-$K$6)^2</f>
        <v>4613.0030768791039</v>
      </c>
    </row>
    <row r="23" spans="1:10" x14ac:dyDescent="0.3">
      <c r="A23" s="7">
        <v>20</v>
      </c>
      <c r="B23" s="20">
        <v>433.33333333333331</v>
      </c>
      <c r="C23" s="8">
        <v>600</v>
      </c>
      <c r="D23" s="8">
        <v>200</v>
      </c>
      <c r="E23" s="8">
        <v>1</v>
      </c>
      <c r="J23" s="21">
        <f>(Tabela1[[#This Row],[Valor Unitário]]-$K$6)^2</f>
        <v>4613.0030768791039</v>
      </c>
    </row>
    <row r="24" spans="1:10" x14ac:dyDescent="0.3">
      <c r="A24" s="7">
        <v>21</v>
      </c>
      <c r="B24" s="8">
        <v>443.85264092321353</v>
      </c>
      <c r="C24" s="8">
        <v>450.59999999999997</v>
      </c>
      <c r="D24" s="8">
        <v>200</v>
      </c>
      <c r="E24" s="8">
        <v>1</v>
      </c>
      <c r="J24" s="21">
        <f>(Tabela1[[#This Row],[Valor Unitário]]-$K$6)^2</f>
        <v>6152.5825519041764</v>
      </c>
    </row>
    <row r="25" spans="1:10" x14ac:dyDescent="0.3">
      <c r="A25" s="17">
        <v>22</v>
      </c>
      <c r="B25" s="18">
        <v>452.38095238095241</v>
      </c>
      <c r="C25" s="18">
        <v>420</v>
      </c>
      <c r="D25" s="18">
        <v>10</v>
      </c>
      <c r="E25" s="18">
        <v>0</v>
      </c>
      <c r="J25" s="21">
        <f>(Tabela1[[#This Row],[Valor Unitário]]-$K$6)^2</f>
        <v>7563.2088544799808</v>
      </c>
    </row>
    <row r="26" spans="1:10" x14ac:dyDescent="0.3">
      <c r="A26" s="17">
        <v>23</v>
      </c>
      <c r="B26" s="18">
        <v>458.88157894736844</v>
      </c>
      <c r="C26" s="18">
        <v>608</v>
      </c>
      <c r="D26" s="18">
        <v>50</v>
      </c>
      <c r="E26" s="18">
        <v>1</v>
      </c>
      <c r="J26" s="21">
        <f>(Tabela1[[#This Row],[Valor Unitário]]-$K$6)^2</f>
        <v>8736.143226492879</v>
      </c>
    </row>
    <row r="27" spans="1:10" x14ac:dyDescent="0.3">
      <c r="A27" s="17">
        <v>24</v>
      </c>
      <c r="B27" s="18">
        <v>466.66666666666669</v>
      </c>
      <c r="C27" s="18">
        <v>300</v>
      </c>
      <c r="D27" s="18">
        <v>50</v>
      </c>
      <c r="E27" s="18">
        <v>1</v>
      </c>
      <c r="J27" s="21">
        <f>(Tabela1[[#This Row],[Valor Unitário]]-$K$6)^2</f>
        <v>10252.053663871107</v>
      </c>
    </row>
    <row r="28" spans="1:10" x14ac:dyDescent="0.3">
      <c r="A28" s="17">
        <v>25</v>
      </c>
      <c r="B28" s="18">
        <v>500</v>
      </c>
      <c r="C28" s="18">
        <v>300</v>
      </c>
      <c r="D28" s="18">
        <v>50</v>
      </c>
      <c r="E28" s="18">
        <v>1</v>
      </c>
      <c r="J28" s="21">
        <f>(Tabela1[[#This Row],[Valor Unitário]]-$K$6)^2</f>
        <v>18113.326473085323</v>
      </c>
    </row>
    <row r="29" spans="1:10" x14ac:dyDescent="0.3">
      <c r="A29" s="17">
        <v>26</v>
      </c>
      <c r="B29" s="18">
        <v>500</v>
      </c>
      <c r="C29" s="18">
        <v>600</v>
      </c>
      <c r="D29" s="18">
        <v>10</v>
      </c>
      <c r="E29" s="18">
        <v>0</v>
      </c>
      <c r="J29" s="21">
        <f>(Tabela1[[#This Row],[Valor Unitário]]-$K$6)^2</f>
        <v>18113.326473085323</v>
      </c>
    </row>
    <row r="30" spans="1:10" x14ac:dyDescent="0.3">
      <c r="A30" s="17">
        <v>27</v>
      </c>
      <c r="B30" s="18">
        <v>550</v>
      </c>
      <c r="C30" s="18">
        <v>300</v>
      </c>
      <c r="D30" s="18">
        <v>50</v>
      </c>
      <c r="E30" s="18">
        <v>1</v>
      </c>
      <c r="J30" s="21">
        <f>(Tabela1[[#This Row],[Valor Unitário]]-$K$6)^2</f>
        <v>34071.902353573321</v>
      </c>
    </row>
    <row r="32" spans="1:10" x14ac:dyDescent="0.3">
      <c r="J32" s="21">
        <f>SUM(J4:J30)</f>
        <v>299556.95855702832</v>
      </c>
    </row>
    <row r="33" spans="9:10" x14ac:dyDescent="0.3">
      <c r="J33" s="21">
        <f>COUNT(Tabela1[Amostra Nº])-1</f>
        <v>26</v>
      </c>
    </row>
    <row r="34" spans="9:10" x14ac:dyDescent="0.3">
      <c r="I34" s="5" t="s">
        <v>11</v>
      </c>
      <c r="J34" s="21">
        <f>J32/J33</f>
        <v>11521.421482962627</v>
      </c>
    </row>
    <row r="35" spans="9:10" x14ac:dyDescent="0.3">
      <c r="I35" s="5" t="s">
        <v>11</v>
      </c>
      <c r="J35" s="21">
        <f>_xlfn.VAR.S(Tabela1[Valor Unitário])</f>
        <v>11521.421482962682</v>
      </c>
    </row>
    <row r="37" spans="9:10" x14ac:dyDescent="0.3">
      <c r="I37" s="5" t="s">
        <v>19</v>
      </c>
      <c r="J37" s="21">
        <f>SQRT(J34)</f>
        <v>107.33788465850549</v>
      </c>
    </row>
    <row r="38" spans="9:10" x14ac:dyDescent="0.3">
      <c r="I38" s="5" t="s">
        <v>19</v>
      </c>
      <c r="J38" s="21">
        <f>_xlfn.STDEV.S(Tabela1[Valor Unitário])</f>
        <v>107.33788465850574</v>
      </c>
    </row>
    <row r="40" spans="9:10" x14ac:dyDescent="0.3">
      <c r="I40" s="5" t="s">
        <v>20</v>
      </c>
      <c r="J40" s="21">
        <f>J38/K6</f>
        <v>0.29374302519641154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do Sistema</dc:creator>
  <cp:lastModifiedBy>Ricardo Tavares</cp:lastModifiedBy>
  <dcterms:created xsi:type="dcterms:W3CDTF">2021-03-09T17:54:07Z</dcterms:created>
  <dcterms:modified xsi:type="dcterms:W3CDTF">2021-03-13T00:26:09Z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6b0e3dee-adfc-4926-a420-192597009d3c</vt:lpwstr>
  </property>
</Properties>
</file>