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a\Dropbox\Candido Mendes\2021-1\EAD\Data Science\Webinar 05 - Unidade 03\"/>
    </mc:Choice>
  </mc:AlternateContent>
  <xr:revisionPtr revIDLastSave="0" documentId="13_ncr:1_{910C40C2-82CA-43E7-9225-7CEB6AA05EFB}" xr6:coauthVersionLast="46" xr6:coauthVersionMax="46" xr10:uidLastSave="{00000000-0000-0000-0000-000000000000}"/>
  <bookViews>
    <workbookView xWindow="-120" yWindow="-120" windowWidth="29040" windowHeight="15840" xr2:uid="{F3286E55-7C1A-4AC5-9B62-8F80E6682E2B}"/>
  </bookViews>
  <sheets>
    <sheet name="Planilha1" sheetId="1" r:id="rId1"/>
    <sheet name="iris_dataset" sheetId="3" r:id="rId2"/>
    <sheet name="Planilha2" sheetId="2" r:id="rId3"/>
  </sheets>
  <definedNames>
    <definedName name="DadosExternos_1" localSheetId="1" hidden="1">iris_dataset!$A$2:$F$152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C12" i="1"/>
  <c r="C13" i="1"/>
  <c r="C14" i="1"/>
  <c r="C15" i="1"/>
  <c r="C11" i="1"/>
  <c r="J149" i="3" l="1"/>
  <c r="K149" i="3" s="1"/>
  <c r="J145" i="3"/>
  <c r="K145" i="3" s="1"/>
  <c r="J141" i="3"/>
  <c r="K141" i="3" s="1"/>
  <c r="J137" i="3"/>
  <c r="K137" i="3" s="1"/>
  <c r="J133" i="3"/>
  <c r="K133" i="3" s="1"/>
  <c r="J129" i="3"/>
  <c r="K129" i="3" s="1"/>
  <c r="J125" i="3"/>
  <c r="K125" i="3" s="1"/>
  <c r="J121" i="3"/>
  <c r="K121" i="3" s="1"/>
  <c r="J117" i="3"/>
  <c r="K117" i="3" s="1"/>
  <c r="J113" i="3"/>
  <c r="K113" i="3" s="1"/>
  <c r="J109" i="3"/>
  <c r="K109" i="3" s="1"/>
  <c r="J105" i="3"/>
  <c r="K105" i="3" s="1"/>
  <c r="J101" i="3"/>
  <c r="K101" i="3" s="1"/>
  <c r="J97" i="3"/>
  <c r="K97" i="3" s="1"/>
  <c r="J93" i="3"/>
  <c r="K93" i="3" s="1"/>
  <c r="J89" i="3"/>
  <c r="K89" i="3" s="1"/>
  <c r="J85" i="3"/>
  <c r="K85" i="3" s="1"/>
  <c r="J81" i="3"/>
  <c r="K81" i="3" s="1"/>
  <c r="J77" i="3"/>
  <c r="K77" i="3" s="1"/>
  <c r="J73" i="3"/>
  <c r="K73" i="3" s="1"/>
  <c r="J69" i="3"/>
  <c r="K69" i="3" s="1"/>
  <c r="J65" i="3"/>
  <c r="K65" i="3" s="1"/>
  <c r="J61" i="3"/>
  <c r="K61" i="3" s="1"/>
  <c r="J57" i="3"/>
  <c r="K57" i="3" s="1"/>
  <c r="J53" i="3"/>
  <c r="K53" i="3" s="1"/>
  <c r="J49" i="3"/>
  <c r="K49" i="3" s="1"/>
  <c r="J45" i="3"/>
  <c r="K45" i="3" s="1"/>
  <c r="J41" i="3"/>
  <c r="K41" i="3" s="1"/>
  <c r="J37" i="3"/>
  <c r="K37" i="3" s="1"/>
  <c r="J33" i="3"/>
  <c r="K33" i="3" s="1"/>
  <c r="J29" i="3"/>
  <c r="K29" i="3" s="1"/>
  <c r="J25" i="3"/>
  <c r="K25" i="3" s="1"/>
  <c r="J21" i="3"/>
  <c r="K21" i="3" s="1"/>
  <c r="J17" i="3"/>
  <c r="K17" i="3" s="1"/>
  <c r="J13" i="3"/>
  <c r="K13" i="3" s="1"/>
  <c r="J9" i="3"/>
  <c r="K9" i="3" s="1"/>
  <c r="J5" i="3"/>
  <c r="K5" i="3" s="1"/>
  <c r="J150" i="3"/>
  <c r="K150" i="3" s="1"/>
  <c r="J146" i="3"/>
  <c r="K146" i="3" s="1"/>
  <c r="J142" i="3"/>
  <c r="K142" i="3" s="1"/>
  <c r="J138" i="3"/>
  <c r="K138" i="3" s="1"/>
  <c r="J134" i="3"/>
  <c r="K134" i="3" s="1"/>
  <c r="J130" i="3"/>
  <c r="K130" i="3" s="1"/>
  <c r="J126" i="3"/>
  <c r="K126" i="3" s="1"/>
  <c r="J122" i="3"/>
  <c r="K122" i="3" s="1"/>
  <c r="J118" i="3"/>
  <c r="K118" i="3" s="1"/>
  <c r="J114" i="3"/>
  <c r="K114" i="3" s="1"/>
  <c r="J110" i="3"/>
  <c r="K110" i="3" s="1"/>
  <c r="J106" i="3"/>
  <c r="K106" i="3" s="1"/>
  <c r="J102" i="3"/>
  <c r="K102" i="3" s="1"/>
  <c r="J98" i="3"/>
  <c r="K98" i="3" s="1"/>
  <c r="J94" i="3"/>
  <c r="K94" i="3" s="1"/>
  <c r="J90" i="3"/>
  <c r="K90" i="3" s="1"/>
  <c r="J86" i="3"/>
  <c r="K86" i="3" s="1"/>
  <c r="J82" i="3"/>
  <c r="K82" i="3" s="1"/>
  <c r="J78" i="3"/>
  <c r="K78" i="3" s="1"/>
  <c r="J74" i="3"/>
  <c r="K74" i="3" s="1"/>
  <c r="J70" i="3"/>
  <c r="K70" i="3" s="1"/>
  <c r="J66" i="3"/>
  <c r="K66" i="3" s="1"/>
  <c r="J62" i="3"/>
  <c r="K62" i="3" s="1"/>
  <c r="J58" i="3"/>
  <c r="K58" i="3" s="1"/>
  <c r="J54" i="3"/>
  <c r="K54" i="3" s="1"/>
  <c r="J50" i="3"/>
  <c r="K50" i="3" s="1"/>
  <c r="J46" i="3"/>
  <c r="K46" i="3" s="1"/>
  <c r="J42" i="3"/>
  <c r="K42" i="3" s="1"/>
  <c r="J38" i="3"/>
  <c r="K38" i="3" s="1"/>
  <c r="J34" i="3"/>
  <c r="K34" i="3" s="1"/>
  <c r="J30" i="3"/>
  <c r="K30" i="3" s="1"/>
  <c r="J26" i="3"/>
  <c r="K26" i="3" s="1"/>
  <c r="J22" i="3"/>
  <c r="K22" i="3" s="1"/>
  <c r="J18" i="3"/>
  <c r="K18" i="3" s="1"/>
  <c r="J14" i="3"/>
  <c r="K14" i="3" s="1"/>
  <c r="J10" i="3"/>
  <c r="K10" i="3" s="1"/>
  <c r="J6" i="3"/>
  <c r="K6" i="3" s="1"/>
  <c r="J151" i="3"/>
  <c r="K151" i="3" s="1"/>
  <c r="J147" i="3"/>
  <c r="K147" i="3" s="1"/>
  <c r="J143" i="3"/>
  <c r="K143" i="3" s="1"/>
  <c r="J139" i="3"/>
  <c r="K139" i="3" s="1"/>
  <c r="J135" i="3"/>
  <c r="K135" i="3" s="1"/>
  <c r="J131" i="3"/>
  <c r="K131" i="3" s="1"/>
  <c r="J127" i="3"/>
  <c r="K127" i="3" s="1"/>
  <c r="J123" i="3"/>
  <c r="K123" i="3" s="1"/>
  <c r="J119" i="3"/>
  <c r="K119" i="3" s="1"/>
  <c r="J115" i="3"/>
  <c r="K115" i="3" s="1"/>
  <c r="J111" i="3"/>
  <c r="K111" i="3" s="1"/>
  <c r="J107" i="3"/>
  <c r="K107" i="3" s="1"/>
  <c r="J103" i="3"/>
  <c r="K103" i="3" s="1"/>
  <c r="J99" i="3"/>
  <c r="K99" i="3" s="1"/>
  <c r="J95" i="3"/>
  <c r="K95" i="3" s="1"/>
  <c r="J91" i="3"/>
  <c r="K91" i="3" s="1"/>
  <c r="J87" i="3"/>
  <c r="K87" i="3" s="1"/>
  <c r="J83" i="3"/>
  <c r="K83" i="3" s="1"/>
  <c r="J79" i="3"/>
  <c r="K79" i="3" s="1"/>
  <c r="J75" i="3"/>
  <c r="K75" i="3" s="1"/>
  <c r="J71" i="3"/>
  <c r="K71" i="3" s="1"/>
  <c r="J67" i="3"/>
  <c r="K67" i="3" s="1"/>
  <c r="J63" i="3"/>
  <c r="K63" i="3" s="1"/>
  <c r="J59" i="3"/>
  <c r="K59" i="3" s="1"/>
  <c r="J55" i="3"/>
  <c r="K55" i="3" s="1"/>
  <c r="J51" i="3"/>
  <c r="K51" i="3" s="1"/>
  <c r="J47" i="3"/>
  <c r="K47" i="3" s="1"/>
  <c r="J43" i="3"/>
  <c r="K43" i="3" s="1"/>
  <c r="J39" i="3"/>
  <c r="K39" i="3" s="1"/>
  <c r="J35" i="3"/>
  <c r="K35" i="3" s="1"/>
  <c r="J31" i="3"/>
  <c r="K31" i="3" s="1"/>
  <c r="J27" i="3"/>
  <c r="K27" i="3" s="1"/>
  <c r="J23" i="3"/>
  <c r="K23" i="3" s="1"/>
  <c r="J19" i="3"/>
  <c r="K19" i="3" s="1"/>
  <c r="J15" i="3"/>
  <c r="K15" i="3" s="1"/>
  <c r="J11" i="3"/>
  <c r="K11" i="3" s="1"/>
  <c r="J7" i="3"/>
  <c r="K7" i="3" s="1"/>
  <c r="J3" i="3"/>
  <c r="J152" i="3"/>
  <c r="K152" i="3" s="1"/>
  <c r="J148" i="3"/>
  <c r="K148" i="3" s="1"/>
  <c r="J144" i="3"/>
  <c r="K144" i="3" s="1"/>
  <c r="J140" i="3"/>
  <c r="K140" i="3" s="1"/>
  <c r="J136" i="3"/>
  <c r="K136" i="3" s="1"/>
  <c r="J132" i="3"/>
  <c r="K132" i="3" s="1"/>
  <c r="J128" i="3"/>
  <c r="K128" i="3" s="1"/>
  <c r="J124" i="3"/>
  <c r="K124" i="3" s="1"/>
  <c r="J120" i="3"/>
  <c r="K120" i="3" s="1"/>
  <c r="J116" i="3"/>
  <c r="K116" i="3" s="1"/>
  <c r="J112" i="3"/>
  <c r="K112" i="3" s="1"/>
  <c r="J108" i="3"/>
  <c r="K108" i="3" s="1"/>
  <c r="J104" i="3"/>
  <c r="K104" i="3" s="1"/>
  <c r="J100" i="3"/>
  <c r="K100" i="3" s="1"/>
  <c r="J96" i="3"/>
  <c r="K96" i="3" s="1"/>
  <c r="J92" i="3"/>
  <c r="K92" i="3" s="1"/>
  <c r="J88" i="3"/>
  <c r="K88" i="3" s="1"/>
  <c r="J84" i="3"/>
  <c r="K84" i="3" s="1"/>
  <c r="J80" i="3"/>
  <c r="K80" i="3" s="1"/>
  <c r="J76" i="3"/>
  <c r="K76" i="3" s="1"/>
  <c r="J72" i="3"/>
  <c r="K72" i="3" s="1"/>
  <c r="J68" i="3"/>
  <c r="K68" i="3" s="1"/>
  <c r="J64" i="3"/>
  <c r="K64" i="3" s="1"/>
  <c r="J60" i="3"/>
  <c r="K60" i="3" s="1"/>
  <c r="J56" i="3"/>
  <c r="K56" i="3" s="1"/>
  <c r="J52" i="3"/>
  <c r="K52" i="3" s="1"/>
  <c r="J48" i="3"/>
  <c r="K48" i="3" s="1"/>
  <c r="J44" i="3"/>
  <c r="K44" i="3" s="1"/>
  <c r="J40" i="3"/>
  <c r="K40" i="3" s="1"/>
  <c r="J36" i="3"/>
  <c r="K36" i="3" s="1"/>
  <c r="J32" i="3"/>
  <c r="K32" i="3" s="1"/>
  <c r="J28" i="3"/>
  <c r="K28" i="3" s="1"/>
  <c r="J24" i="3"/>
  <c r="K24" i="3" s="1"/>
  <c r="J20" i="3"/>
  <c r="K20" i="3" s="1"/>
  <c r="J16" i="3"/>
  <c r="K16" i="3" s="1"/>
  <c r="J12" i="3"/>
  <c r="K12" i="3" s="1"/>
  <c r="J8" i="3"/>
  <c r="K8" i="3" s="1"/>
  <c r="J4" i="3"/>
  <c r="K4" i="3" s="1"/>
  <c r="K3" i="3" l="1"/>
  <c r="Y33" i="3" s="1"/>
  <c r="AB33" i="3" s="1"/>
  <c r="AC12" i="3"/>
  <c r="Y31" i="3" l="1"/>
  <c r="AB31" i="3" s="1"/>
  <c r="X31" i="3"/>
  <c r="L3" i="3" s="1"/>
  <c r="X32" i="3"/>
  <c r="AA32" i="3" s="1"/>
  <c r="X33" i="3"/>
  <c r="Y32" i="3"/>
  <c r="M7" i="3" l="1"/>
  <c r="L150" i="3"/>
  <c r="L118" i="3"/>
  <c r="L86" i="3"/>
  <c r="L54" i="3"/>
  <c r="L22" i="3"/>
  <c r="L101" i="3"/>
  <c r="L33" i="3"/>
  <c r="L140" i="3"/>
  <c r="L108" i="3"/>
  <c r="L76" i="3"/>
  <c r="L44" i="3"/>
  <c r="L12" i="3"/>
  <c r="L93" i="3"/>
  <c r="L17" i="3"/>
  <c r="L127" i="3"/>
  <c r="L95" i="3"/>
  <c r="L63" i="3"/>
  <c r="L31" i="3"/>
  <c r="AA31" i="3"/>
  <c r="L141" i="3"/>
  <c r="L138" i="3"/>
  <c r="L106" i="3"/>
  <c r="L74" i="3"/>
  <c r="L42" i="3"/>
  <c r="L10" i="3"/>
  <c r="L73" i="3"/>
  <c r="L13" i="3"/>
  <c r="L128" i="3"/>
  <c r="L96" i="3"/>
  <c r="L64" i="3"/>
  <c r="L32" i="3"/>
  <c r="L145" i="3"/>
  <c r="L65" i="3"/>
  <c r="L147" i="3"/>
  <c r="L115" i="3"/>
  <c r="L83" i="3"/>
  <c r="L51" i="3"/>
  <c r="L19" i="3"/>
  <c r="L125" i="3"/>
  <c r="L134" i="3"/>
  <c r="L102" i="3"/>
  <c r="L70" i="3"/>
  <c r="L38" i="3"/>
  <c r="L6" i="3"/>
  <c r="L69" i="3"/>
  <c r="L9" i="3"/>
  <c r="L124" i="3"/>
  <c r="L92" i="3"/>
  <c r="L60" i="3"/>
  <c r="L28" i="3"/>
  <c r="L133" i="3"/>
  <c r="L57" i="3"/>
  <c r="L143" i="3"/>
  <c r="L111" i="3"/>
  <c r="L79" i="3"/>
  <c r="L47" i="3"/>
  <c r="L15" i="3"/>
  <c r="L45" i="3"/>
  <c r="L122" i="3"/>
  <c r="L90" i="3"/>
  <c r="L58" i="3"/>
  <c r="L26" i="3"/>
  <c r="L109" i="3"/>
  <c r="L41" i="3"/>
  <c r="L144" i="3"/>
  <c r="L112" i="3"/>
  <c r="L80" i="3"/>
  <c r="L48" i="3"/>
  <c r="L16" i="3"/>
  <c r="L105" i="3"/>
  <c r="L29" i="3"/>
  <c r="L131" i="3"/>
  <c r="L99" i="3"/>
  <c r="L67" i="3"/>
  <c r="L35" i="3"/>
  <c r="M76" i="3"/>
  <c r="M125" i="3"/>
  <c r="M114" i="3"/>
  <c r="M25" i="3"/>
  <c r="O25" i="3" s="1"/>
  <c r="P25" i="3" s="1"/>
  <c r="M77" i="3"/>
  <c r="M91" i="3"/>
  <c r="M121" i="3"/>
  <c r="M80" i="3"/>
  <c r="M29" i="3"/>
  <c r="M47" i="3"/>
  <c r="M30" i="3"/>
  <c r="M21" i="3"/>
  <c r="M135" i="3"/>
  <c r="M128" i="3"/>
  <c r="M70" i="3"/>
  <c r="M124" i="3"/>
  <c r="M73" i="3"/>
  <c r="M33" i="3"/>
  <c r="M20" i="3"/>
  <c r="M59" i="3"/>
  <c r="M93" i="3"/>
  <c r="M133" i="3"/>
  <c r="M48" i="3"/>
  <c r="M96" i="3"/>
  <c r="M136" i="3"/>
  <c r="M37" i="3"/>
  <c r="M89" i="3"/>
  <c r="M129" i="3"/>
  <c r="M41" i="3"/>
  <c r="M92" i="3"/>
  <c r="M132" i="3"/>
  <c r="M14" i="3"/>
  <c r="O14" i="3" s="1"/>
  <c r="P14" i="3" s="1"/>
  <c r="M54" i="3"/>
  <c r="M98" i="3"/>
  <c r="M142" i="3"/>
  <c r="M31" i="3"/>
  <c r="M75" i="3"/>
  <c r="M119" i="3"/>
  <c r="M8" i="3"/>
  <c r="M44" i="3"/>
  <c r="M69" i="3"/>
  <c r="M109" i="3"/>
  <c r="M17" i="3"/>
  <c r="M72" i="3"/>
  <c r="M112" i="3"/>
  <c r="M5" i="3"/>
  <c r="M65" i="3"/>
  <c r="M105" i="3"/>
  <c r="M9" i="3"/>
  <c r="M68" i="3"/>
  <c r="M108" i="3"/>
  <c r="M148" i="3"/>
  <c r="M6" i="3"/>
  <c r="M50" i="3"/>
  <c r="M94" i="3"/>
  <c r="M134" i="3"/>
  <c r="M27" i="3"/>
  <c r="M71" i="3"/>
  <c r="M111" i="3"/>
  <c r="M4" i="3"/>
  <c r="M32" i="3"/>
  <c r="M61" i="3"/>
  <c r="M101" i="3"/>
  <c r="M141" i="3"/>
  <c r="M64" i="3"/>
  <c r="M104" i="3"/>
  <c r="M144" i="3"/>
  <c r="M57" i="3"/>
  <c r="M97" i="3"/>
  <c r="M137" i="3"/>
  <c r="M60" i="3"/>
  <c r="M100" i="3"/>
  <c r="M140" i="3"/>
  <c r="L146" i="3"/>
  <c r="L114" i="3"/>
  <c r="L82" i="3"/>
  <c r="L50" i="3"/>
  <c r="L18" i="3"/>
  <c r="L89" i="3"/>
  <c r="L61" i="3"/>
  <c r="L25" i="3"/>
  <c r="L152" i="3"/>
  <c r="L136" i="3"/>
  <c r="L120" i="3"/>
  <c r="O120" i="3" s="1"/>
  <c r="P120" i="3" s="1"/>
  <c r="L104" i="3"/>
  <c r="L88" i="3"/>
  <c r="L72" i="3"/>
  <c r="L56" i="3"/>
  <c r="L40" i="3"/>
  <c r="L24" i="3"/>
  <c r="L8" i="3"/>
  <c r="L129" i="3"/>
  <c r="L85" i="3"/>
  <c r="L49" i="3"/>
  <c r="L5" i="3"/>
  <c r="L139" i="3"/>
  <c r="O139" i="3" s="1"/>
  <c r="P139" i="3" s="1"/>
  <c r="L123" i="3"/>
  <c r="L107" i="3"/>
  <c r="L91" i="3"/>
  <c r="L75" i="3"/>
  <c r="L59" i="3"/>
  <c r="L43" i="3"/>
  <c r="L27" i="3"/>
  <c r="L11" i="3"/>
  <c r="O11" i="3" s="1"/>
  <c r="P11" i="3" s="1"/>
  <c r="L113" i="3"/>
  <c r="L130" i="3"/>
  <c r="L98" i="3"/>
  <c r="L66" i="3"/>
  <c r="L34" i="3"/>
  <c r="L137" i="3"/>
  <c r="L149" i="3"/>
  <c r="L97" i="3"/>
  <c r="L142" i="3"/>
  <c r="L126" i="3"/>
  <c r="L110" i="3"/>
  <c r="L94" i="3"/>
  <c r="L78" i="3"/>
  <c r="L62" i="3"/>
  <c r="L46" i="3"/>
  <c r="L30" i="3"/>
  <c r="L14" i="3"/>
  <c r="L121" i="3"/>
  <c r="L81" i="3"/>
  <c r="L53" i="3"/>
  <c r="L21" i="3"/>
  <c r="L148" i="3"/>
  <c r="L132" i="3"/>
  <c r="L116" i="3"/>
  <c r="L100" i="3"/>
  <c r="L84" i="3"/>
  <c r="L68" i="3"/>
  <c r="L52" i="3"/>
  <c r="L36" i="3"/>
  <c r="L20" i="3"/>
  <c r="L4" i="3"/>
  <c r="L117" i="3"/>
  <c r="L77" i="3"/>
  <c r="L37" i="3"/>
  <c r="L151" i="3"/>
  <c r="L135" i="3"/>
  <c r="L119" i="3"/>
  <c r="L103" i="3"/>
  <c r="L87" i="3"/>
  <c r="L71" i="3"/>
  <c r="L55" i="3"/>
  <c r="L39" i="3"/>
  <c r="L23" i="3"/>
  <c r="L7" i="3"/>
  <c r="M45" i="3"/>
  <c r="M24" i="3"/>
  <c r="M139" i="3"/>
  <c r="M95" i="3"/>
  <c r="M55" i="3"/>
  <c r="M11" i="3"/>
  <c r="M118" i="3"/>
  <c r="M78" i="3"/>
  <c r="M34" i="3"/>
  <c r="M151" i="3"/>
  <c r="M127" i="3"/>
  <c r="M107" i="3"/>
  <c r="M87" i="3"/>
  <c r="M63" i="3"/>
  <c r="M43" i="3"/>
  <c r="M23" i="3"/>
  <c r="M150" i="3"/>
  <c r="M130" i="3"/>
  <c r="M110" i="3"/>
  <c r="M86" i="3"/>
  <c r="M66" i="3"/>
  <c r="M46" i="3"/>
  <c r="M22" i="3"/>
  <c r="M36" i="3"/>
  <c r="M116" i="3"/>
  <c r="M84" i="3"/>
  <c r="M52" i="3"/>
  <c r="M145" i="3"/>
  <c r="M113" i="3"/>
  <c r="M81" i="3"/>
  <c r="M49" i="3"/>
  <c r="M152" i="3"/>
  <c r="M120" i="3"/>
  <c r="M88" i="3"/>
  <c r="M56" i="3"/>
  <c r="M149" i="3"/>
  <c r="M117" i="3"/>
  <c r="M85" i="3"/>
  <c r="M53" i="3"/>
  <c r="M40" i="3"/>
  <c r="M16" i="3"/>
  <c r="M143" i="3"/>
  <c r="O143" i="3" s="1"/>
  <c r="P143" i="3" s="1"/>
  <c r="M123" i="3"/>
  <c r="M103" i="3"/>
  <c r="M79" i="3"/>
  <c r="M39" i="3"/>
  <c r="M15" i="3"/>
  <c r="M146" i="3"/>
  <c r="M126" i="3"/>
  <c r="M102" i="3"/>
  <c r="M82" i="3"/>
  <c r="M62" i="3"/>
  <c r="M38" i="3"/>
  <c r="M18" i="3"/>
  <c r="N136" i="3"/>
  <c r="N56" i="3"/>
  <c r="N101" i="3"/>
  <c r="O101" i="3" s="1"/>
  <c r="P101" i="3" s="1"/>
  <c r="N132" i="3"/>
  <c r="N13" i="3"/>
  <c r="N25" i="3"/>
  <c r="N143" i="3"/>
  <c r="N87" i="3"/>
  <c r="N31" i="3"/>
  <c r="N122" i="3"/>
  <c r="N70" i="3"/>
  <c r="O70" i="3" s="1"/>
  <c r="P70" i="3" s="1"/>
  <c r="N38" i="3"/>
  <c r="N128" i="3"/>
  <c r="N88" i="3"/>
  <c r="N37" i="3"/>
  <c r="N133" i="3"/>
  <c r="N93" i="3"/>
  <c r="N45" i="3"/>
  <c r="N124" i="3"/>
  <c r="N68" i="3"/>
  <c r="O68" i="3" s="1"/>
  <c r="P68" i="3" s="1"/>
  <c r="N129" i="3"/>
  <c r="N81" i="3"/>
  <c r="N9" i="3"/>
  <c r="N12" i="3"/>
  <c r="N135" i="3"/>
  <c r="N111" i="3"/>
  <c r="O111" i="3" s="1"/>
  <c r="P111" i="3" s="1"/>
  <c r="N79" i="3"/>
  <c r="N51" i="3"/>
  <c r="N23" i="3"/>
  <c r="N142" i="3"/>
  <c r="N118" i="3"/>
  <c r="N90" i="3"/>
  <c r="N58" i="3"/>
  <c r="N30" i="3"/>
  <c r="N6" i="3"/>
  <c r="N18" i="3"/>
  <c r="N34" i="3"/>
  <c r="N50" i="3"/>
  <c r="N66" i="3"/>
  <c r="N82" i="3"/>
  <c r="N98" i="3"/>
  <c r="N114" i="3"/>
  <c r="O114" i="3" s="1"/>
  <c r="P114" i="3" s="1"/>
  <c r="N130" i="3"/>
  <c r="N146" i="3"/>
  <c r="N11" i="3"/>
  <c r="N27" i="3"/>
  <c r="N43" i="3"/>
  <c r="N59" i="3"/>
  <c r="N75" i="3"/>
  <c r="N91" i="3"/>
  <c r="N107" i="3"/>
  <c r="N123" i="3"/>
  <c r="N139" i="3"/>
  <c r="N4" i="3"/>
  <c r="N20" i="3"/>
  <c r="N36" i="3"/>
  <c r="N41" i="3"/>
  <c r="N73" i="3"/>
  <c r="N105" i="3"/>
  <c r="N137" i="3"/>
  <c r="N44" i="3"/>
  <c r="N76" i="3"/>
  <c r="N108" i="3"/>
  <c r="O108" i="3" s="1"/>
  <c r="P108" i="3" s="1"/>
  <c r="N140" i="3"/>
  <c r="AA33" i="3"/>
  <c r="N22" i="3"/>
  <c r="N42" i="3"/>
  <c r="N62" i="3"/>
  <c r="N86" i="3"/>
  <c r="N106" i="3"/>
  <c r="N126" i="3"/>
  <c r="N150" i="3"/>
  <c r="N19" i="3"/>
  <c r="N39" i="3"/>
  <c r="N63" i="3"/>
  <c r="O63" i="3" s="1"/>
  <c r="N83" i="3"/>
  <c r="N103" i="3"/>
  <c r="N127" i="3"/>
  <c r="O127" i="3" s="1"/>
  <c r="P127" i="3" s="1"/>
  <c r="N147" i="3"/>
  <c r="N16" i="3"/>
  <c r="N40" i="3"/>
  <c r="N57" i="3"/>
  <c r="N97" i="3"/>
  <c r="N145" i="3"/>
  <c r="N60" i="3"/>
  <c r="N100" i="3"/>
  <c r="N148" i="3"/>
  <c r="N53" i="3"/>
  <c r="N85" i="3"/>
  <c r="N117" i="3"/>
  <c r="N149" i="3"/>
  <c r="N48" i="3"/>
  <c r="N80" i="3"/>
  <c r="N112" i="3"/>
  <c r="N144" i="3"/>
  <c r="O144" i="3" s="1"/>
  <c r="P144" i="3" s="1"/>
  <c r="N120" i="3"/>
  <c r="N72" i="3"/>
  <c r="N21" i="3"/>
  <c r="N125" i="3"/>
  <c r="N77" i="3"/>
  <c r="O77" i="3" s="1"/>
  <c r="P77" i="3" s="1"/>
  <c r="N33" i="3"/>
  <c r="N116" i="3"/>
  <c r="N52" i="3"/>
  <c r="N121" i="3"/>
  <c r="N65" i="3"/>
  <c r="N32" i="3"/>
  <c r="N8" i="3"/>
  <c r="O8" i="3" s="1"/>
  <c r="P8" i="3" s="1"/>
  <c r="N131" i="3"/>
  <c r="N99" i="3"/>
  <c r="N71" i="3"/>
  <c r="N47" i="3"/>
  <c r="N15" i="3"/>
  <c r="N138" i="3"/>
  <c r="N110" i="3"/>
  <c r="N78" i="3"/>
  <c r="N54" i="3"/>
  <c r="N26" i="3"/>
  <c r="N96" i="3"/>
  <c r="N141" i="3"/>
  <c r="N61" i="3"/>
  <c r="N84" i="3"/>
  <c r="N89" i="3"/>
  <c r="N24" i="3"/>
  <c r="N115" i="3"/>
  <c r="N55" i="3"/>
  <c r="N3" i="3"/>
  <c r="N94" i="3"/>
  <c r="N10" i="3"/>
  <c r="N152" i="3"/>
  <c r="N104" i="3"/>
  <c r="N64" i="3"/>
  <c r="O64" i="3" s="1"/>
  <c r="P64" i="3" s="1"/>
  <c r="N5" i="3"/>
  <c r="N109" i="3"/>
  <c r="N69" i="3"/>
  <c r="N17" i="3"/>
  <c r="O17" i="3" s="1"/>
  <c r="P17" i="3" s="1"/>
  <c r="N92" i="3"/>
  <c r="O92" i="3" s="1"/>
  <c r="P92" i="3" s="1"/>
  <c r="N29" i="3"/>
  <c r="N113" i="3"/>
  <c r="N49" i="3"/>
  <c r="O49" i="3" s="1"/>
  <c r="P49" i="3" s="1"/>
  <c r="N28" i="3"/>
  <c r="N151" i="3"/>
  <c r="N119" i="3"/>
  <c r="N95" i="3"/>
  <c r="N67" i="3"/>
  <c r="N35" i="3"/>
  <c r="N7" i="3"/>
  <c r="N134" i="3"/>
  <c r="N102" i="3"/>
  <c r="N74" i="3"/>
  <c r="N46" i="3"/>
  <c r="N14" i="3"/>
  <c r="M13" i="3"/>
  <c r="O13" i="3" s="1"/>
  <c r="P13" i="3" s="1"/>
  <c r="M28" i="3"/>
  <c r="M12" i="3"/>
  <c r="M147" i="3"/>
  <c r="O147" i="3" s="1"/>
  <c r="P147" i="3" s="1"/>
  <c r="M131" i="3"/>
  <c r="M115" i="3"/>
  <c r="M99" i="3"/>
  <c r="M83" i="3"/>
  <c r="M67" i="3"/>
  <c r="M51" i="3"/>
  <c r="M35" i="3"/>
  <c r="M19" i="3"/>
  <c r="M3" i="3"/>
  <c r="M138" i="3"/>
  <c r="M122" i="3"/>
  <c r="M106" i="3"/>
  <c r="M90" i="3"/>
  <c r="O90" i="3" s="1"/>
  <c r="P90" i="3" s="1"/>
  <c r="M74" i="3"/>
  <c r="M58" i="3"/>
  <c r="M42" i="3"/>
  <c r="M26" i="3"/>
  <c r="M10" i="3"/>
  <c r="AB32" i="3"/>
  <c r="O125" i="3"/>
  <c r="P125" i="3" s="1"/>
  <c r="O118" i="3"/>
  <c r="P118" i="3" s="1"/>
  <c r="O9" i="3"/>
  <c r="P9" i="3" s="1"/>
  <c r="O60" i="3"/>
  <c r="O47" i="3"/>
  <c r="P47" i="3" s="1"/>
  <c r="O6" i="3"/>
  <c r="P6" i="3" s="1"/>
  <c r="O78" i="3"/>
  <c r="P78" i="3" s="1"/>
  <c r="O151" i="3"/>
  <c r="P151" i="3" s="1"/>
  <c r="O87" i="3"/>
  <c r="O7" i="3"/>
  <c r="P7" i="3" s="1"/>
  <c r="O80" i="3"/>
  <c r="O48" i="3"/>
  <c r="P48" i="3" s="1"/>
  <c r="O83" i="3"/>
  <c r="O19" i="3"/>
  <c r="P19" i="3" s="1"/>
  <c r="O34" i="3"/>
  <c r="P34" i="3" s="1"/>
  <c r="O18" i="3"/>
  <c r="P18" i="3" s="1"/>
  <c r="O24" i="3"/>
  <c r="P24" i="3" s="1"/>
  <c r="O43" i="3"/>
  <c r="P43" i="3" s="1"/>
  <c r="O20" i="3"/>
  <c r="P20" i="3" s="1"/>
  <c r="O37" i="3"/>
  <c r="P37" i="3" s="1"/>
  <c r="O3" i="3" l="1"/>
  <c r="O133" i="3"/>
  <c r="P133" i="3" s="1"/>
  <c r="O84" i="3"/>
  <c r="P84" i="3" s="1"/>
  <c r="O121" i="3"/>
  <c r="O137" i="3"/>
  <c r="P137" i="3" s="1"/>
  <c r="O130" i="3"/>
  <c r="P130" i="3" s="1"/>
  <c r="O71" i="3"/>
  <c r="P71" i="3" s="1"/>
  <c r="O52" i="3"/>
  <c r="P52" i="3" s="1"/>
  <c r="O105" i="3"/>
  <c r="P105" i="3" s="1"/>
  <c r="O16" i="3"/>
  <c r="O55" i="3"/>
  <c r="O123" i="3"/>
  <c r="P123" i="3" s="1"/>
  <c r="O85" i="3"/>
  <c r="P85" i="3" s="1"/>
  <c r="O75" i="3"/>
  <c r="P75" i="3" s="1"/>
  <c r="O136" i="3"/>
  <c r="P136" i="3" s="1"/>
  <c r="O41" i="3"/>
  <c r="P41" i="3" s="1"/>
  <c r="O95" i="3"/>
  <c r="P95" i="3" s="1"/>
  <c r="O140" i="3"/>
  <c r="P140" i="3" s="1"/>
  <c r="O12" i="3"/>
  <c r="P12" i="3" s="1"/>
  <c r="O32" i="3"/>
  <c r="P32" i="3" s="1"/>
  <c r="O39" i="3"/>
  <c r="P39" i="3" s="1"/>
  <c r="O106" i="3"/>
  <c r="O76" i="3"/>
  <c r="P76" i="3" s="1"/>
  <c r="O73" i="3"/>
  <c r="P73" i="3" s="1"/>
  <c r="O81" i="3"/>
  <c r="P81" i="3" s="1"/>
  <c r="O45" i="3"/>
  <c r="P45" i="3" s="1"/>
  <c r="O88" i="3"/>
  <c r="P88" i="3" s="1"/>
  <c r="O62" i="3"/>
  <c r="P62" i="3" s="1"/>
  <c r="O146" i="3"/>
  <c r="P146" i="3" s="1"/>
  <c r="O40" i="3"/>
  <c r="P40" i="3" s="1"/>
  <c r="O36" i="3"/>
  <c r="P36" i="3" s="1"/>
  <c r="O107" i="3"/>
  <c r="P107" i="3" s="1"/>
  <c r="O117" i="3"/>
  <c r="P117" i="3" s="1"/>
  <c r="O97" i="3"/>
  <c r="P97" i="3" s="1"/>
  <c r="O82" i="3"/>
  <c r="P82" i="3" s="1"/>
  <c r="O134" i="3"/>
  <c r="P134" i="3" s="1"/>
  <c r="O31" i="3"/>
  <c r="P31" i="3" s="1"/>
  <c r="O96" i="3"/>
  <c r="P96" i="3" s="1"/>
  <c r="O59" i="3"/>
  <c r="P59" i="3" s="1"/>
  <c r="O104" i="3"/>
  <c r="P104" i="3" s="1"/>
  <c r="O109" i="3"/>
  <c r="P109" i="3" s="1"/>
  <c r="O98" i="3"/>
  <c r="P98" i="3" s="1"/>
  <c r="O93" i="3"/>
  <c r="P93" i="3" s="1"/>
  <c r="O128" i="3"/>
  <c r="P128" i="3" s="1"/>
  <c r="O145" i="3"/>
  <c r="P145" i="3" s="1"/>
  <c r="O27" i="3"/>
  <c r="P27" i="3" s="1"/>
  <c r="O91" i="3"/>
  <c r="P91" i="3" s="1"/>
  <c r="O56" i="3"/>
  <c r="P56" i="3" s="1"/>
  <c r="O30" i="3"/>
  <c r="P30" i="3" s="1"/>
  <c r="O110" i="3"/>
  <c r="P110" i="3" s="1"/>
  <c r="O86" i="3"/>
  <c r="P86" i="3" s="1"/>
  <c r="O89" i="3"/>
  <c r="O152" i="3"/>
  <c r="P152" i="3" s="1"/>
  <c r="O23" i="3"/>
  <c r="P23" i="3" s="1"/>
  <c r="O135" i="3"/>
  <c r="P135" i="3" s="1"/>
  <c r="O53" i="3"/>
  <c r="P53" i="3" s="1"/>
  <c r="P55" i="3"/>
  <c r="O103" i="3"/>
  <c r="P103" i="3" s="1"/>
  <c r="O21" i="3"/>
  <c r="P21" i="3" s="1"/>
  <c r="O46" i="3"/>
  <c r="P46" i="3" s="1"/>
  <c r="O142" i="3"/>
  <c r="P142" i="3" s="1"/>
  <c r="O69" i="3"/>
  <c r="P69" i="3" s="1"/>
  <c r="O67" i="3"/>
  <c r="P67" i="3" s="1"/>
  <c r="O51" i="3"/>
  <c r="P51" i="3" s="1"/>
  <c r="O119" i="3"/>
  <c r="P119" i="3" s="1"/>
  <c r="O124" i="3"/>
  <c r="O148" i="3"/>
  <c r="P148" i="3" s="1"/>
  <c r="O79" i="3"/>
  <c r="P79" i="3" s="1"/>
  <c r="O116" i="3"/>
  <c r="O66" i="3"/>
  <c r="P66" i="3" s="1"/>
  <c r="O150" i="3"/>
  <c r="P150" i="3" s="1"/>
  <c r="O141" i="3"/>
  <c r="P141" i="3" s="1"/>
  <c r="O35" i="3"/>
  <c r="P35" i="3" s="1"/>
  <c r="O131" i="3"/>
  <c r="P131" i="3" s="1"/>
  <c r="O112" i="3"/>
  <c r="P112" i="3" s="1"/>
  <c r="O100" i="3"/>
  <c r="P100" i="3" s="1"/>
  <c r="O28" i="3"/>
  <c r="P28" i="3" s="1"/>
  <c r="O54" i="3"/>
  <c r="P54" i="3" s="1"/>
  <c r="O5" i="3"/>
  <c r="O113" i="3"/>
  <c r="P113" i="3" s="1"/>
  <c r="O122" i="3"/>
  <c r="P122" i="3" s="1"/>
  <c r="O94" i="3"/>
  <c r="O15" i="3"/>
  <c r="P15" i="3" s="1"/>
  <c r="O102" i="3"/>
  <c r="P102" i="3" s="1"/>
  <c r="O57" i="3"/>
  <c r="P57" i="3" s="1"/>
  <c r="O44" i="3"/>
  <c r="P44" i="3" s="1"/>
  <c r="O22" i="3"/>
  <c r="P22" i="3" s="1"/>
  <c r="O58" i="3"/>
  <c r="P58" i="3" s="1"/>
  <c r="P121" i="3"/>
  <c r="O126" i="3"/>
  <c r="O42" i="3"/>
  <c r="P42" i="3" s="1"/>
  <c r="P63" i="3"/>
  <c r="O72" i="3"/>
  <c r="P72" i="3" s="1"/>
  <c r="O99" i="3"/>
  <c r="P99" i="3" s="1"/>
  <c r="O29" i="3"/>
  <c r="P29" i="3" s="1"/>
  <c r="O10" i="3"/>
  <c r="O74" i="3"/>
  <c r="P74" i="3" s="1"/>
  <c r="O138" i="3"/>
  <c r="P138" i="3" s="1"/>
  <c r="O4" i="3"/>
  <c r="P4" i="3" s="1"/>
  <c r="O149" i="3"/>
  <c r="P149" i="3" s="1"/>
  <c r="O50" i="3"/>
  <c r="P50" i="3" s="1"/>
  <c r="O115" i="3"/>
  <c r="P115" i="3" s="1"/>
  <c r="O65" i="3"/>
  <c r="P65" i="3" s="1"/>
  <c r="O26" i="3"/>
  <c r="P26" i="3" s="1"/>
  <c r="O33" i="3"/>
  <c r="P33" i="3" s="1"/>
  <c r="O61" i="3"/>
  <c r="P61" i="3" s="1"/>
  <c r="P83" i="3"/>
  <c r="O132" i="3"/>
  <c r="O38" i="3"/>
  <c r="P38" i="3" s="1"/>
  <c r="O129" i="3"/>
  <c r="P129" i="3" s="1"/>
  <c r="P80" i="3"/>
  <c r="P60" i="3"/>
  <c r="P116" i="3"/>
  <c r="P16" i="3"/>
  <c r="P132" i="3"/>
  <c r="P87" i="3"/>
  <c r="P3" i="3"/>
  <c r="P106" i="3" l="1"/>
  <c r="P124" i="3"/>
  <c r="Y50" i="3" s="1"/>
  <c r="AB50" i="3" s="1"/>
  <c r="P126" i="3"/>
  <c r="P94" i="3"/>
  <c r="P89" i="3"/>
  <c r="AC30" i="3"/>
  <c r="P10" i="3"/>
  <c r="P5" i="3"/>
  <c r="AD30" i="3" l="1"/>
  <c r="X49" i="3"/>
  <c r="AA49" i="3" s="1"/>
  <c r="X48" i="3"/>
  <c r="Q19" i="3" s="1"/>
  <c r="Y49" i="3"/>
  <c r="AB49" i="3" s="1"/>
  <c r="X50" i="3"/>
  <c r="Y48" i="3"/>
  <c r="AB48" i="3" s="1"/>
  <c r="R10" i="3"/>
  <c r="R42" i="3"/>
  <c r="R58" i="3"/>
  <c r="R74" i="3"/>
  <c r="R106" i="3"/>
  <c r="R122" i="3"/>
  <c r="R138" i="3"/>
  <c r="R19" i="3"/>
  <c r="R35" i="3"/>
  <c r="R51" i="3"/>
  <c r="R83" i="3"/>
  <c r="R99" i="3"/>
  <c r="R115" i="3"/>
  <c r="R147" i="3"/>
  <c r="R12" i="3"/>
  <c r="R28" i="3"/>
  <c r="R56" i="3"/>
  <c r="R88" i="3"/>
  <c r="R112" i="3"/>
  <c r="R144" i="3"/>
  <c r="R152" i="3"/>
  <c r="R49" i="3"/>
  <c r="R81" i="3"/>
  <c r="R89" i="3"/>
  <c r="R121" i="3"/>
  <c r="R76" i="3"/>
  <c r="R92" i="3"/>
  <c r="R148" i="3"/>
  <c r="R109" i="3"/>
  <c r="R125" i="3"/>
  <c r="R113" i="3"/>
  <c r="R53" i="3"/>
  <c r="R77" i="3"/>
  <c r="R13" i="3"/>
  <c r="R60" i="3"/>
  <c r="R68" i="3"/>
  <c r="R132" i="3"/>
  <c r="R117" i="3"/>
  <c r="R141" i="3"/>
  <c r="Q102" i="3" l="1"/>
  <c r="Q18" i="3"/>
  <c r="Q101" i="3"/>
  <c r="Q140" i="3"/>
  <c r="Q67" i="3"/>
  <c r="Q150" i="3"/>
  <c r="Q110" i="3"/>
  <c r="Q66" i="3"/>
  <c r="Q22" i="3"/>
  <c r="Q129" i="3"/>
  <c r="Q85" i="3"/>
  <c r="Q25" i="3"/>
  <c r="Q112" i="3"/>
  <c r="Q48" i="3"/>
  <c r="Q135" i="3"/>
  <c r="Q71" i="3"/>
  <c r="Q3" i="3"/>
  <c r="Q126" i="3"/>
  <c r="Q62" i="3"/>
  <c r="Q145" i="3"/>
  <c r="Q21" i="3"/>
  <c r="Q76" i="3"/>
  <c r="Q12" i="3"/>
  <c r="Q99" i="3"/>
  <c r="Q118" i="3"/>
  <c r="Q78" i="3"/>
  <c r="Q34" i="3"/>
  <c r="Q137" i="3"/>
  <c r="Q97" i="3"/>
  <c r="Q9" i="3"/>
  <c r="Q64" i="3"/>
  <c r="Q119" i="3"/>
  <c r="Q23" i="3"/>
  <c r="Q130" i="3"/>
  <c r="Q86" i="3"/>
  <c r="Q46" i="3"/>
  <c r="Q149" i="3"/>
  <c r="Q105" i="3"/>
  <c r="Q57" i="3"/>
  <c r="Q144" i="3"/>
  <c r="Q80" i="3"/>
  <c r="Q16" i="3"/>
  <c r="Q103" i="3"/>
  <c r="Q39" i="3"/>
  <c r="Q146" i="3"/>
  <c r="Q82" i="3"/>
  <c r="Q38" i="3"/>
  <c r="Q121" i="3"/>
  <c r="Q81" i="3"/>
  <c r="Q53" i="3"/>
  <c r="Q108" i="3"/>
  <c r="Q44" i="3"/>
  <c r="Q131" i="3"/>
  <c r="Q35" i="3"/>
  <c r="Q142" i="3"/>
  <c r="Q98" i="3"/>
  <c r="Q54" i="3"/>
  <c r="Q14" i="3"/>
  <c r="Q117" i="3"/>
  <c r="Q73" i="3"/>
  <c r="Q41" i="3"/>
  <c r="Q128" i="3"/>
  <c r="Q96" i="3"/>
  <c r="Q32" i="3"/>
  <c r="Q151" i="3"/>
  <c r="Q87" i="3"/>
  <c r="Q55" i="3"/>
  <c r="AA48" i="3"/>
  <c r="Q134" i="3"/>
  <c r="Q114" i="3"/>
  <c r="Q94" i="3"/>
  <c r="Q70" i="3"/>
  <c r="Q50" i="3"/>
  <c r="Q30" i="3"/>
  <c r="Q6" i="3"/>
  <c r="Q133" i="3"/>
  <c r="Q113" i="3"/>
  <c r="Q89" i="3"/>
  <c r="Q69" i="3"/>
  <c r="Q37" i="3"/>
  <c r="Q5" i="3"/>
  <c r="Q124" i="3"/>
  <c r="Q92" i="3"/>
  <c r="Q60" i="3"/>
  <c r="Q28" i="3"/>
  <c r="Q147" i="3"/>
  <c r="Q115" i="3"/>
  <c r="Q83" i="3"/>
  <c r="Q51" i="3"/>
  <c r="R45" i="3"/>
  <c r="R29" i="3"/>
  <c r="R116" i="3"/>
  <c r="R17" i="3"/>
  <c r="R129" i="3"/>
  <c r="R57" i="3"/>
  <c r="R120" i="3"/>
  <c r="R5" i="3"/>
  <c r="R131" i="3"/>
  <c r="R67" i="3"/>
  <c r="R3" i="3"/>
  <c r="R90" i="3"/>
  <c r="R26" i="3"/>
  <c r="T5" i="3"/>
  <c r="R80" i="3"/>
  <c r="R48" i="3"/>
  <c r="R40" i="3"/>
  <c r="R24" i="3"/>
  <c r="R8" i="3"/>
  <c r="R143" i="3"/>
  <c r="R127" i="3"/>
  <c r="R111" i="3"/>
  <c r="R95" i="3"/>
  <c r="R79" i="3"/>
  <c r="R63" i="3"/>
  <c r="R47" i="3"/>
  <c r="R31" i="3"/>
  <c r="R15" i="3"/>
  <c r="R150" i="3"/>
  <c r="R134" i="3"/>
  <c r="T134" i="3" s="1"/>
  <c r="R118" i="3"/>
  <c r="T118" i="3" s="1"/>
  <c r="R102" i="3"/>
  <c r="R86" i="3"/>
  <c r="R70" i="3"/>
  <c r="R54" i="3"/>
  <c r="T54" i="3" s="1"/>
  <c r="R38" i="3"/>
  <c r="R22" i="3"/>
  <c r="R6" i="3"/>
  <c r="Q7" i="3"/>
  <c r="R93" i="3"/>
  <c r="R100" i="3"/>
  <c r="R52" i="3"/>
  <c r="R133" i="3"/>
  <c r="T133" i="3" s="1"/>
  <c r="R33" i="3"/>
  <c r="R9" i="3"/>
  <c r="R85" i="3"/>
  <c r="R124" i="3"/>
  <c r="R145" i="3"/>
  <c r="R105" i="3"/>
  <c r="T105" i="3" s="1"/>
  <c r="R73" i="3"/>
  <c r="R41" i="3"/>
  <c r="T41" i="3" s="1"/>
  <c r="R136" i="3"/>
  <c r="R104" i="3"/>
  <c r="R72" i="3"/>
  <c r="R37" i="3"/>
  <c r="T37" i="3" s="1"/>
  <c r="R36" i="3"/>
  <c r="R20" i="3"/>
  <c r="R4" i="3"/>
  <c r="R139" i="3"/>
  <c r="R123" i="3"/>
  <c r="R107" i="3"/>
  <c r="R91" i="3"/>
  <c r="R75" i="3"/>
  <c r="R59" i="3"/>
  <c r="R43" i="3"/>
  <c r="R27" i="3"/>
  <c r="R11" i="3"/>
  <c r="R146" i="3"/>
  <c r="R130" i="3"/>
  <c r="R114" i="3"/>
  <c r="R98" i="3"/>
  <c r="T98" i="3" s="1"/>
  <c r="R82" i="3"/>
  <c r="R66" i="3"/>
  <c r="R50" i="3"/>
  <c r="R34" i="3"/>
  <c r="T34" i="3" s="1"/>
  <c r="R18" i="3"/>
  <c r="R69" i="3"/>
  <c r="R84" i="3"/>
  <c r="R44" i="3"/>
  <c r="R101" i="3"/>
  <c r="T101" i="3" s="1"/>
  <c r="R140" i="3"/>
  <c r="R149" i="3"/>
  <c r="R61" i="3"/>
  <c r="R108" i="3"/>
  <c r="T108" i="3" s="1"/>
  <c r="R137" i="3"/>
  <c r="R97" i="3"/>
  <c r="R65" i="3"/>
  <c r="R25" i="3"/>
  <c r="T25" i="3" s="1"/>
  <c r="R128" i="3"/>
  <c r="R96" i="3"/>
  <c r="R64" i="3"/>
  <c r="R21" i="3"/>
  <c r="T21" i="3" s="1"/>
  <c r="R32" i="3"/>
  <c r="R16" i="3"/>
  <c r="R151" i="3"/>
  <c r="R135" i="3"/>
  <c r="R119" i="3"/>
  <c r="R103" i="3"/>
  <c r="R87" i="3"/>
  <c r="R71" i="3"/>
  <c r="T71" i="3" s="1"/>
  <c r="R55" i="3"/>
  <c r="R39" i="3"/>
  <c r="T39" i="3" s="1"/>
  <c r="R23" i="3"/>
  <c r="T23" i="3" s="1"/>
  <c r="R7" i="3"/>
  <c r="R142" i="3"/>
  <c r="R126" i="3"/>
  <c r="R110" i="3"/>
  <c r="R94" i="3"/>
  <c r="R78" i="3"/>
  <c r="R62" i="3"/>
  <c r="R46" i="3"/>
  <c r="R30" i="3"/>
  <c r="R14" i="3"/>
  <c r="Q65" i="3"/>
  <c r="Q49" i="3"/>
  <c r="Q33" i="3"/>
  <c r="Q17" i="3"/>
  <c r="Q152" i="3"/>
  <c r="Q136" i="3"/>
  <c r="Q120" i="3"/>
  <c r="Q104" i="3"/>
  <c r="Q88" i="3"/>
  <c r="Q72" i="3"/>
  <c r="Q56" i="3"/>
  <c r="Q40" i="3"/>
  <c r="Q24" i="3"/>
  <c r="Q8" i="3"/>
  <c r="Q143" i="3"/>
  <c r="Q127" i="3"/>
  <c r="Q111" i="3"/>
  <c r="Q95" i="3"/>
  <c r="Q79" i="3"/>
  <c r="Q63" i="3"/>
  <c r="Q47" i="3"/>
  <c r="Q31" i="3"/>
  <c r="Q15" i="3"/>
  <c r="AA50" i="3"/>
  <c r="S5" i="3"/>
  <c r="S9" i="3"/>
  <c r="S13" i="3"/>
  <c r="S17" i="3"/>
  <c r="S21" i="3"/>
  <c r="S25" i="3"/>
  <c r="S29" i="3"/>
  <c r="S33" i="3"/>
  <c r="S37" i="3"/>
  <c r="S41" i="3"/>
  <c r="S45" i="3"/>
  <c r="S49" i="3"/>
  <c r="S53" i="3"/>
  <c r="T53" i="3" s="1"/>
  <c r="S57" i="3"/>
  <c r="S61" i="3"/>
  <c r="S65" i="3"/>
  <c r="S69" i="3"/>
  <c r="S73" i="3"/>
  <c r="S77" i="3"/>
  <c r="S81" i="3"/>
  <c r="T81" i="3" s="1"/>
  <c r="S85" i="3"/>
  <c r="S89" i="3"/>
  <c r="T89" i="3" s="1"/>
  <c r="S93" i="3"/>
  <c r="S97" i="3"/>
  <c r="S101" i="3"/>
  <c r="S105" i="3"/>
  <c r="S109" i="3"/>
  <c r="S113" i="3"/>
  <c r="T113" i="3" s="1"/>
  <c r="S117" i="3"/>
  <c r="S121" i="3"/>
  <c r="T121" i="3" s="1"/>
  <c r="S125" i="3"/>
  <c r="S129" i="3"/>
  <c r="T129" i="3" s="1"/>
  <c r="S133" i="3"/>
  <c r="S137" i="3"/>
  <c r="S141" i="3"/>
  <c r="S145" i="3"/>
  <c r="T145" i="3" s="1"/>
  <c r="S149" i="3"/>
  <c r="S7" i="3"/>
  <c r="S19" i="3"/>
  <c r="T19" i="3" s="1"/>
  <c r="U19" i="3" s="1"/>
  <c r="S31" i="3"/>
  <c r="S39" i="3"/>
  <c r="S47" i="3"/>
  <c r="S55" i="3"/>
  <c r="S63" i="3"/>
  <c r="S71" i="3"/>
  <c r="S79" i="3"/>
  <c r="S87" i="3"/>
  <c r="S95" i="3"/>
  <c r="S103" i="3"/>
  <c r="S107" i="3"/>
  <c r="S115" i="3"/>
  <c r="T115" i="3" s="1"/>
  <c r="S123" i="3"/>
  <c r="S131" i="3"/>
  <c r="T131" i="3" s="1"/>
  <c r="S139" i="3"/>
  <c r="S147" i="3"/>
  <c r="T147" i="3" s="1"/>
  <c r="S4" i="3"/>
  <c r="S24" i="3"/>
  <c r="S36" i="3"/>
  <c r="S44" i="3"/>
  <c r="S52" i="3"/>
  <c r="S64" i="3"/>
  <c r="S72" i="3"/>
  <c r="S80" i="3"/>
  <c r="T80" i="3" s="1"/>
  <c r="S88" i="3"/>
  <c r="S96" i="3"/>
  <c r="S104" i="3"/>
  <c r="S112" i="3"/>
  <c r="T112" i="3" s="1"/>
  <c r="S120" i="3"/>
  <c r="S128" i="3"/>
  <c r="S136" i="3"/>
  <c r="S144" i="3"/>
  <c r="T144" i="3" s="1"/>
  <c r="S148" i="3"/>
  <c r="S6" i="3"/>
  <c r="S10" i="3"/>
  <c r="S14" i="3"/>
  <c r="S18" i="3"/>
  <c r="T18" i="3" s="1"/>
  <c r="S22" i="3"/>
  <c r="T22" i="3" s="1"/>
  <c r="S26" i="3"/>
  <c r="S30" i="3"/>
  <c r="S34" i="3"/>
  <c r="S38" i="3"/>
  <c r="S42" i="3"/>
  <c r="S46" i="3"/>
  <c r="T46" i="3" s="1"/>
  <c r="S50" i="3"/>
  <c r="S54" i="3"/>
  <c r="S58" i="3"/>
  <c r="S62" i="3"/>
  <c r="S66" i="3"/>
  <c r="S70" i="3"/>
  <c r="S74" i="3"/>
  <c r="S78" i="3"/>
  <c r="S82" i="3"/>
  <c r="T82" i="3" s="1"/>
  <c r="S86" i="3"/>
  <c r="S90" i="3"/>
  <c r="S94" i="3"/>
  <c r="S98" i="3"/>
  <c r="S102" i="3"/>
  <c r="S106" i="3"/>
  <c r="S110" i="3"/>
  <c r="S114" i="3"/>
  <c r="S118" i="3"/>
  <c r="S122" i="3"/>
  <c r="S126" i="3"/>
  <c r="S130" i="3"/>
  <c r="T130" i="3" s="1"/>
  <c r="S134" i="3"/>
  <c r="S138" i="3"/>
  <c r="S142" i="3"/>
  <c r="S146" i="3"/>
  <c r="S150" i="3"/>
  <c r="T150" i="3" s="1"/>
  <c r="S3" i="3"/>
  <c r="T3" i="3" s="1"/>
  <c r="S11" i="3"/>
  <c r="S15" i="3"/>
  <c r="S23" i="3"/>
  <c r="S27" i="3"/>
  <c r="S35" i="3"/>
  <c r="T35" i="3" s="1"/>
  <c r="S43" i="3"/>
  <c r="S51" i="3"/>
  <c r="T51" i="3" s="1"/>
  <c r="S59" i="3"/>
  <c r="S67" i="3"/>
  <c r="T67" i="3" s="1"/>
  <c r="S75" i="3"/>
  <c r="S83" i="3"/>
  <c r="T83" i="3" s="1"/>
  <c r="S91" i="3"/>
  <c r="S99" i="3"/>
  <c r="T99" i="3" s="1"/>
  <c r="S111" i="3"/>
  <c r="S119" i="3"/>
  <c r="S127" i="3"/>
  <c r="S135" i="3"/>
  <c r="S143" i="3"/>
  <c r="S151" i="3"/>
  <c r="S8" i="3"/>
  <c r="S12" i="3"/>
  <c r="T12" i="3" s="1"/>
  <c r="S16" i="3"/>
  <c r="T16" i="3" s="1"/>
  <c r="S20" i="3"/>
  <c r="S28" i="3"/>
  <c r="T28" i="3" s="1"/>
  <c r="S32" i="3"/>
  <c r="S40" i="3"/>
  <c r="S48" i="3"/>
  <c r="S56" i="3"/>
  <c r="S60" i="3"/>
  <c r="T60" i="3" s="1"/>
  <c r="S68" i="3"/>
  <c r="S76" i="3"/>
  <c r="T76" i="3" s="1"/>
  <c r="S84" i="3"/>
  <c r="S92" i="3"/>
  <c r="T92" i="3" s="1"/>
  <c r="S100" i="3"/>
  <c r="S108" i="3"/>
  <c r="S116" i="3"/>
  <c r="S124" i="3"/>
  <c r="S132" i="3"/>
  <c r="S140" i="3"/>
  <c r="S152" i="3"/>
  <c r="Q138" i="3"/>
  <c r="Q122" i="3"/>
  <c r="Q106" i="3"/>
  <c r="Q90" i="3"/>
  <c r="Q74" i="3"/>
  <c r="Q58" i="3"/>
  <c r="Q42" i="3"/>
  <c r="Q26" i="3"/>
  <c r="Q10" i="3"/>
  <c r="Q141" i="3"/>
  <c r="Q125" i="3"/>
  <c r="Q109" i="3"/>
  <c r="Q93" i="3"/>
  <c r="Q77" i="3"/>
  <c r="Q61" i="3"/>
  <c r="Q45" i="3"/>
  <c r="Q29" i="3"/>
  <c r="Q13" i="3"/>
  <c r="Q148" i="3"/>
  <c r="Q132" i="3"/>
  <c r="Q116" i="3"/>
  <c r="Q100" i="3"/>
  <c r="Q84" i="3"/>
  <c r="Q68" i="3"/>
  <c r="Q52" i="3"/>
  <c r="Q36" i="3"/>
  <c r="Q20" i="3"/>
  <c r="Q4" i="3"/>
  <c r="Q139" i="3"/>
  <c r="Q123" i="3"/>
  <c r="Q107" i="3"/>
  <c r="Q91" i="3"/>
  <c r="Q75" i="3"/>
  <c r="Q59" i="3"/>
  <c r="Q43" i="3"/>
  <c r="Q27" i="3"/>
  <c r="Q11" i="3"/>
  <c r="T11" i="3" l="1"/>
  <c r="U11" i="3"/>
  <c r="T93" i="3"/>
  <c r="U93" i="3" s="1"/>
  <c r="T138" i="3"/>
  <c r="U138" i="3" s="1"/>
  <c r="U143" i="3"/>
  <c r="T135" i="3"/>
  <c r="U115" i="3"/>
  <c r="U108" i="3"/>
  <c r="U57" i="3"/>
  <c r="U34" i="3"/>
  <c r="U135" i="3"/>
  <c r="U27" i="3"/>
  <c r="U132" i="3"/>
  <c r="T45" i="3"/>
  <c r="U45" i="3"/>
  <c r="T109" i="3"/>
  <c r="U109" i="3"/>
  <c r="T26" i="3"/>
  <c r="U26" i="3"/>
  <c r="T90" i="3"/>
  <c r="U90" i="3"/>
  <c r="T57" i="3"/>
  <c r="U8" i="3"/>
  <c r="T110" i="3"/>
  <c r="U110" i="3" s="1"/>
  <c r="T87" i="3"/>
  <c r="T151" i="3"/>
  <c r="T64" i="3"/>
  <c r="T44" i="3"/>
  <c r="U44" i="3" s="1"/>
  <c r="T50" i="3"/>
  <c r="T114" i="3"/>
  <c r="U114" i="3" s="1"/>
  <c r="T73" i="3"/>
  <c r="T85" i="3"/>
  <c r="U85" i="3" s="1"/>
  <c r="T6" i="3"/>
  <c r="U6" i="3" s="1"/>
  <c r="T70" i="3"/>
  <c r="U147" i="3"/>
  <c r="U124" i="3"/>
  <c r="U89" i="3"/>
  <c r="U87" i="3"/>
  <c r="U35" i="3"/>
  <c r="U53" i="3"/>
  <c r="U82" i="3"/>
  <c r="U16" i="3"/>
  <c r="U105" i="3"/>
  <c r="U130" i="3"/>
  <c r="U76" i="3"/>
  <c r="U126" i="3"/>
  <c r="U129" i="3"/>
  <c r="U150" i="3"/>
  <c r="U18" i="3"/>
  <c r="T116" i="3"/>
  <c r="U116" i="3" s="1"/>
  <c r="T10" i="3"/>
  <c r="U10" i="3" s="1"/>
  <c r="T94" i="3"/>
  <c r="U94" i="3" s="1"/>
  <c r="T124" i="3"/>
  <c r="U142" i="3"/>
  <c r="U64" i="3"/>
  <c r="U101" i="3"/>
  <c r="T107" i="3"/>
  <c r="U107" i="3" s="1"/>
  <c r="T20" i="3"/>
  <c r="U20" i="3" s="1"/>
  <c r="T84" i="3"/>
  <c r="U84" i="3" s="1"/>
  <c r="U148" i="3"/>
  <c r="T61" i="3"/>
  <c r="U61" i="3"/>
  <c r="T125" i="3"/>
  <c r="U125" i="3"/>
  <c r="T42" i="3"/>
  <c r="U42" i="3"/>
  <c r="T106" i="3"/>
  <c r="U106" i="3"/>
  <c r="T86" i="3"/>
  <c r="T117" i="3"/>
  <c r="U111" i="3"/>
  <c r="U65" i="3"/>
  <c r="T62" i="3"/>
  <c r="U62" i="3" s="1"/>
  <c r="T126" i="3"/>
  <c r="T103" i="3"/>
  <c r="U103" i="3" s="1"/>
  <c r="T97" i="3"/>
  <c r="T149" i="3"/>
  <c r="T66" i="3"/>
  <c r="T9" i="3"/>
  <c r="U9" i="3" s="1"/>
  <c r="T96" i="3"/>
  <c r="U96" i="3" s="1"/>
  <c r="U51" i="3"/>
  <c r="U28" i="3"/>
  <c r="U5" i="3"/>
  <c r="U113" i="3"/>
  <c r="U50" i="3"/>
  <c r="U134" i="3"/>
  <c r="U151" i="3"/>
  <c r="U41" i="3"/>
  <c r="U54" i="3"/>
  <c r="U131" i="3"/>
  <c r="U81" i="3"/>
  <c r="U146" i="3"/>
  <c r="U80" i="3"/>
  <c r="U149" i="3"/>
  <c r="U23" i="3"/>
  <c r="U97" i="3"/>
  <c r="U118" i="3"/>
  <c r="U21" i="3"/>
  <c r="U3" i="3"/>
  <c r="U112" i="3"/>
  <c r="U22" i="3"/>
  <c r="U67" i="3"/>
  <c r="T139" i="3"/>
  <c r="U139" i="3" s="1"/>
  <c r="T29" i="3"/>
  <c r="U29" i="3" s="1"/>
  <c r="T74" i="3"/>
  <c r="U74" i="3" s="1"/>
  <c r="T30" i="3"/>
  <c r="U30" i="3" s="1"/>
  <c r="U92" i="3"/>
  <c r="U117" i="3"/>
  <c r="U86" i="3"/>
  <c r="U12" i="3"/>
  <c r="T59" i="3"/>
  <c r="U59" i="3" s="1"/>
  <c r="T123" i="3"/>
  <c r="U123" i="3" s="1"/>
  <c r="T36" i="3"/>
  <c r="U36" i="3" s="1"/>
  <c r="T100" i="3"/>
  <c r="U100" i="3" s="1"/>
  <c r="T13" i="3"/>
  <c r="U13" i="3" s="1"/>
  <c r="T77" i="3"/>
  <c r="U77" i="3" s="1"/>
  <c r="T141" i="3"/>
  <c r="U141" i="3" s="1"/>
  <c r="T58" i="3"/>
  <c r="U58" i="3" s="1"/>
  <c r="T122" i="3"/>
  <c r="U122" i="3" s="1"/>
  <c r="T127" i="3"/>
  <c r="U127" i="3"/>
  <c r="T104" i="3"/>
  <c r="U104" i="3" s="1"/>
  <c r="U17" i="3"/>
  <c r="T14" i="3"/>
  <c r="U14" i="3" s="1"/>
  <c r="T78" i="3"/>
  <c r="U78" i="3" s="1"/>
  <c r="T142" i="3"/>
  <c r="T55" i="3"/>
  <c r="U55" i="3" s="1"/>
  <c r="T119" i="3"/>
  <c r="T32" i="3"/>
  <c r="T128" i="3"/>
  <c r="U128" i="3" s="1"/>
  <c r="T137" i="3"/>
  <c r="U137" i="3" s="1"/>
  <c r="T140" i="3"/>
  <c r="T69" i="3"/>
  <c r="U69" i="3" s="1"/>
  <c r="T146" i="3"/>
  <c r="T38" i="3"/>
  <c r="U38" i="3" s="1"/>
  <c r="T102" i="3"/>
  <c r="U102" i="3" s="1"/>
  <c r="T48" i="3"/>
  <c r="U48" i="3" s="1"/>
  <c r="U83" i="3"/>
  <c r="U60" i="3"/>
  <c r="U37" i="3"/>
  <c r="U133" i="3"/>
  <c r="U70" i="3"/>
  <c r="U32" i="3"/>
  <c r="U73" i="3"/>
  <c r="U98" i="3"/>
  <c r="U121" i="3"/>
  <c r="U39" i="3"/>
  <c r="U144" i="3"/>
  <c r="U46" i="3"/>
  <c r="U119" i="3"/>
  <c r="U99" i="3"/>
  <c r="U145" i="3"/>
  <c r="U71" i="3"/>
  <c r="U25" i="3"/>
  <c r="U66" i="3"/>
  <c r="U140" i="3"/>
  <c r="T40" i="3"/>
  <c r="U40" i="3" s="1"/>
  <c r="T15" i="3"/>
  <c r="U15" i="3" s="1"/>
  <c r="T79" i="3"/>
  <c r="U79" i="3" s="1"/>
  <c r="T143" i="3"/>
  <c r="T56" i="3"/>
  <c r="U56" i="3" s="1"/>
  <c r="T120" i="3"/>
  <c r="U120" i="3" s="1"/>
  <c r="T33" i="3"/>
  <c r="U33" i="3" s="1"/>
  <c r="T17" i="3"/>
  <c r="T75" i="3"/>
  <c r="U75" i="3" s="1"/>
  <c r="T52" i="3"/>
  <c r="U52" i="3" s="1"/>
  <c r="T27" i="3"/>
  <c r="T91" i="3"/>
  <c r="U91" i="3" s="1"/>
  <c r="T4" i="3"/>
  <c r="AC47" i="3" s="1"/>
  <c r="AD47" i="3" s="1"/>
  <c r="T68" i="3"/>
  <c r="U68" i="3" s="1"/>
  <c r="T132" i="3"/>
  <c r="T31" i="3"/>
  <c r="U31" i="3" s="1"/>
  <c r="T95" i="3"/>
  <c r="U95" i="3" s="1"/>
  <c r="T8" i="3"/>
  <c r="T72" i="3"/>
  <c r="U72" i="3" s="1"/>
  <c r="T136" i="3"/>
  <c r="U136" i="3" s="1"/>
  <c r="T49" i="3"/>
  <c r="U49" i="3" s="1"/>
  <c r="T63" i="3"/>
  <c r="U63" i="3" s="1"/>
  <c r="T43" i="3"/>
  <c r="U43" i="3" s="1"/>
  <c r="T148" i="3"/>
  <c r="T47" i="3"/>
  <c r="U47" i="3" s="1"/>
  <c r="T111" i="3"/>
  <c r="T24" i="3"/>
  <c r="U24" i="3" s="1"/>
  <c r="T88" i="3"/>
  <c r="U88" i="3" s="1"/>
  <c r="T152" i="3"/>
  <c r="U152" i="3" s="1"/>
  <c r="T65" i="3"/>
  <c r="T7" i="3"/>
  <c r="U7" i="3" s="1"/>
  <c r="U4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4A4844-0900-4934-B00B-BEDF201516D8}" keepAlive="1" name="Consulta - iris_dataset" description="Conexão com a consulta 'iris_dataset' na pasta de trabalho." type="5" refreshedVersion="6" background="1" saveData="1">
    <dbPr connection="Provider=Microsoft.Mashup.OleDb.1;Data Source=$Workbook$;Location=iris_dataset;Extended Properties=&quot;&quot;" command="SELECT * FROM [iris_dataset]"/>
  </connection>
</connections>
</file>

<file path=xl/sharedStrings.xml><?xml version="1.0" encoding="utf-8"?>
<sst xmlns="http://schemas.openxmlformats.org/spreadsheetml/2006/main" count="236" uniqueCount="61">
  <si>
    <t>Cluster</t>
  </si>
  <si>
    <t>Cluster 1</t>
  </si>
  <si>
    <t>Cluster 2</t>
  </si>
  <si>
    <t>Cluster 3</t>
  </si>
  <si>
    <t>Cluster 4</t>
  </si>
  <si>
    <t>X</t>
  </si>
  <si>
    <t>Y</t>
  </si>
  <si>
    <t>Ponto 1</t>
  </si>
  <si>
    <t>Cluster 5</t>
  </si>
  <si>
    <t>RAIZ((($C$8-C3)^2)+(($D$8-D3)^2))</t>
  </si>
  <si>
    <t>RAIZ((($C$8-C4)^2)+(($D$8-D4)^2))</t>
  </si>
  <si>
    <t>RAIZ((($C$8-C5)^2)+(($D$8-D5)^2))</t>
  </si>
  <si>
    <t>RAIZ((($C$8-C6)^2)+(($D$8-D6)^2))</t>
  </si>
  <si>
    <t>RAIZ((($C$8-C7)^2)+(($D$8-D7)^2))</t>
  </si>
  <si>
    <t>Distância</t>
  </si>
  <si>
    <t>Ponto - Cluster</t>
  </si>
  <si>
    <t>Fórmula</t>
  </si>
  <si>
    <t>sepal length (cm)</t>
  </si>
  <si>
    <t>sepal width (cm)</t>
  </si>
  <si>
    <t>petal length (cm)</t>
  </si>
  <si>
    <t>petal width (cm)</t>
  </si>
  <si>
    <t>target</t>
  </si>
  <si>
    <t>target_name</t>
  </si>
  <si>
    <t>setosa</t>
  </si>
  <si>
    <t>versicolor</t>
  </si>
  <si>
    <t>virginica</t>
  </si>
  <si>
    <t>C1</t>
  </si>
  <si>
    <t>x</t>
  </si>
  <si>
    <t>y</t>
  </si>
  <si>
    <t>C2</t>
  </si>
  <si>
    <t>C3</t>
  </si>
  <si>
    <t>1ª Iteração</t>
  </si>
  <si>
    <t>1)</t>
  </si>
  <si>
    <t>Definição dos centroides iniciais</t>
  </si>
  <si>
    <t>2)</t>
  </si>
  <si>
    <t>Calculo da distância dos centroides (Euclidiana)</t>
  </si>
  <si>
    <t>Menor</t>
  </si>
  <si>
    <t>Início</t>
  </si>
  <si>
    <t>C1-1</t>
  </si>
  <si>
    <t>C2-1</t>
  </si>
  <si>
    <t>C3-1</t>
  </si>
  <si>
    <t>Menor-1</t>
  </si>
  <si>
    <t>3)</t>
  </si>
  <si>
    <t>Identificar cada dado de acordo com a menor distância dos centroídes</t>
  </si>
  <si>
    <t>4)</t>
  </si>
  <si>
    <t>Calcular os novos centroídes (obtendo a média dos valores de cada cluster)</t>
  </si>
  <si>
    <t>Por isso é chamado de k-means</t>
  </si>
  <si>
    <t>Novos  Centroídes - 1ª Iteração</t>
  </si>
  <si>
    <t>5)</t>
  </si>
  <si>
    <t>Volte ao passo 2</t>
  </si>
  <si>
    <t>Crit. Parada</t>
  </si>
  <si>
    <t>SSE</t>
  </si>
  <si>
    <t>2ª Iteração</t>
  </si>
  <si>
    <t>Calcular os critérios de parada</t>
  </si>
  <si>
    <t>C1-2</t>
  </si>
  <si>
    <t>C2-2</t>
  </si>
  <si>
    <t>C3-2</t>
  </si>
  <si>
    <t>Menor-2</t>
  </si>
  <si>
    <t>Novos  Centroídes - 2ª Iteração</t>
  </si>
  <si>
    <t>Cluster-1</t>
  </si>
  <si>
    <t>Cluster-2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</si>
</sst>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2" borderId="0" xfId="0" applyNumberFormat="1" applyFill="1"/>
    <xf numFmtId="0" fontId="0" fillId="0" borderId="1" xfId="0" applyBorder="1" applyAlignment="1">
      <alignment horizontal="center" vertical="center"/>
    </xf>
    <xf numFmtId="2" fontId="0" fillId="0" borderId="0" xfId="0" applyNumberFormat="1"/>
    <xf numFmtId="0" fontId="0" fillId="3" borderId="0" xfId="0" applyFill="1"/>
    <xf numFmtId="0" fontId="0" fillId="4" borderId="0" xfId="0" applyFill="1"/>
    <xf numFmtId="2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3" borderId="0" xfId="0" applyNumberFormat="1" applyFill="1"/>
    <xf numFmtId="2" fontId="0" fillId="3" borderId="0" xfId="0" applyNumberFormat="1" applyFill="1"/>
    <xf numFmtId="0" fontId="0" fillId="4" borderId="0" xfId="0" applyNumberFormat="1" applyFill="1"/>
    <xf numFmtId="2" fontId="0" fillId="4" borderId="0" xfId="0" applyNumberFormat="1" applyFill="1"/>
    <xf numFmtId="0" fontId="0" fillId="5" borderId="0" xfId="0" applyNumberFormat="1" applyFill="1"/>
    <xf numFmtId="0" fontId="0" fillId="5" borderId="0" xfId="0" applyFill="1"/>
    <xf numFmtId="2" fontId="0" fillId="5" borderId="0" xfId="0" applyNumberFormat="1" applyFill="1"/>
    <xf numFmtId="2" fontId="0" fillId="0" borderId="0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Normal" xfId="0" builtinId="0"/>
    <cellStyle name="Porcentagem" xfId="1" builtinId="5"/>
  </cellStyles>
  <dxfs count="2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>
          <bgColor theme="0" tint="-0.24994659260841701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 tint="-0.24994659260841701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Planilha1!$B$8</c:f>
              <c:strCache>
                <c:ptCount val="1"/>
                <c:pt idx="0">
                  <c:v>Ponto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44450">
                <a:solidFill>
                  <a:schemeClr val="accent2"/>
                </a:solidFill>
              </a:ln>
              <a:effectLst/>
            </c:spPr>
          </c:marker>
          <c:xVal>
            <c:numRef>
              <c:f>Planilha1!$C$8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Planilha1!$D$8</c:f>
              <c:numCache>
                <c:formatCode>0.00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A2-4ABD-8682-3B6169595AF0}"/>
            </c:ext>
          </c:extLst>
        </c:ser>
        <c:ser>
          <c:idx val="0"/>
          <c:order val="1"/>
          <c:tx>
            <c:strRef>
              <c:f>Planilha1!$B$3</c:f>
              <c:strCache>
                <c:ptCount val="1"/>
                <c:pt idx="0">
                  <c:v>Cluster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Planilha1!$C$3</c:f>
              <c:numCache>
                <c:formatCode>0.00</c:formatCode>
                <c:ptCount val="1"/>
                <c:pt idx="0">
                  <c:v>0.25</c:v>
                </c:pt>
              </c:numCache>
            </c:numRef>
          </c:xVal>
          <c:yVal>
            <c:numRef>
              <c:f>Planilha1!$D$3</c:f>
              <c:numCache>
                <c:formatCode>0.00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A2-4ABD-8682-3B6169595AF0}"/>
            </c:ext>
          </c:extLst>
        </c:ser>
        <c:ser>
          <c:idx val="2"/>
          <c:order val="2"/>
          <c:tx>
            <c:strRef>
              <c:f>Planilha1!$B$4</c:f>
              <c:strCache>
                <c:ptCount val="1"/>
                <c:pt idx="0">
                  <c:v>Cluster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Planilha1!$C$4</c:f>
              <c:numCache>
                <c:formatCode>0.00</c:formatCode>
                <c:ptCount val="1"/>
                <c:pt idx="0">
                  <c:v>1.75</c:v>
                </c:pt>
              </c:numCache>
            </c:numRef>
          </c:xVal>
          <c:yVal>
            <c:numRef>
              <c:f>Planilha1!$D$4</c:f>
              <c:numCache>
                <c:formatCode>0.00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EA2-4ABD-8682-3B6169595AF0}"/>
            </c:ext>
          </c:extLst>
        </c:ser>
        <c:ser>
          <c:idx val="3"/>
          <c:order val="3"/>
          <c:tx>
            <c:strRef>
              <c:f>Planilha1!$B$5</c:f>
              <c:strCache>
                <c:ptCount val="1"/>
                <c:pt idx="0">
                  <c:v>Cluster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Planilha1!$C$5</c:f>
              <c:numCache>
                <c:formatCode>0.00</c:formatCode>
                <c:ptCount val="1"/>
                <c:pt idx="0">
                  <c:v>0</c:v>
                </c:pt>
              </c:numCache>
            </c:numRef>
          </c:xVal>
          <c:yVal>
            <c:numRef>
              <c:f>Planilha1!$D$5</c:f>
              <c:numCache>
                <c:formatCode>0.00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EA2-4ABD-8682-3B6169595AF0}"/>
            </c:ext>
          </c:extLst>
        </c:ser>
        <c:ser>
          <c:idx val="4"/>
          <c:order val="4"/>
          <c:tx>
            <c:strRef>
              <c:f>Planilha1!$B$6</c:f>
              <c:strCache>
                <c:ptCount val="1"/>
                <c:pt idx="0">
                  <c:v>Cluster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Planilha1!$C$6</c:f>
              <c:numCache>
                <c:formatCode>0.00</c:formatCode>
                <c:ptCount val="1"/>
                <c:pt idx="0">
                  <c:v>1.5</c:v>
                </c:pt>
              </c:numCache>
            </c:numRef>
          </c:xVal>
          <c:yVal>
            <c:numRef>
              <c:f>Planilha1!$D$6</c:f>
              <c:numCache>
                <c:formatCode>0.00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EA2-4ABD-8682-3B6169595AF0}"/>
            </c:ext>
          </c:extLst>
        </c:ser>
        <c:ser>
          <c:idx val="5"/>
          <c:order val="5"/>
          <c:tx>
            <c:strRef>
              <c:f>Planilha1!$B$7</c:f>
              <c:strCache>
                <c:ptCount val="1"/>
                <c:pt idx="0">
                  <c:v>Cluster 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Planilha1!$C$7</c:f>
              <c:numCache>
                <c:formatCode>0.00</c:formatCode>
                <c:ptCount val="1"/>
                <c:pt idx="0">
                  <c:v>1</c:v>
                </c:pt>
              </c:numCache>
            </c:numRef>
          </c:xVal>
          <c:yVal>
            <c:numRef>
              <c:f>Planilha1!$D$7</c:f>
              <c:numCache>
                <c:formatCode>0.00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EA2-4ABD-8682-3B6169595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93696"/>
        <c:axId val="206074000"/>
      </c:scatterChart>
      <c:valAx>
        <c:axId val="202993696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074000"/>
        <c:crosses val="autoZero"/>
        <c:crossBetween val="midCat"/>
        <c:majorUnit val="0.25"/>
      </c:valAx>
      <c:valAx>
        <c:axId val="20607400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993696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setosa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iris_dataset!$C$3:$C$52</c:f>
              <c:numCache>
                <c:formatCode>General</c:formatCode>
                <c:ptCount val="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</c:numCache>
            </c:numRef>
          </c:xVal>
          <c:yVal>
            <c:numRef>
              <c:f>iris_dataset!$E$3:$E$52</c:f>
              <c:numCache>
                <c:formatCode>General</c:formatCode>
                <c:ptCount val="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7-B465-4AB8-A6F8-1E9D99C81D66}"/>
            </c:ext>
          </c:extLst>
        </c:ser>
        <c:ser>
          <c:idx val="1"/>
          <c:order val="1"/>
          <c:tx>
            <c:v>versicolor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iris_dataset!$C$53:$C$102</c:f>
              <c:numCache>
                <c:formatCode>General</c:formatCode>
                <c:ptCount val="50"/>
                <c:pt idx="0">
                  <c:v>7</c:v>
                </c:pt>
                <c:pt idx="1">
                  <c:v>6.4</c:v>
                </c:pt>
                <c:pt idx="2">
                  <c:v>6.9</c:v>
                </c:pt>
                <c:pt idx="3">
                  <c:v>5.5</c:v>
                </c:pt>
                <c:pt idx="4">
                  <c:v>6.5</c:v>
                </c:pt>
                <c:pt idx="5">
                  <c:v>5.7</c:v>
                </c:pt>
                <c:pt idx="6">
                  <c:v>6.3</c:v>
                </c:pt>
                <c:pt idx="7">
                  <c:v>4.9000000000000004</c:v>
                </c:pt>
                <c:pt idx="8">
                  <c:v>6.6</c:v>
                </c:pt>
                <c:pt idx="9">
                  <c:v>5.2</c:v>
                </c:pt>
                <c:pt idx="10">
                  <c:v>5</c:v>
                </c:pt>
                <c:pt idx="11">
                  <c:v>5.9</c:v>
                </c:pt>
                <c:pt idx="12">
                  <c:v>6</c:v>
                </c:pt>
                <c:pt idx="13">
                  <c:v>6.1</c:v>
                </c:pt>
                <c:pt idx="14">
                  <c:v>5.6</c:v>
                </c:pt>
                <c:pt idx="15">
                  <c:v>6.7</c:v>
                </c:pt>
                <c:pt idx="16">
                  <c:v>5.6</c:v>
                </c:pt>
                <c:pt idx="17">
                  <c:v>5.8</c:v>
                </c:pt>
                <c:pt idx="18">
                  <c:v>6.2</c:v>
                </c:pt>
                <c:pt idx="19">
                  <c:v>5.6</c:v>
                </c:pt>
                <c:pt idx="20">
                  <c:v>5.9</c:v>
                </c:pt>
                <c:pt idx="21">
                  <c:v>6.1</c:v>
                </c:pt>
                <c:pt idx="22">
                  <c:v>6.3</c:v>
                </c:pt>
                <c:pt idx="23">
                  <c:v>6.1</c:v>
                </c:pt>
                <c:pt idx="24">
                  <c:v>6.4</c:v>
                </c:pt>
                <c:pt idx="25">
                  <c:v>6.6</c:v>
                </c:pt>
                <c:pt idx="26">
                  <c:v>6.8</c:v>
                </c:pt>
                <c:pt idx="27">
                  <c:v>6.7</c:v>
                </c:pt>
                <c:pt idx="28">
                  <c:v>6</c:v>
                </c:pt>
                <c:pt idx="29">
                  <c:v>5.7</c:v>
                </c:pt>
                <c:pt idx="30">
                  <c:v>5.5</c:v>
                </c:pt>
                <c:pt idx="31">
                  <c:v>5.5</c:v>
                </c:pt>
                <c:pt idx="32">
                  <c:v>5.8</c:v>
                </c:pt>
                <c:pt idx="33">
                  <c:v>6</c:v>
                </c:pt>
                <c:pt idx="34">
                  <c:v>5.4</c:v>
                </c:pt>
                <c:pt idx="35">
                  <c:v>6</c:v>
                </c:pt>
                <c:pt idx="36">
                  <c:v>6.7</c:v>
                </c:pt>
                <c:pt idx="37">
                  <c:v>6.3</c:v>
                </c:pt>
                <c:pt idx="38">
                  <c:v>5.6</c:v>
                </c:pt>
                <c:pt idx="39">
                  <c:v>5.5</c:v>
                </c:pt>
                <c:pt idx="40">
                  <c:v>5.5</c:v>
                </c:pt>
                <c:pt idx="41">
                  <c:v>6.1</c:v>
                </c:pt>
                <c:pt idx="42">
                  <c:v>5.8</c:v>
                </c:pt>
                <c:pt idx="43">
                  <c:v>5</c:v>
                </c:pt>
                <c:pt idx="44">
                  <c:v>5.6</c:v>
                </c:pt>
                <c:pt idx="45">
                  <c:v>5.7</c:v>
                </c:pt>
                <c:pt idx="46">
                  <c:v>5.7</c:v>
                </c:pt>
                <c:pt idx="47">
                  <c:v>6.2</c:v>
                </c:pt>
                <c:pt idx="48">
                  <c:v>5.0999999999999996</c:v>
                </c:pt>
                <c:pt idx="49">
                  <c:v>5.7</c:v>
                </c:pt>
              </c:numCache>
            </c:numRef>
          </c:xVal>
          <c:yVal>
            <c:numRef>
              <c:f>iris_dataset!$E$53:$E$102</c:f>
              <c:numCache>
                <c:formatCode>General</c:formatCode>
                <c:ptCount val="5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  <c:pt idx="40">
                  <c:v>4.4000000000000004</c:v>
                </c:pt>
                <c:pt idx="41">
                  <c:v>4.5999999999999996</c:v>
                </c:pt>
                <c:pt idx="42">
                  <c:v>4</c:v>
                </c:pt>
                <c:pt idx="43">
                  <c:v>3.3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4.3</c:v>
                </c:pt>
                <c:pt idx="48">
                  <c:v>3</c:v>
                </c:pt>
                <c:pt idx="49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8-B465-4AB8-A6F8-1E9D99C81D66}"/>
            </c:ext>
          </c:extLst>
        </c:ser>
        <c:ser>
          <c:idx val="2"/>
          <c:order val="2"/>
          <c:tx>
            <c:v>virginica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iris_dataset!$C$103:$C$152</c:f>
              <c:numCache>
                <c:formatCode>General</c:formatCode>
                <c:ptCount val="50"/>
                <c:pt idx="0">
                  <c:v>6.3</c:v>
                </c:pt>
                <c:pt idx="1">
                  <c:v>5.8</c:v>
                </c:pt>
                <c:pt idx="2">
                  <c:v>7.1</c:v>
                </c:pt>
                <c:pt idx="3">
                  <c:v>6.3</c:v>
                </c:pt>
                <c:pt idx="4">
                  <c:v>6.5</c:v>
                </c:pt>
                <c:pt idx="5">
                  <c:v>7.6</c:v>
                </c:pt>
                <c:pt idx="6">
                  <c:v>4.9000000000000004</c:v>
                </c:pt>
                <c:pt idx="7">
                  <c:v>7.3</c:v>
                </c:pt>
                <c:pt idx="8">
                  <c:v>6.7</c:v>
                </c:pt>
                <c:pt idx="9">
                  <c:v>7.2</c:v>
                </c:pt>
                <c:pt idx="10">
                  <c:v>6.5</c:v>
                </c:pt>
                <c:pt idx="11">
                  <c:v>6.4</c:v>
                </c:pt>
                <c:pt idx="12">
                  <c:v>6.8</c:v>
                </c:pt>
                <c:pt idx="13">
                  <c:v>5.7</c:v>
                </c:pt>
                <c:pt idx="14">
                  <c:v>5.8</c:v>
                </c:pt>
                <c:pt idx="15">
                  <c:v>6.4</c:v>
                </c:pt>
                <c:pt idx="16">
                  <c:v>6.5</c:v>
                </c:pt>
                <c:pt idx="17">
                  <c:v>7.7</c:v>
                </c:pt>
                <c:pt idx="18">
                  <c:v>7.7</c:v>
                </c:pt>
                <c:pt idx="19">
                  <c:v>6</c:v>
                </c:pt>
                <c:pt idx="20">
                  <c:v>6.9</c:v>
                </c:pt>
                <c:pt idx="21">
                  <c:v>5.6</c:v>
                </c:pt>
                <c:pt idx="22">
                  <c:v>7.7</c:v>
                </c:pt>
                <c:pt idx="23">
                  <c:v>6.3</c:v>
                </c:pt>
                <c:pt idx="24">
                  <c:v>6.7</c:v>
                </c:pt>
                <c:pt idx="25">
                  <c:v>7.2</c:v>
                </c:pt>
                <c:pt idx="26">
                  <c:v>6.2</c:v>
                </c:pt>
                <c:pt idx="27">
                  <c:v>6.1</c:v>
                </c:pt>
                <c:pt idx="28">
                  <c:v>6.4</c:v>
                </c:pt>
                <c:pt idx="29">
                  <c:v>7.2</c:v>
                </c:pt>
                <c:pt idx="30">
                  <c:v>7.4</c:v>
                </c:pt>
                <c:pt idx="31">
                  <c:v>7.9</c:v>
                </c:pt>
                <c:pt idx="32">
                  <c:v>6.4</c:v>
                </c:pt>
                <c:pt idx="33">
                  <c:v>6.3</c:v>
                </c:pt>
                <c:pt idx="34">
                  <c:v>6.1</c:v>
                </c:pt>
                <c:pt idx="35">
                  <c:v>7.7</c:v>
                </c:pt>
                <c:pt idx="36">
                  <c:v>6.3</c:v>
                </c:pt>
                <c:pt idx="37">
                  <c:v>6.4</c:v>
                </c:pt>
                <c:pt idx="38">
                  <c:v>6</c:v>
                </c:pt>
                <c:pt idx="39">
                  <c:v>6.9</c:v>
                </c:pt>
                <c:pt idx="40">
                  <c:v>6.7</c:v>
                </c:pt>
                <c:pt idx="41">
                  <c:v>6.9</c:v>
                </c:pt>
                <c:pt idx="42">
                  <c:v>5.8</c:v>
                </c:pt>
                <c:pt idx="43">
                  <c:v>6.8</c:v>
                </c:pt>
                <c:pt idx="44">
                  <c:v>6.7</c:v>
                </c:pt>
                <c:pt idx="45">
                  <c:v>6.7</c:v>
                </c:pt>
                <c:pt idx="46">
                  <c:v>6.3</c:v>
                </c:pt>
                <c:pt idx="47">
                  <c:v>6.5</c:v>
                </c:pt>
                <c:pt idx="48">
                  <c:v>6.2</c:v>
                </c:pt>
                <c:pt idx="49">
                  <c:v>5.9</c:v>
                </c:pt>
              </c:numCache>
            </c:numRef>
          </c:xVal>
          <c:yVal>
            <c:numRef>
              <c:f>iris_dataset!$E$103:$E$152</c:f>
              <c:numCache>
                <c:formatCode>General</c:formatCode>
                <c:ptCount val="5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  <c:pt idx="40">
                  <c:v>5.6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5.9</c:v>
                </c:pt>
                <c:pt idx="44">
                  <c:v>5.7</c:v>
                </c:pt>
                <c:pt idx="45">
                  <c:v>5.2</c:v>
                </c:pt>
                <c:pt idx="46">
                  <c:v>5</c:v>
                </c:pt>
                <c:pt idx="47">
                  <c:v>5.2</c:v>
                </c:pt>
                <c:pt idx="48">
                  <c:v>5.4</c:v>
                </c:pt>
                <c:pt idx="49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9-B465-4AB8-A6F8-1E9D99C81D66}"/>
            </c:ext>
          </c:extLst>
        </c:ser>
        <c:ser>
          <c:idx val="3"/>
          <c:order val="3"/>
          <c:tx>
            <c:strRef>
              <c:f>iris_dataset!$W$12</c:f>
              <c:strCache>
                <c:ptCount val="1"/>
                <c:pt idx="0">
                  <c:v>C1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iris_dataset!$X$12</c:f>
              <c:numCache>
                <c:formatCode>0.00</c:formatCode>
                <c:ptCount val="1"/>
                <c:pt idx="0">
                  <c:v>4</c:v>
                </c:pt>
              </c:numCache>
            </c:numRef>
          </c:xVal>
          <c:yVal>
            <c:numRef>
              <c:f>iris_dataset!$Y$12</c:f>
              <c:numCache>
                <c:formatCode>0.00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A-B465-4AB8-A6F8-1E9D99C81D66}"/>
            </c:ext>
          </c:extLst>
        </c:ser>
        <c:ser>
          <c:idx val="4"/>
          <c:order val="4"/>
          <c:tx>
            <c:strRef>
              <c:f>iris_dataset!$W$13</c:f>
              <c:strCache>
                <c:ptCount val="1"/>
                <c:pt idx="0">
                  <c:v>C2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xVal>
            <c:numRef>
              <c:f>iris_dataset!$X$13</c:f>
              <c:numCache>
                <c:formatCode>0.00</c:formatCode>
                <c:ptCount val="1"/>
                <c:pt idx="0">
                  <c:v>6</c:v>
                </c:pt>
              </c:numCache>
            </c:numRef>
          </c:xVal>
          <c:yVal>
            <c:numRef>
              <c:f>iris_dataset!$Y$13</c:f>
              <c:numCache>
                <c:formatCode>0.00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B-B465-4AB8-A6F8-1E9D99C81D66}"/>
            </c:ext>
          </c:extLst>
        </c:ser>
        <c:ser>
          <c:idx val="5"/>
          <c:order val="5"/>
          <c:tx>
            <c:strRef>
              <c:f>iris_dataset!$W$14</c:f>
              <c:strCache>
                <c:ptCount val="1"/>
                <c:pt idx="0">
                  <c:v>C3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xVal>
            <c:numRef>
              <c:f>iris_dataset!$X$14</c:f>
              <c:numCache>
                <c:formatCode>0.00</c:formatCode>
                <c:ptCount val="1"/>
                <c:pt idx="0">
                  <c:v>7</c:v>
                </c:pt>
              </c:numCache>
            </c:numRef>
          </c:xVal>
          <c:yVal>
            <c:numRef>
              <c:f>iris_dataset!$Y$14</c:f>
              <c:numCache>
                <c:formatCode>0.00</c:formatCode>
                <c:ptCount val="1"/>
                <c:pt idx="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B-B465-4AB8-A6F8-1E9D99C81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115471"/>
        <c:axId val="2055125039"/>
      </c:scatterChart>
      <c:valAx>
        <c:axId val="205511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5125039"/>
        <c:crosses val="autoZero"/>
        <c:crossBetween val="midCat"/>
      </c:valAx>
      <c:valAx>
        <c:axId val="205512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5115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setosa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iris_dataset!$C$3:$C$52</c:f>
              <c:numCache>
                <c:formatCode>General</c:formatCode>
                <c:ptCount val="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</c:numCache>
            </c:numRef>
          </c:xVal>
          <c:yVal>
            <c:numRef>
              <c:f>iris_dataset!$E$3:$E$52</c:f>
              <c:numCache>
                <c:formatCode>General</c:formatCode>
                <c:ptCount val="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94-4E81-9CEB-BBB7E6F4B8D9}"/>
            </c:ext>
          </c:extLst>
        </c:ser>
        <c:ser>
          <c:idx val="1"/>
          <c:order val="1"/>
          <c:tx>
            <c:v>versicolor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iris_dataset!$C$53:$C$102</c:f>
              <c:numCache>
                <c:formatCode>General</c:formatCode>
                <c:ptCount val="50"/>
                <c:pt idx="0">
                  <c:v>7</c:v>
                </c:pt>
                <c:pt idx="1">
                  <c:v>6.4</c:v>
                </c:pt>
                <c:pt idx="2">
                  <c:v>6.9</c:v>
                </c:pt>
                <c:pt idx="3">
                  <c:v>5.5</c:v>
                </c:pt>
                <c:pt idx="4">
                  <c:v>6.5</c:v>
                </c:pt>
                <c:pt idx="5">
                  <c:v>5.7</c:v>
                </c:pt>
                <c:pt idx="6">
                  <c:v>6.3</c:v>
                </c:pt>
                <c:pt idx="7">
                  <c:v>4.9000000000000004</c:v>
                </c:pt>
                <c:pt idx="8">
                  <c:v>6.6</c:v>
                </c:pt>
                <c:pt idx="9">
                  <c:v>5.2</c:v>
                </c:pt>
                <c:pt idx="10">
                  <c:v>5</c:v>
                </c:pt>
                <c:pt idx="11">
                  <c:v>5.9</c:v>
                </c:pt>
                <c:pt idx="12">
                  <c:v>6</c:v>
                </c:pt>
                <c:pt idx="13">
                  <c:v>6.1</c:v>
                </c:pt>
                <c:pt idx="14">
                  <c:v>5.6</c:v>
                </c:pt>
                <c:pt idx="15">
                  <c:v>6.7</c:v>
                </c:pt>
                <c:pt idx="16">
                  <c:v>5.6</c:v>
                </c:pt>
                <c:pt idx="17">
                  <c:v>5.8</c:v>
                </c:pt>
                <c:pt idx="18">
                  <c:v>6.2</c:v>
                </c:pt>
                <c:pt idx="19">
                  <c:v>5.6</c:v>
                </c:pt>
                <c:pt idx="20">
                  <c:v>5.9</c:v>
                </c:pt>
                <c:pt idx="21">
                  <c:v>6.1</c:v>
                </c:pt>
                <c:pt idx="22">
                  <c:v>6.3</c:v>
                </c:pt>
                <c:pt idx="23">
                  <c:v>6.1</c:v>
                </c:pt>
                <c:pt idx="24">
                  <c:v>6.4</c:v>
                </c:pt>
                <c:pt idx="25">
                  <c:v>6.6</c:v>
                </c:pt>
                <c:pt idx="26">
                  <c:v>6.8</c:v>
                </c:pt>
                <c:pt idx="27">
                  <c:v>6.7</c:v>
                </c:pt>
                <c:pt idx="28">
                  <c:v>6</c:v>
                </c:pt>
                <c:pt idx="29">
                  <c:v>5.7</c:v>
                </c:pt>
                <c:pt idx="30">
                  <c:v>5.5</c:v>
                </c:pt>
                <c:pt idx="31">
                  <c:v>5.5</c:v>
                </c:pt>
                <c:pt idx="32">
                  <c:v>5.8</c:v>
                </c:pt>
                <c:pt idx="33">
                  <c:v>6</c:v>
                </c:pt>
                <c:pt idx="34">
                  <c:v>5.4</c:v>
                </c:pt>
                <c:pt idx="35">
                  <c:v>6</c:v>
                </c:pt>
                <c:pt idx="36">
                  <c:v>6.7</c:v>
                </c:pt>
                <c:pt idx="37">
                  <c:v>6.3</c:v>
                </c:pt>
                <c:pt idx="38">
                  <c:v>5.6</c:v>
                </c:pt>
                <c:pt idx="39">
                  <c:v>5.5</c:v>
                </c:pt>
                <c:pt idx="40">
                  <c:v>5.5</c:v>
                </c:pt>
                <c:pt idx="41">
                  <c:v>6.1</c:v>
                </c:pt>
                <c:pt idx="42">
                  <c:v>5.8</c:v>
                </c:pt>
                <c:pt idx="43">
                  <c:v>5</c:v>
                </c:pt>
                <c:pt idx="44">
                  <c:v>5.6</c:v>
                </c:pt>
                <c:pt idx="45">
                  <c:v>5.7</c:v>
                </c:pt>
                <c:pt idx="46">
                  <c:v>5.7</c:v>
                </c:pt>
                <c:pt idx="47">
                  <c:v>6.2</c:v>
                </c:pt>
                <c:pt idx="48">
                  <c:v>5.0999999999999996</c:v>
                </c:pt>
                <c:pt idx="49">
                  <c:v>5.7</c:v>
                </c:pt>
              </c:numCache>
            </c:numRef>
          </c:xVal>
          <c:yVal>
            <c:numRef>
              <c:f>iris_dataset!$E$53:$E$102</c:f>
              <c:numCache>
                <c:formatCode>General</c:formatCode>
                <c:ptCount val="5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  <c:pt idx="40">
                  <c:v>4.4000000000000004</c:v>
                </c:pt>
                <c:pt idx="41">
                  <c:v>4.5999999999999996</c:v>
                </c:pt>
                <c:pt idx="42">
                  <c:v>4</c:v>
                </c:pt>
                <c:pt idx="43">
                  <c:v>3.3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4.3</c:v>
                </c:pt>
                <c:pt idx="48">
                  <c:v>3</c:v>
                </c:pt>
                <c:pt idx="49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94-4E81-9CEB-BBB7E6F4B8D9}"/>
            </c:ext>
          </c:extLst>
        </c:ser>
        <c:ser>
          <c:idx val="2"/>
          <c:order val="2"/>
          <c:tx>
            <c:v>virginica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iris_dataset!$C$103:$C$152</c:f>
              <c:numCache>
                <c:formatCode>General</c:formatCode>
                <c:ptCount val="50"/>
                <c:pt idx="0">
                  <c:v>6.3</c:v>
                </c:pt>
                <c:pt idx="1">
                  <c:v>5.8</c:v>
                </c:pt>
                <c:pt idx="2">
                  <c:v>7.1</c:v>
                </c:pt>
                <c:pt idx="3">
                  <c:v>6.3</c:v>
                </c:pt>
                <c:pt idx="4">
                  <c:v>6.5</c:v>
                </c:pt>
                <c:pt idx="5">
                  <c:v>7.6</c:v>
                </c:pt>
                <c:pt idx="6">
                  <c:v>4.9000000000000004</c:v>
                </c:pt>
                <c:pt idx="7">
                  <c:v>7.3</c:v>
                </c:pt>
                <c:pt idx="8">
                  <c:v>6.7</c:v>
                </c:pt>
                <c:pt idx="9">
                  <c:v>7.2</c:v>
                </c:pt>
                <c:pt idx="10">
                  <c:v>6.5</c:v>
                </c:pt>
                <c:pt idx="11">
                  <c:v>6.4</c:v>
                </c:pt>
                <c:pt idx="12">
                  <c:v>6.8</c:v>
                </c:pt>
                <c:pt idx="13">
                  <c:v>5.7</c:v>
                </c:pt>
                <c:pt idx="14">
                  <c:v>5.8</c:v>
                </c:pt>
                <c:pt idx="15">
                  <c:v>6.4</c:v>
                </c:pt>
                <c:pt idx="16">
                  <c:v>6.5</c:v>
                </c:pt>
                <c:pt idx="17">
                  <c:v>7.7</c:v>
                </c:pt>
                <c:pt idx="18">
                  <c:v>7.7</c:v>
                </c:pt>
                <c:pt idx="19">
                  <c:v>6</c:v>
                </c:pt>
                <c:pt idx="20">
                  <c:v>6.9</c:v>
                </c:pt>
                <c:pt idx="21">
                  <c:v>5.6</c:v>
                </c:pt>
                <c:pt idx="22">
                  <c:v>7.7</c:v>
                </c:pt>
                <c:pt idx="23">
                  <c:v>6.3</c:v>
                </c:pt>
                <c:pt idx="24">
                  <c:v>6.7</c:v>
                </c:pt>
                <c:pt idx="25">
                  <c:v>7.2</c:v>
                </c:pt>
                <c:pt idx="26">
                  <c:v>6.2</c:v>
                </c:pt>
                <c:pt idx="27">
                  <c:v>6.1</c:v>
                </c:pt>
                <c:pt idx="28">
                  <c:v>6.4</c:v>
                </c:pt>
                <c:pt idx="29">
                  <c:v>7.2</c:v>
                </c:pt>
                <c:pt idx="30">
                  <c:v>7.4</c:v>
                </c:pt>
                <c:pt idx="31">
                  <c:v>7.9</c:v>
                </c:pt>
                <c:pt idx="32">
                  <c:v>6.4</c:v>
                </c:pt>
                <c:pt idx="33">
                  <c:v>6.3</c:v>
                </c:pt>
                <c:pt idx="34">
                  <c:v>6.1</c:v>
                </c:pt>
                <c:pt idx="35">
                  <c:v>7.7</c:v>
                </c:pt>
                <c:pt idx="36">
                  <c:v>6.3</c:v>
                </c:pt>
                <c:pt idx="37">
                  <c:v>6.4</c:v>
                </c:pt>
                <c:pt idx="38">
                  <c:v>6</c:v>
                </c:pt>
                <c:pt idx="39">
                  <c:v>6.9</c:v>
                </c:pt>
                <c:pt idx="40">
                  <c:v>6.7</c:v>
                </c:pt>
                <c:pt idx="41">
                  <c:v>6.9</c:v>
                </c:pt>
                <c:pt idx="42">
                  <c:v>5.8</c:v>
                </c:pt>
                <c:pt idx="43">
                  <c:v>6.8</c:v>
                </c:pt>
                <c:pt idx="44">
                  <c:v>6.7</c:v>
                </c:pt>
                <c:pt idx="45">
                  <c:v>6.7</c:v>
                </c:pt>
                <c:pt idx="46">
                  <c:v>6.3</c:v>
                </c:pt>
                <c:pt idx="47">
                  <c:v>6.5</c:v>
                </c:pt>
                <c:pt idx="48">
                  <c:v>6.2</c:v>
                </c:pt>
                <c:pt idx="49">
                  <c:v>5.9</c:v>
                </c:pt>
              </c:numCache>
            </c:numRef>
          </c:xVal>
          <c:yVal>
            <c:numRef>
              <c:f>iris_dataset!$E$103:$E$152</c:f>
              <c:numCache>
                <c:formatCode>General</c:formatCode>
                <c:ptCount val="5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  <c:pt idx="40">
                  <c:v>5.6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5.9</c:v>
                </c:pt>
                <c:pt idx="44">
                  <c:v>5.7</c:v>
                </c:pt>
                <c:pt idx="45">
                  <c:v>5.2</c:v>
                </c:pt>
                <c:pt idx="46">
                  <c:v>5</c:v>
                </c:pt>
                <c:pt idx="47">
                  <c:v>5.2</c:v>
                </c:pt>
                <c:pt idx="48">
                  <c:v>5.4</c:v>
                </c:pt>
                <c:pt idx="49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94-4E81-9CEB-BBB7E6F4B8D9}"/>
            </c:ext>
          </c:extLst>
        </c:ser>
        <c:ser>
          <c:idx val="3"/>
          <c:order val="3"/>
          <c:tx>
            <c:strRef>
              <c:f>iris_dataset!$W$31</c:f>
              <c:strCache>
                <c:ptCount val="1"/>
                <c:pt idx="0">
                  <c:v>C1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xVal>
            <c:numRef>
              <c:f>iris_dataset!$X$31</c:f>
              <c:numCache>
                <c:formatCode>0.00</c:formatCode>
                <c:ptCount val="1"/>
                <c:pt idx="0">
                  <c:v>4.9595744680851066</c:v>
                </c:pt>
              </c:numCache>
            </c:numRef>
          </c:xVal>
          <c:yVal>
            <c:numRef>
              <c:f>iris_dataset!$Y$31</c:f>
              <c:numCache>
                <c:formatCode>0.00</c:formatCode>
                <c:ptCount val="1"/>
                <c:pt idx="0">
                  <c:v>1.4617021276595745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94-4E81-9CEB-BBB7E6F4B8D9}"/>
            </c:ext>
          </c:extLst>
        </c:ser>
        <c:ser>
          <c:idx val="4"/>
          <c:order val="4"/>
          <c:tx>
            <c:strRef>
              <c:f>iris_dataset!$W$32</c:f>
              <c:strCache>
                <c:ptCount val="1"/>
                <c:pt idx="0">
                  <c:v>C2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FF00"/>
              </a:solidFill>
              <a:ln w="28575">
                <a:noFill/>
              </a:ln>
              <a:effectLst/>
            </c:spPr>
          </c:marker>
          <c:xVal>
            <c:numRef>
              <c:f>iris_dataset!$X$32</c:f>
              <c:numCache>
                <c:formatCode>0.00</c:formatCode>
                <c:ptCount val="1"/>
                <c:pt idx="0">
                  <c:v>5.9030769230769238</c:v>
                </c:pt>
              </c:numCache>
            </c:numRef>
          </c:xVal>
          <c:yVal>
            <c:numRef>
              <c:f>iris_dataset!$Y$32</c:f>
              <c:numCache>
                <c:formatCode>0.00</c:formatCode>
                <c:ptCount val="1"/>
                <c:pt idx="0">
                  <c:v>4.2553846153846155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94-4E81-9CEB-BBB7E6F4B8D9}"/>
            </c:ext>
          </c:extLst>
        </c:ser>
        <c:ser>
          <c:idx val="5"/>
          <c:order val="5"/>
          <c:tx>
            <c:strRef>
              <c:f>iris_dataset!$W$33</c:f>
              <c:strCache>
                <c:ptCount val="1"/>
                <c:pt idx="0">
                  <c:v>C3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xVal>
            <c:numRef>
              <c:f>iris_dataset!$X$33</c:f>
              <c:numCache>
                <c:formatCode>0.00</c:formatCode>
                <c:ptCount val="1"/>
                <c:pt idx="0">
                  <c:v>6.8342105263157906</c:v>
                </c:pt>
              </c:numCache>
            </c:numRef>
          </c:xVal>
          <c:yVal>
            <c:numRef>
              <c:f>iris_dataset!$Y$33</c:f>
              <c:numCache>
                <c:formatCode>0.00</c:formatCode>
                <c:ptCount val="1"/>
                <c:pt idx="0">
                  <c:v>5.7473684210526299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B94-4E81-9CEB-BBB7E6F4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115471"/>
        <c:axId val="2055125039"/>
      </c:scatterChart>
      <c:valAx>
        <c:axId val="205511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5125039"/>
        <c:crosses val="autoZero"/>
        <c:crossBetween val="midCat"/>
      </c:valAx>
      <c:valAx>
        <c:axId val="205512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5115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setosa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iris_dataset!$C$3:$C$52</c:f>
              <c:numCache>
                <c:formatCode>General</c:formatCode>
                <c:ptCount val="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</c:numCache>
            </c:numRef>
          </c:xVal>
          <c:yVal>
            <c:numRef>
              <c:f>iris_dataset!$E$3:$E$52</c:f>
              <c:numCache>
                <c:formatCode>General</c:formatCode>
                <c:ptCount val="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75-4BE4-8CB7-407092D54712}"/>
            </c:ext>
          </c:extLst>
        </c:ser>
        <c:ser>
          <c:idx val="1"/>
          <c:order val="1"/>
          <c:tx>
            <c:v>versicolor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iris_dataset!$C$53:$C$102</c:f>
              <c:numCache>
                <c:formatCode>General</c:formatCode>
                <c:ptCount val="50"/>
                <c:pt idx="0">
                  <c:v>7</c:v>
                </c:pt>
                <c:pt idx="1">
                  <c:v>6.4</c:v>
                </c:pt>
                <c:pt idx="2">
                  <c:v>6.9</c:v>
                </c:pt>
                <c:pt idx="3">
                  <c:v>5.5</c:v>
                </c:pt>
                <c:pt idx="4">
                  <c:v>6.5</c:v>
                </c:pt>
                <c:pt idx="5">
                  <c:v>5.7</c:v>
                </c:pt>
                <c:pt idx="6">
                  <c:v>6.3</c:v>
                </c:pt>
                <c:pt idx="7">
                  <c:v>4.9000000000000004</c:v>
                </c:pt>
                <c:pt idx="8">
                  <c:v>6.6</c:v>
                </c:pt>
                <c:pt idx="9">
                  <c:v>5.2</c:v>
                </c:pt>
                <c:pt idx="10">
                  <c:v>5</c:v>
                </c:pt>
                <c:pt idx="11">
                  <c:v>5.9</c:v>
                </c:pt>
                <c:pt idx="12">
                  <c:v>6</c:v>
                </c:pt>
                <c:pt idx="13">
                  <c:v>6.1</c:v>
                </c:pt>
                <c:pt idx="14">
                  <c:v>5.6</c:v>
                </c:pt>
                <c:pt idx="15">
                  <c:v>6.7</c:v>
                </c:pt>
                <c:pt idx="16">
                  <c:v>5.6</c:v>
                </c:pt>
                <c:pt idx="17">
                  <c:v>5.8</c:v>
                </c:pt>
                <c:pt idx="18">
                  <c:v>6.2</c:v>
                </c:pt>
                <c:pt idx="19">
                  <c:v>5.6</c:v>
                </c:pt>
                <c:pt idx="20">
                  <c:v>5.9</c:v>
                </c:pt>
                <c:pt idx="21">
                  <c:v>6.1</c:v>
                </c:pt>
                <c:pt idx="22">
                  <c:v>6.3</c:v>
                </c:pt>
                <c:pt idx="23">
                  <c:v>6.1</c:v>
                </c:pt>
                <c:pt idx="24">
                  <c:v>6.4</c:v>
                </c:pt>
                <c:pt idx="25">
                  <c:v>6.6</c:v>
                </c:pt>
                <c:pt idx="26">
                  <c:v>6.8</c:v>
                </c:pt>
                <c:pt idx="27">
                  <c:v>6.7</c:v>
                </c:pt>
                <c:pt idx="28">
                  <c:v>6</c:v>
                </c:pt>
                <c:pt idx="29">
                  <c:v>5.7</c:v>
                </c:pt>
                <c:pt idx="30">
                  <c:v>5.5</c:v>
                </c:pt>
                <c:pt idx="31">
                  <c:v>5.5</c:v>
                </c:pt>
                <c:pt idx="32">
                  <c:v>5.8</c:v>
                </c:pt>
                <c:pt idx="33">
                  <c:v>6</c:v>
                </c:pt>
                <c:pt idx="34">
                  <c:v>5.4</c:v>
                </c:pt>
                <c:pt idx="35">
                  <c:v>6</c:v>
                </c:pt>
                <c:pt idx="36">
                  <c:v>6.7</c:v>
                </c:pt>
                <c:pt idx="37">
                  <c:v>6.3</c:v>
                </c:pt>
                <c:pt idx="38">
                  <c:v>5.6</c:v>
                </c:pt>
                <c:pt idx="39">
                  <c:v>5.5</c:v>
                </c:pt>
                <c:pt idx="40">
                  <c:v>5.5</c:v>
                </c:pt>
                <c:pt idx="41">
                  <c:v>6.1</c:v>
                </c:pt>
                <c:pt idx="42">
                  <c:v>5.8</c:v>
                </c:pt>
                <c:pt idx="43">
                  <c:v>5</c:v>
                </c:pt>
                <c:pt idx="44">
                  <c:v>5.6</c:v>
                </c:pt>
                <c:pt idx="45">
                  <c:v>5.7</c:v>
                </c:pt>
                <c:pt idx="46">
                  <c:v>5.7</c:v>
                </c:pt>
                <c:pt idx="47">
                  <c:v>6.2</c:v>
                </c:pt>
                <c:pt idx="48">
                  <c:v>5.0999999999999996</c:v>
                </c:pt>
                <c:pt idx="49">
                  <c:v>5.7</c:v>
                </c:pt>
              </c:numCache>
            </c:numRef>
          </c:xVal>
          <c:yVal>
            <c:numRef>
              <c:f>iris_dataset!$E$53:$E$102</c:f>
              <c:numCache>
                <c:formatCode>General</c:formatCode>
                <c:ptCount val="5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  <c:pt idx="40">
                  <c:v>4.4000000000000004</c:v>
                </c:pt>
                <c:pt idx="41">
                  <c:v>4.5999999999999996</c:v>
                </c:pt>
                <c:pt idx="42">
                  <c:v>4</c:v>
                </c:pt>
                <c:pt idx="43">
                  <c:v>3.3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4.3</c:v>
                </c:pt>
                <c:pt idx="48">
                  <c:v>3</c:v>
                </c:pt>
                <c:pt idx="49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75-4BE4-8CB7-407092D54712}"/>
            </c:ext>
          </c:extLst>
        </c:ser>
        <c:ser>
          <c:idx val="2"/>
          <c:order val="2"/>
          <c:tx>
            <c:v>virginica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iris_dataset!$C$103:$C$152</c:f>
              <c:numCache>
                <c:formatCode>General</c:formatCode>
                <c:ptCount val="50"/>
                <c:pt idx="0">
                  <c:v>6.3</c:v>
                </c:pt>
                <c:pt idx="1">
                  <c:v>5.8</c:v>
                </c:pt>
                <c:pt idx="2">
                  <c:v>7.1</c:v>
                </c:pt>
                <c:pt idx="3">
                  <c:v>6.3</c:v>
                </c:pt>
                <c:pt idx="4">
                  <c:v>6.5</c:v>
                </c:pt>
                <c:pt idx="5">
                  <c:v>7.6</c:v>
                </c:pt>
                <c:pt idx="6">
                  <c:v>4.9000000000000004</c:v>
                </c:pt>
                <c:pt idx="7">
                  <c:v>7.3</c:v>
                </c:pt>
                <c:pt idx="8">
                  <c:v>6.7</c:v>
                </c:pt>
                <c:pt idx="9">
                  <c:v>7.2</c:v>
                </c:pt>
                <c:pt idx="10">
                  <c:v>6.5</c:v>
                </c:pt>
                <c:pt idx="11">
                  <c:v>6.4</c:v>
                </c:pt>
                <c:pt idx="12">
                  <c:v>6.8</c:v>
                </c:pt>
                <c:pt idx="13">
                  <c:v>5.7</c:v>
                </c:pt>
                <c:pt idx="14">
                  <c:v>5.8</c:v>
                </c:pt>
                <c:pt idx="15">
                  <c:v>6.4</c:v>
                </c:pt>
                <c:pt idx="16">
                  <c:v>6.5</c:v>
                </c:pt>
                <c:pt idx="17">
                  <c:v>7.7</c:v>
                </c:pt>
                <c:pt idx="18">
                  <c:v>7.7</c:v>
                </c:pt>
                <c:pt idx="19">
                  <c:v>6</c:v>
                </c:pt>
                <c:pt idx="20">
                  <c:v>6.9</c:v>
                </c:pt>
                <c:pt idx="21">
                  <c:v>5.6</c:v>
                </c:pt>
                <c:pt idx="22">
                  <c:v>7.7</c:v>
                </c:pt>
                <c:pt idx="23">
                  <c:v>6.3</c:v>
                </c:pt>
                <c:pt idx="24">
                  <c:v>6.7</c:v>
                </c:pt>
                <c:pt idx="25">
                  <c:v>7.2</c:v>
                </c:pt>
                <c:pt idx="26">
                  <c:v>6.2</c:v>
                </c:pt>
                <c:pt idx="27">
                  <c:v>6.1</c:v>
                </c:pt>
                <c:pt idx="28">
                  <c:v>6.4</c:v>
                </c:pt>
                <c:pt idx="29">
                  <c:v>7.2</c:v>
                </c:pt>
                <c:pt idx="30">
                  <c:v>7.4</c:v>
                </c:pt>
                <c:pt idx="31">
                  <c:v>7.9</c:v>
                </c:pt>
                <c:pt idx="32">
                  <c:v>6.4</c:v>
                </c:pt>
                <c:pt idx="33">
                  <c:v>6.3</c:v>
                </c:pt>
                <c:pt idx="34">
                  <c:v>6.1</c:v>
                </c:pt>
                <c:pt idx="35">
                  <c:v>7.7</c:v>
                </c:pt>
                <c:pt idx="36">
                  <c:v>6.3</c:v>
                </c:pt>
                <c:pt idx="37">
                  <c:v>6.4</c:v>
                </c:pt>
                <c:pt idx="38">
                  <c:v>6</c:v>
                </c:pt>
                <c:pt idx="39">
                  <c:v>6.9</c:v>
                </c:pt>
                <c:pt idx="40">
                  <c:v>6.7</c:v>
                </c:pt>
                <c:pt idx="41">
                  <c:v>6.9</c:v>
                </c:pt>
                <c:pt idx="42">
                  <c:v>5.8</c:v>
                </c:pt>
                <c:pt idx="43">
                  <c:v>6.8</c:v>
                </c:pt>
                <c:pt idx="44">
                  <c:v>6.7</c:v>
                </c:pt>
                <c:pt idx="45">
                  <c:v>6.7</c:v>
                </c:pt>
                <c:pt idx="46">
                  <c:v>6.3</c:v>
                </c:pt>
                <c:pt idx="47">
                  <c:v>6.5</c:v>
                </c:pt>
                <c:pt idx="48">
                  <c:v>6.2</c:v>
                </c:pt>
                <c:pt idx="49">
                  <c:v>5.9</c:v>
                </c:pt>
              </c:numCache>
            </c:numRef>
          </c:xVal>
          <c:yVal>
            <c:numRef>
              <c:f>iris_dataset!$E$103:$E$152</c:f>
              <c:numCache>
                <c:formatCode>General</c:formatCode>
                <c:ptCount val="5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  <c:pt idx="40">
                  <c:v>5.6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5.9</c:v>
                </c:pt>
                <c:pt idx="44">
                  <c:v>5.7</c:v>
                </c:pt>
                <c:pt idx="45">
                  <c:v>5.2</c:v>
                </c:pt>
                <c:pt idx="46">
                  <c:v>5</c:v>
                </c:pt>
                <c:pt idx="47">
                  <c:v>5.2</c:v>
                </c:pt>
                <c:pt idx="48">
                  <c:v>5.4</c:v>
                </c:pt>
                <c:pt idx="49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75-4BE4-8CB7-407092D54712}"/>
            </c:ext>
          </c:extLst>
        </c:ser>
        <c:ser>
          <c:idx val="3"/>
          <c:order val="3"/>
          <c:tx>
            <c:strRef>
              <c:f>iris_dataset!$W$48</c:f>
              <c:strCache>
                <c:ptCount val="1"/>
                <c:pt idx="0">
                  <c:v>C1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xVal>
            <c:numRef>
              <c:f>iris_dataset!$X$48</c:f>
              <c:numCache>
                <c:formatCode>0.00</c:formatCode>
                <c:ptCount val="1"/>
                <c:pt idx="0">
                  <c:v>5.0059999999999993</c:v>
                </c:pt>
              </c:numCache>
            </c:numRef>
          </c:xVal>
          <c:yVal>
            <c:numRef>
              <c:f>iris_dataset!$Y$48</c:f>
              <c:numCache>
                <c:formatCode>0.00</c:formatCode>
                <c:ptCount val="1"/>
                <c:pt idx="0">
                  <c:v>1.4620000000000002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75-4BE4-8CB7-407092D54712}"/>
            </c:ext>
          </c:extLst>
        </c:ser>
        <c:ser>
          <c:idx val="4"/>
          <c:order val="4"/>
          <c:tx>
            <c:strRef>
              <c:f>iris_dataset!$W$49</c:f>
              <c:strCache>
                <c:ptCount val="1"/>
                <c:pt idx="0">
                  <c:v>C2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FF00"/>
              </a:solidFill>
              <a:ln w="28575">
                <a:noFill/>
              </a:ln>
              <a:effectLst/>
            </c:spPr>
          </c:marker>
          <c:xVal>
            <c:numRef>
              <c:f>iris_dataset!$X$49</c:f>
              <c:numCache>
                <c:formatCode>0.00</c:formatCode>
                <c:ptCount val="1"/>
                <c:pt idx="0">
                  <c:v>5.8610169491525426</c:v>
                </c:pt>
              </c:numCache>
            </c:numRef>
          </c:xVal>
          <c:yVal>
            <c:numRef>
              <c:f>iris_dataset!$Y$49</c:f>
              <c:numCache>
                <c:formatCode>0.00</c:formatCode>
                <c:ptCount val="1"/>
                <c:pt idx="0">
                  <c:v>4.3694915254237294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75-4BE4-8CB7-407092D54712}"/>
            </c:ext>
          </c:extLst>
        </c:ser>
        <c:ser>
          <c:idx val="5"/>
          <c:order val="5"/>
          <c:tx>
            <c:strRef>
              <c:f>iris_dataset!$W$50</c:f>
              <c:strCache>
                <c:ptCount val="1"/>
                <c:pt idx="0">
                  <c:v>C3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xVal>
            <c:numRef>
              <c:f>iris_dataset!$X$50</c:f>
              <c:numCache>
                <c:formatCode>0.00</c:formatCode>
                <c:ptCount val="1"/>
                <c:pt idx="0">
                  <c:v>6.8390243902439023</c:v>
                </c:pt>
              </c:numCache>
            </c:numRef>
          </c:xVal>
          <c:yVal>
            <c:numRef>
              <c:f>iris_dataset!$Y$50</c:f>
              <c:numCache>
                <c:formatCode>0.00</c:formatCode>
                <c:ptCount val="1"/>
                <c:pt idx="0">
                  <c:v>5.6780487804878037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75-4BE4-8CB7-407092D54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115471"/>
        <c:axId val="2055125039"/>
      </c:scatterChart>
      <c:valAx>
        <c:axId val="205511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5125039"/>
        <c:crosses val="autoZero"/>
        <c:crossBetween val="midCat"/>
      </c:valAx>
      <c:valAx>
        <c:axId val="205512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5115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iris_dataset!$C$3:$C$152</c:f>
              <c:numCache>
                <c:formatCode>General</c:formatCode>
                <c:ptCount val="1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  <c:pt idx="50">
                  <c:v>7</c:v>
                </c:pt>
                <c:pt idx="51">
                  <c:v>6.4</c:v>
                </c:pt>
                <c:pt idx="52">
                  <c:v>6.9</c:v>
                </c:pt>
                <c:pt idx="53">
                  <c:v>5.5</c:v>
                </c:pt>
                <c:pt idx="54">
                  <c:v>6.5</c:v>
                </c:pt>
                <c:pt idx="55">
                  <c:v>5.7</c:v>
                </c:pt>
                <c:pt idx="56">
                  <c:v>6.3</c:v>
                </c:pt>
                <c:pt idx="57">
                  <c:v>4.9000000000000004</c:v>
                </c:pt>
                <c:pt idx="58">
                  <c:v>6.6</c:v>
                </c:pt>
                <c:pt idx="59">
                  <c:v>5.2</c:v>
                </c:pt>
                <c:pt idx="60">
                  <c:v>5</c:v>
                </c:pt>
                <c:pt idx="61">
                  <c:v>5.9</c:v>
                </c:pt>
                <c:pt idx="62">
                  <c:v>6</c:v>
                </c:pt>
                <c:pt idx="63">
                  <c:v>6.1</c:v>
                </c:pt>
                <c:pt idx="64">
                  <c:v>5.6</c:v>
                </c:pt>
                <c:pt idx="65">
                  <c:v>6.7</c:v>
                </c:pt>
                <c:pt idx="66">
                  <c:v>5.6</c:v>
                </c:pt>
                <c:pt idx="67">
                  <c:v>5.8</c:v>
                </c:pt>
                <c:pt idx="68">
                  <c:v>6.2</c:v>
                </c:pt>
                <c:pt idx="69">
                  <c:v>5.6</c:v>
                </c:pt>
                <c:pt idx="70">
                  <c:v>5.9</c:v>
                </c:pt>
                <c:pt idx="71">
                  <c:v>6.1</c:v>
                </c:pt>
                <c:pt idx="72">
                  <c:v>6.3</c:v>
                </c:pt>
                <c:pt idx="73">
                  <c:v>6.1</c:v>
                </c:pt>
                <c:pt idx="74">
                  <c:v>6.4</c:v>
                </c:pt>
                <c:pt idx="75">
                  <c:v>6.6</c:v>
                </c:pt>
                <c:pt idx="76">
                  <c:v>6.8</c:v>
                </c:pt>
                <c:pt idx="77">
                  <c:v>6.7</c:v>
                </c:pt>
                <c:pt idx="78">
                  <c:v>6</c:v>
                </c:pt>
                <c:pt idx="79">
                  <c:v>5.7</c:v>
                </c:pt>
                <c:pt idx="80">
                  <c:v>5.5</c:v>
                </c:pt>
                <c:pt idx="81">
                  <c:v>5.5</c:v>
                </c:pt>
                <c:pt idx="82">
                  <c:v>5.8</c:v>
                </c:pt>
                <c:pt idx="83">
                  <c:v>6</c:v>
                </c:pt>
                <c:pt idx="84">
                  <c:v>5.4</c:v>
                </c:pt>
                <c:pt idx="85">
                  <c:v>6</c:v>
                </c:pt>
                <c:pt idx="86">
                  <c:v>6.7</c:v>
                </c:pt>
                <c:pt idx="87">
                  <c:v>6.3</c:v>
                </c:pt>
                <c:pt idx="88">
                  <c:v>5.6</c:v>
                </c:pt>
                <c:pt idx="89">
                  <c:v>5.5</c:v>
                </c:pt>
                <c:pt idx="90">
                  <c:v>5.5</c:v>
                </c:pt>
                <c:pt idx="91">
                  <c:v>6.1</c:v>
                </c:pt>
                <c:pt idx="92">
                  <c:v>5.8</c:v>
                </c:pt>
                <c:pt idx="93">
                  <c:v>5</c:v>
                </c:pt>
                <c:pt idx="94">
                  <c:v>5.6</c:v>
                </c:pt>
                <c:pt idx="95">
                  <c:v>5.7</c:v>
                </c:pt>
                <c:pt idx="96">
                  <c:v>5.7</c:v>
                </c:pt>
                <c:pt idx="97">
                  <c:v>6.2</c:v>
                </c:pt>
                <c:pt idx="98">
                  <c:v>5.0999999999999996</c:v>
                </c:pt>
                <c:pt idx="99">
                  <c:v>5.7</c:v>
                </c:pt>
                <c:pt idx="100">
                  <c:v>6.3</c:v>
                </c:pt>
                <c:pt idx="101">
                  <c:v>5.8</c:v>
                </c:pt>
                <c:pt idx="102">
                  <c:v>7.1</c:v>
                </c:pt>
                <c:pt idx="103">
                  <c:v>6.3</c:v>
                </c:pt>
                <c:pt idx="104">
                  <c:v>6.5</c:v>
                </c:pt>
                <c:pt idx="105">
                  <c:v>7.6</c:v>
                </c:pt>
                <c:pt idx="106">
                  <c:v>4.9000000000000004</c:v>
                </c:pt>
                <c:pt idx="107">
                  <c:v>7.3</c:v>
                </c:pt>
                <c:pt idx="108">
                  <c:v>6.7</c:v>
                </c:pt>
                <c:pt idx="109">
                  <c:v>7.2</c:v>
                </c:pt>
                <c:pt idx="110">
                  <c:v>6.5</c:v>
                </c:pt>
                <c:pt idx="111">
                  <c:v>6.4</c:v>
                </c:pt>
                <c:pt idx="112">
                  <c:v>6.8</c:v>
                </c:pt>
                <c:pt idx="113">
                  <c:v>5.7</c:v>
                </c:pt>
                <c:pt idx="114">
                  <c:v>5.8</c:v>
                </c:pt>
                <c:pt idx="115">
                  <c:v>6.4</c:v>
                </c:pt>
                <c:pt idx="116">
                  <c:v>6.5</c:v>
                </c:pt>
                <c:pt idx="117">
                  <c:v>7.7</c:v>
                </c:pt>
                <c:pt idx="118">
                  <c:v>7.7</c:v>
                </c:pt>
                <c:pt idx="119">
                  <c:v>6</c:v>
                </c:pt>
                <c:pt idx="120">
                  <c:v>6.9</c:v>
                </c:pt>
                <c:pt idx="121">
                  <c:v>5.6</c:v>
                </c:pt>
                <c:pt idx="122">
                  <c:v>7.7</c:v>
                </c:pt>
                <c:pt idx="123">
                  <c:v>6.3</c:v>
                </c:pt>
                <c:pt idx="124">
                  <c:v>6.7</c:v>
                </c:pt>
                <c:pt idx="125">
                  <c:v>7.2</c:v>
                </c:pt>
                <c:pt idx="126">
                  <c:v>6.2</c:v>
                </c:pt>
                <c:pt idx="127">
                  <c:v>6.1</c:v>
                </c:pt>
                <c:pt idx="128">
                  <c:v>6.4</c:v>
                </c:pt>
                <c:pt idx="129">
                  <c:v>7.2</c:v>
                </c:pt>
                <c:pt idx="130">
                  <c:v>7.4</c:v>
                </c:pt>
                <c:pt idx="131">
                  <c:v>7.9</c:v>
                </c:pt>
                <c:pt idx="132">
                  <c:v>6.4</c:v>
                </c:pt>
                <c:pt idx="133">
                  <c:v>6.3</c:v>
                </c:pt>
                <c:pt idx="134">
                  <c:v>6.1</c:v>
                </c:pt>
                <c:pt idx="135">
                  <c:v>7.7</c:v>
                </c:pt>
                <c:pt idx="136">
                  <c:v>6.3</c:v>
                </c:pt>
                <c:pt idx="137">
                  <c:v>6.4</c:v>
                </c:pt>
                <c:pt idx="138">
                  <c:v>6</c:v>
                </c:pt>
                <c:pt idx="139">
                  <c:v>6.9</c:v>
                </c:pt>
                <c:pt idx="140">
                  <c:v>6.7</c:v>
                </c:pt>
                <c:pt idx="141">
                  <c:v>6.9</c:v>
                </c:pt>
                <c:pt idx="142">
                  <c:v>5.8</c:v>
                </c:pt>
                <c:pt idx="143">
                  <c:v>6.8</c:v>
                </c:pt>
                <c:pt idx="144">
                  <c:v>6.7</c:v>
                </c:pt>
                <c:pt idx="145">
                  <c:v>6.7</c:v>
                </c:pt>
                <c:pt idx="146">
                  <c:v>6.3</c:v>
                </c:pt>
                <c:pt idx="147">
                  <c:v>6.5</c:v>
                </c:pt>
                <c:pt idx="148">
                  <c:v>6.2</c:v>
                </c:pt>
                <c:pt idx="149">
                  <c:v>5.9</c:v>
                </c:pt>
              </c:numCache>
            </c:numRef>
          </c:xVal>
          <c:yVal>
            <c:numRef>
              <c:f>iris_dataset!$E$3:$E$152</c:f>
              <c:numCache>
                <c:formatCode>General</c:formatCode>
                <c:ptCount val="1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  <c:pt idx="50">
                  <c:v>4.7</c:v>
                </c:pt>
                <c:pt idx="51">
                  <c:v>4.5</c:v>
                </c:pt>
                <c:pt idx="52">
                  <c:v>4.9000000000000004</c:v>
                </c:pt>
                <c:pt idx="53">
                  <c:v>4</c:v>
                </c:pt>
                <c:pt idx="54">
                  <c:v>4.5999999999999996</c:v>
                </c:pt>
                <c:pt idx="55">
                  <c:v>4.5</c:v>
                </c:pt>
                <c:pt idx="56">
                  <c:v>4.7</c:v>
                </c:pt>
                <c:pt idx="57">
                  <c:v>3.3</c:v>
                </c:pt>
                <c:pt idx="58">
                  <c:v>4.5999999999999996</c:v>
                </c:pt>
                <c:pt idx="59">
                  <c:v>3.9</c:v>
                </c:pt>
                <c:pt idx="60">
                  <c:v>3.5</c:v>
                </c:pt>
                <c:pt idx="61">
                  <c:v>4.2</c:v>
                </c:pt>
                <c:pt idx="62">
                  <c:v>4</c:v>
                </c:pt>
                <c:pt idx="63">
                  <c:v>4.7</c:v>
                </c:pt>
                <c:pt idx="64">
                  <c:v>3.6</c:v>
                </c:pt>
                <c:pt idx="65">
                  <c:v>4.4000000000000004</c:v>
                </c:pt>
                <c:pt idx="66">
                  <c:v>4.5</c:v>
                </c:pt>
                <c:pt idx="67">
                  <c:v>4.0999999999999996</c:v>
                </c:pt>
                <c:pt idx="68">
                  <c:v>4.5</c:v>
                </c:pt>
                <c:pt idx="69">
                  <c:v>3.9</c:v>
                </c:pt>
                <c:pt idx="70">
                  <c:v>4.8</c:v>
                </c:pt>
                <c:pt idx="71">
                  <c:v>4</c:v>
                </c:pt>
                <c:pt idx="72">
                  <c:v>4.9000000000000004</c:v>
                </c:pt>
                <c:pt idx="73">
                  <c:v>4.7</c:v>
                </c:pt>
                <c:pt idx="74">
                  <c:v>4.3</c:v>
                </c:pt>
                <c:pt idx="75">
                  <c:v>4.4000000000000004</c:v>
                </c:pt>
                <c:pt idx="76">
                  <c:v>4.8</c:v>
                </c:pt>
                <c:pt idx="77">
                  <c:v>5</c:v>
                </c:pt>
                <c:pt idx="78">
                  <c:v>4.5</c:v>
                </c:pt>
                <c:pt idx="79">
                  <c:v>3.5</c:v>
                </c:pt>
                <c:pt idx="80">
                  <c:v>3.8</c:v>
                </c:pt>
                <c:pt idx="81">
                  <c:v>3.7</c:v>
                </c:pt>
                <c:pt idx="82">
                  <c:v>3.9</c:v>
                </c:pt>
                <c:pt idx="83">
                  <c:v>5.0999999999999996</c:v>
                </c:pt>
                <c:pt idx="84">
                  <c:v>4.5</c:v>
                </c:pt>
                <c:pt idx="85">
                  <c:v>4.5</c:v>
                </c:pt>
                <c:pt idx="86">
                  <c:v>4.7</c:v>
                </c:pt>
                <c:pt idx="87">
                  <c:v>4.4000000000000004</c:v>
                </c:pt>
                <c:pt idx="88">
                  <c:v>4.0999999999999996</c:v>
                </c:pt>
                <c:pt idx="89">
                  <c:v>4</c:v>
                </c:pt>
                <c:pt idx="90">
                  <c:v>4.4000000000000004</c:v>
                </c:pt>
                <c:pt idx="91">
                  <c:v>4.5999999999999996</c:v>
                </c:pt>
                <c:pt idx="92">
                  <c:v>4</c:v>
                </c:pt>
                <c:pt idx="93">
                  <c:v>3.3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4.3</c:v>
                </c:pt>
                <c:pt idx="98">
                  <c:v>3</c:v>
                </c:pt>
                <c:pt idx="99">
                  <c:v>4.0999999999999996</c:v>
                </c:pt>
                <c:pt idx="100">
                  <c:v>6</c:v>
                </c:pt>
                <c:pt idx="101">
                  <c:v>5.0999999999999996</c:v>
                </c:pt>
                <c:pt idx="102">
                  <c:v>5.9</c:v>
                </c:pt>
                <c:pt idx="103">
                  <c:v>5.6</c:v>
                </c:pt>
                <c:pt idx="104">
                  <c:v>5.8</c:v>
                </c:pt>
                <c:pt idx="105">
                  <c:v>6.6</c:v>
                </c:pt>
                <c:pt idx="106">
                  <c:v>4.5</c:v>
                </c:pt>
                <c:pt idx="107">
                  <c:v>6.3</c:v>
                </c:pt>
                <c:pt idx="108">
                  <c:v>5.8</c:v>
                </c:pt>
                <c:pt idx="109">
                  <c:v>6.1</c:v>
                </c:pt>
                <c:pt idx="110">
                  <c:v>5.0999999999999996</c:v>
                </c:pt>
                <c:pt idx="111">
                  <c:v>5.3</c:v>
                </c:pt>
                <c:pt idx="112">
                  <c:v>5.5</c:v>
                </c:pt>
                <c:pt idx="113">
                  <c:v>5</c:v>
                </c:pt>
                <c:pt idx="114">
                  <c:v>5.0999999999999996</c:v>
                </c:pt>
                <c:pt idx="115">
                  <c:v>5.3</c:v>
                </c:pt>
                <c:pt idx="116">
                  <c:v>5.5</c:v>
                </c:pt>
                <c:pt idx="117">
                  <c:v>6.7</c:v>
                </c:pt>
                <c:pt idx="118">
                  <c:v>6.9</c:v>
                </c:pt>
                <c:pt idx="119">
                  <c:v>5</c:v>
                </c:pt>
                <c:pt idx="120">
                  <c:v>5.7</c:v>
                </c:pt>
                <c:pt idx="121">
                  <c:v>4.9000000000000004</c:v>
                </c:pt>
                <c:pt idx="122">
                  <c:v>6.7</c:v>
                </c:pt>
                <c:pt idx="123">
                  <c:v>4.9000000000000004</c:v>
                </c:pt>
                <c:pt idx="124">
                  <c:v>5.7</c:v>
                </c:pt>
                <c:pt idx="125">
                  <c:v>6</c:v>
                </c:pt>
                <c:pt idx="126">
                  <c:v>4.8</c:v>
                </c:pt>
                <c:pt idx="127">
                  <c:v>4.9000000000000004</c:v>
                </c:pt>
                <c:pt idx="128">
                  <c:v>5.6</c:v>
                </c:pt>
                <c:pt idx="129">
                  <c:v>5.8</c:v>
                </c:pt>
                <c:pt idx="130">
                  <c:v>6.1</c:v>
                </c:pt>
                <c:pt idx="131">
                  <c:v>6.4</c:v>
                </c:pt>
                <c:pt idx="132">
                  <c:v>5.6</c:v>
                </c:pt>
                <c:pt idx="133">
                  <c:v>5.0999999999999996</c:v>
                </c:pt>
                <c:pt idx="134">
                  <c:v>5.6</c:v>
                </c:pt>
                <c:pt idx="135">
                  <c:v>6.1</c:v>
                </c:pt>
                <c:pt idx="136">
                  <c:v>5.6</c:v>
                </c:pt>
                <c:pt idx="137">
                  <c:v>5.5</c:v>
                </c:pt>
                <c:pt idx="138">
                  <c:v>4.8</c:v>
                </c:pt>
                <c:pt idx="139">
                  <c:v>5.4</c:v>
                </c:pt>
                <c:pt idx="140">
                  <c:v>5.6</c:v>
                </c:pt>
                <c:pt idx="141">
                  <c:v>5.0999999999999996</c:v>
                </c:pt>
                <c:pt idx="142">
                  <c:v>5.0999999999999996</c:v>
                </c:pt>
                <c:pt idx="143">
                  <c:v>5.9</c:v>
                </c:pt>
                <c:pt idx="144">
                  <c:v>5.7</c:v>
                </c:pt>
                <c:pt idx="145">
                  <c:v>5.2</c:v>
                </c:pt>
                <c:pt idx="146">
                  <c:v>5</c:v>
                </c:pt>
                <c:pt idx="147">
                  <c:v>5.2</c:v>
                </c:pt>
                <c:pt idx="148">
                  <c:v>5.4</c:v>
                </c:pt>
                <c:pt idx="149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542-4D1B-A2FA-7430EE548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115471"/>
        <c:axId val="2055125039"/>
      </c:scatterChart>
      <c:valAx>
        <c:axId val="205511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5125039"/>
        <c:crosses val="autoZero"/>
        <c:crossBetween val="midCat"/>
      </c:valAx>
      <c:valAx>
        <c:axId val="205512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5115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0</xdr:row>
      <xdr:rowOff>26670</xdr:rowOff>
    </xdr:from>
    <xdr:to>
      <xdr:col>14</xdr:col>
      <xdr:colOff>327660</xdr:colOff>
      <xdr:row>15</xdr:row>
      <xdr:rowOff>26670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04200E-1999-48A6-B1F2-2CE921316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77560</xdr:colOff>
      <xdr:row>6</xdr:row>
      <xdr:rowOff>149678</xdr:rowOff>
    </xdr:from>
    <xdr:to>
      <xdr:col>40</xdr:col>
      <xdr:colOff>217714</xdr:colOff>
      <xdr:row>21</xdr:row>
      <xdr:rowOff>108857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D62048F-32E8-4179-93BC-D3943A4F1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81642</xdr:colOff>
      <xdr:row>22</xdr:row>
      <xdr:rowOff>149679</xdr:rowOff>
    </xdr:from>
    <xdr:to>
      <xdr:col>40</xdr:col>
      <xdr:colOff>225135</xdr:colOff>
      <xdr:row>37</xdr:row>
      <xdr:rowOff>108858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5154DB-7568-4A2C-A12B-61FB12AF0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98961</xdr:colOff>
      <xdr:row>39</xdr:row>
      <xdr:rowOff>149679</xdr:rowOff>
    </xdr:from>
    <xdr:to>
      <xdr:col>40</xdr:col>
      <xdr:colOff>242454</xdr:colOff>
      <xdr:row>54</xdr:row>
      <xdr:rowOff>108858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C7D5CE2-9B83-4AD8-9B7F-9CA81AA55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0</xdr:colOff>
      <xdr:row>7</xdr:row>
      <xdr:rowOff>0</xdr:rowOff>
    </xdr:from>
    <xdr:to>
      <xdr:col>52</xdr:col>
      <xdr:colOff>140155</xdr:colOff>
      <xdr:row>21</xdr:row>
      <xdr:rowOff>149679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D52B92F-37DE-4ADC-81E0-657810AE3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DA2A4A4E-EB7B-4555-A377-88D5F02E9D58}" autoFormatId="16" applyNumberFormats="0" applyBorderFormats="0" applyFontFormats="0" applyPatternFormats="0" applyAlignmentFormats="0" applyWidthHeightFormats="0">
  <queryTableRefresh nextId="24" unboundColumnsRight="15">
    <queryTableFields count="21">
      <queryTableField id="6" name="target_name" tableColumnId="6"/>
      <queryTableField id="5" name="target" tableColumnId="5"/>
      <queryTableField id="1" name="sepal length (cm)" tableColumnId="1"/>
      <queryTableField id="2" name="sepal width (cm)" tableColumnId="2"/>
      <queryTableField id="3" name="petal length (cm)" tableColumnId="3"/>
      <queryTableField id="4" name="petal width (cm)" tableColumnId="4"/>
      <queryTableField id="8" dataBound="0" tableColumnId="7"/>
      <queryTableField id="9" dataBound="0" tableColumnId="8"/>
      <queryTableField id="10" dataBound="0" tableColumnId="9"/>
      <queryTableField id="11" dataBound="0" tableColumnId="10"/>
      <queryTableField id="12" dataBound="0" tableColumnId="11"/>
      <queryTableField id="14" dataBound="0" tableColumnId="12"/>
      <queryTableField id="15" dataBound="0" tableColumnId="13"/>
      <queryTableField id="16" dataBound="0" tableColumnId="14"/>
      <queryTableField id="17" dataBound="0" tableColumnId="15"/>
      <queryTableField id="18" dataBound="0" tableColumnId="16"/>
      <queryTableField id="19" dataBound="0" tableColumnId="17"/>
      <queryTableField id="20" dataBound="0" tableColumnId="18"/>
      <queryTableField id="21" dataBound="0" tableColumnId="19"/>
      <queryTableField id="22" dataBound="0" tableColumnId="20"/>
      <queryTableField id="23" dataBound="0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D3C1C7-C0A4-4961-B2E5-69628AE2F23D}" name="iris_dataset" displayName="iris_dataset" ref="A2:U152" tableType="queryTable" totalsRowShown="0">
  <autoFilter ref="A2:U152" xr:uid="{A09969FB-992E-481F-B337-265F5730568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</autoFilter>
  <tableColumns count="21">
    <tableColumn id="6" xr3:uid="{E69A7ACD-BBE9-4AB4-A1FA-ED68DA1F315E}" uniqueName="6" name="target_name" queryTableFieldId="6" dataDxfId="16"/>
    <tableColumn id="5" xr3:uid="{B0D019B3-E192-4A88-85B9-A89C3E611F4A}" uniqueName="5" name="target" queryTableFieldId="5" dataDxfId="15"/>
    <tableColumn id="1" xr3:uid="{4DFFFBD7-DB87-42F6-BED0-CAD0DA42FD89}" uniqueName="1" name="sepal length (cm)" queryTableFieldId="1"/>
    <tableColumn id="2" xr3:uid="{37D1FD42-9A9A-41EA-8EB8-7080AF9F7315}" uniqueName="2" name="sepal width (cm)" queryTableFieldId="2"/>
    <tableColumn id="3" xr3:uid="{300F1BA7-0AD9-4B28-931D-41A44F9CD09E}" uniqueName="3" name="petal length (cm)" queryTableFieldId="3"/>
    <tableColumn id="4" xr3:uid="{AA9B9D2C-0517-421E-8112-0895C2E8325E}" uniqueName="4" name="petal width (cm)" queryTableFieldId="4"/>
    <tableColumn id="7" xr3:uid="{47F5C404-EE36-4AF4-99CB-4B84656501B1}" uniqueName="7" name="C1" queryTableFieldId="8" dataDxfId="14">
      <calculatedColumnFormula>SQRT(((iris_dataset[[#This Row],[sepal length (cm)]]-$X$12)^2)+((iris_dataset[[#This Row],[petal length (cm)]]-$Y$12)^2))</calculatedColumnFormula>
    </tableColumn>
    <tableColumn id="8" xr3:uid="{CC4AAA4C-618D-410E-BBD0-16240E153C9B}" uniqueName="8" name="C2" queryTableFieldId="9" dataDxfId="13">
      <calculatedColumnFormula>SQRT(((iris_dataset[[#This Row],[sepal length (cm)]]-$X$13)^2)+((iris_dataset[[#This Row],[petal length (cm)]]-$Y$13)^2))</calculatedColumnFormula>
    </tableColumn>
    <tableColumn id="9" xr3:uid="{F7ED52FB-EA65-4159-B6E8-A68778663F00}" uniqueName="9" name="C3" queryTableFieldId="10" dataDxfId="12">
      <calculatedColumnFormula>SQRT(((iris_dataset[[#This Row],[sepal length (cm)]]-$X$14)^2)+((iris_dataset[[#This Row],[petal length (cm)]]-$Y$14)^2))</calculatedColumnFormula>
    </tableColumn>
    <tableColumn id="10" xr3:uid="{B7868EB8-2F1F-4CB9-8FFC-2EAED2477DDF}" uniqueName="10" name="Menor" queryTableFieldId="11" dataDxfId="11">
      <calculatedColumnFormula>SMALL(iris_dataset[[#This Row],[C1]:[C3]],1)</calculatedColumnFormula>
    </tableColumn>
    <tableColumn id="11" xr3:uid="{DE14910E-45D6-4150-ABB1-1F8B5BD1F642}" uniqueName="11" name="Cluster" queryTableFieldId="12" dataDxfId="10">
      <calculatedColumnFormula>IF(iris_dataset[[#This Row],[C1]]=iris_dataset[[#This Row],[Menor]],iris_dataset[[#Headers],[C1]],IF(iris_dataset[[#This Row],[C2]]=iris_dataset[[#This Row],[Menor]],iris_dataset[[#Headers],[C2]],iris_dataset[[#Headers],[C3]]))</calculatedColumnFormula>
    </tableColumn>
    <tableColumn id="12" xr3:uid="{ACF6FD07-83C4-4920-AA07-29C6A8CAE9E4}" uniqueName="12" name="C1-1" queryTableFieldId="14" dataDxfId="9">
      <calculatedColumnFormula>SQRT(((iris_dataset[[#This Row],[sepal length (cm)]]-$X$31)^2)+((iris_dataset[[#This Row],[petal length (cm)]]-$Y$31)^2))</calculatedColumnFormula>
    </tableColumn>
    <tableColumn id="13" xr3:uid="{D5BC2617-DF9D-4AEE-BB2C-6E8F2494C289}" uniqueName="13" name="C2-1" queryTableFieldId="15" dataDxfId="8">
      <calculatedColumnFormula>SQRT(((iris_dataset[[#This Row],[sepal length (cm)]]-$X$32)^2)+((iris_dataset[[#This Row],[petal length (cm)]]-$Y$32)^2))</calculatedColumnFormula>
    </tableColumn>
    <tableColumn id="14" xr3:uid="{99B48E23-9F82-4D53-9C3C-F0975D65365F}" uniqueName="14" name="C3-1" queryTableFieldId="16" dataDxfId="7">
      <calculatedColumnFormula>SQRT(((iris_dataset[[#This Row],[sepal length (cm)]]-$X$33)^2)+((iris_dataset[[#This Row],[petal length (cm)]]-$Y$33)^2))</calculatedColumnFormula>
    </tableColumn>
    <tableColumn id="15" xr3:uid="{0026D3D3-989F-4319-890B-C0AAA4A8CA47}" uniqueName="15" name="Menor-1" queryTableFieldId="17" dataDxfId="6">
      <calculatedColumnFormula>SMALL(iris_dataset[[#This Row],[C1-1]:[C3-1]],1)</calculatedColumnFormula>
    </tableColumn>
    <tableColumn id="16" xr3:uid="{132853A5-288A-4C60-9705-976F652EE870}" uniqueName="16" name="Cluster-1" queryTableFieldId="18" dataDxfId="5">
      <calculatedColumnFormula>IF(iris_dataset[[#This Row],[C1-1]]=iris_dataset[[#This Row],[Menor-1]],iris_dataset[[#Headers],[C1]],IF(iris_dataset[[#This Row],[C2-1]]=iris_dataset[[#This Row],[Menor-1]],iris_dataset[[#Headers],[C2]],iris_dataset[[#Headers],[C3]]))</calculatedColumnFormula>
    </tableColumn>
    <tableColumn id="17" xr3:uid="{D21CEE38-A066-49CB-81EB-8722CE365407}" uniqueName="17" name="C1-2" queryTableFieldId="19" dataDxfId="4">
      <calculatedColumnFormula>SQRT(((iris_dataset[[#This Row],[sepal length (cm)]]-$X$48)^2)+((iris_dataset[[#This Row],[petal length (cm)]]-$Y$48)^2))</calculatedColumnFormula>
    </tableColumn>
    <tableColumn id="18" xr3:uid="{25A240DA-5F00-4622-9F94-EE979682D32D}" uniqueName="18" name="C2-2" queryTableFieldId="20" dataDxfId="3">
      <calculatedColumnFormula>SQRT(((iris_dataset[[#This Row],[sepal length (cm)]]-$X$49)^2)+((iris_dataset[[#This Row],[petal length (cm)]]-$Y$49)^2))</calculatedColumnFormula>
    </tableColumn>
    <tableColumn id="19" xr3:uid="{54B3260A-95D1-4D28-91C8-AB247A1CC002}" uniqueName="19" name="C3-2" queryTableFieldId="21" dataDxfId="2">
      <calculatedColumnFormula>SQRT(((iris_dataset[[#This Row],[sepal length (cm)]]-$X$50)^2)+((iris_dataset[[#This Row],[petal length (cm)]]-$Y$50)^2))</calculatedColumnFormula>
    </tableColumn>
    <tableColumn id="20" xr3:uid="{E013741A-5BBB-4138-9E1B-FE7C337393D4}" uniqueName="20" name="Menor-2" queryTableFieldId="22" dataDxfId="1">
      <calculatedColumnFormula>SMALL(iris_dataset[[#This Row],[C1-2]:[C3-2]],1)</calculatedColumnFormula>
    </tableColumn>
    <tableColumn id="21" xr3:uid="{C3F1581B-5E37-47D3-819E-D33A3B6093DD}" uniqueName="21" name="Cluster-2" queryTableFieldId="23" dataDxfId="0">
      <calculatedColumnFormula>IF(iris_dataset[[#This Row],[C1-2]]=iris_dataset[[#This Row],[Menor-2]],iris_dataset[[#Headers],[C1]],IF(iris_dataset[[#This Row],[C2-2]]=iris_dataset[[#This Row],[Menor-2]],iris_dataset[[#Headers],[C2]],iris_dataset[[#Headers],[C3]]))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22232-3C5F-40C9-A9BA-9F3AC0C59A13}">
  <dimension ref="B2:D15"/>
  <sheetViews>
    <sheetView tabSelected="1" workbookViewId="0">
      <selection activeCell="B10" sqref="B10:G15"/>
    </sheetView>
  </sheetViews>
  <sheetFormatPr defaultColWidth="8.85546875" defaultRowHeight="15" x14ac:dyDescent="0.25"/>
  <cols>
    <col min="1" max="1" width="8.85546875" style="1"/>
    <col min="2" max="2" width="14" style="1" customWidth="1"/>
    <col min="3" max="16384" width="8.85546875" style="1"/>
  </cols>
  <sheetData>
    <row r="2" spans="2:4" x14ac:dyDescent="0.25">
      <c r="B2" s="1" t="s">
        <v>0</v>
      </c>
      <c r="C2" s="2" t="s">
        <v>5</v>
      </c>
      <c r="D2" s="2" t="s">
        <v>6</v>
      </c>
    </row>
    <row r="3" spans="2:4" x14ac:dyDescent="0.25">
      <c r="B3" s="1" t="s">
        <v>1</v>
      </c>
      <c r="C3" s="3">
        <v>0.25</v>
      </c>
      <c r="D3" s="3">
        <v>1</v>
      </c>
    </row>
    <row r="4" spans="2:4" x14ac:dyDescent="0.25">
      <c r="B4" s="1" t="s">
        <v>2</v>
      </c>
      <c r="C4" s="3">
        <v>1.75</v>
      </c>
      <c r="D4" s="3">
        <v>0.5</v>
      </c>
    </row>
    <row r="5" spans="2:4" x14ac:dyDescent="0.25">
      <c r="B5" s="1" t="s">
        <v>3</v>
      </c>
      <c r="C5" s="3">
        <v>0</v>
      </c>
      <c r="D5" s="3">
        <v>1.5</v>
      </c>
    </row>
    <row r="6" spans="2:4" x14ac:dyDescent="0.25">
      <c r="B6" s="1" t="s">
        <v>4</v>
      </c>
      <c r="C6" s="3">
        <v>1.5</v>
      </c>
      <c r="D6" s="3">
        <v>1.5</v>
      </c>
    </row>
    <row r="7" spans="2:4" x14ac:dyDescent="0.25">
      <c r="B7" s="1" t="s">
        <v>8</v>
      </c>
      <c r="C7" s="3">
        <v>1</v>
      </c>
      <c r="D7" s="3">
        <v>1.5</v>
      </c>
    </row>
    <row r="8" spans="2:4" x14ac:dyDescent="0.25">
      <c r="B8" s="1" t="s">
        <v>7</v>
      </c>
      <c r="C8" s="3">
        <v>1</v>
      </c>
      <c r="D8" s="3">
        <v>1</v>
      </c>
    </row>
    <row r="10" spans="2:4" x14ac:dyDescent="0.25">
      <c r="B10" s="1" t="s">
        <v>15</v>
      </c>
      <c r="C10" s="1" t="s">
        <v>14</v>
      </c>
      <c r="D10" s="1" t="s">
        <v>16</v>
      </c>
    </row>
    <row r="11" spans="2:4" x14ac:dyDescent="0.25">
      <c r="B11" s="1" t="s">
        <v>1</v>
      </c>
      <c r="C11" s="4">
        <f>SQRT((($C$8-C3)^2)+(($D$8-D3)^2))</f>
        <v>0.75</v>
      </c>
      <c r="D11" s="1" t="s">
        <v>9</v>
      </c>
    </row>
    <row r="12" spans="2:4" x14ac:dyDescent="0.25">
      <c r="B12" s="1" t="s">
        <v>2</v>
      </c>
      <c r="C12" s="4">
        <f>SQRT((($C$8-C4)^2)+(($D$8-D4)^2))</f>
        <v>0.90138781886599728</v>
      </c>
      <c r="D12" s="1" t="s">
        <v>10</v>
      </c>
    </row>
    <row r="13" spans="2:4" x14ac:dyDescent="0.25">
      <c r="B13" s="1" t="s">
        <v>3</v>
      </c>
      <c r="C13" s="4">
        <f>SQRT((($C$8-C5)^2)+(($D$8-D5)^2))</f>
        <v>1.1180339887498949</v>
      </c>
      <c r="D13" s="1" t="s">
        <v>11</v>
      </c>
    </row>
    <row r="14" spans="2:4" x14ac:dyDescent="0.25">
      <c r="B14" s="1" t="s">
        <v>4</v>
      </c>
      <c r="C14" s="4">
        <f>SQRT((($C$8-C6)^2)+(($D$8-D6)^2))</f>
        <v>0.70710678118654757</v>
      </c>
      <c r="D14" s="1" t="s">
        <v>12</v>
      </c>
    </row>
    <row r="15" spans="2:4" x14ac:dyDescent="0.25">
      <c r="B15" s="1" t="s">
        <v>8</v>
      </c>
      <c r="C15" s="4">
        <f>SQRT((($C$8-C7)^2)+(($D$8-D7)^2))</f>
        <v>0.5</v>
      </c>
      <c r="D15" s="1" t="s">
        <v>13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53EFD-FB37-482A-8162-1594760B4283}">
  <dimension ref="A1:AF152"/>
  <sheetViews>
    <sheetView zoomScale="55" zoomScaleNormal="55" workbookViewId="0">
      <selection activeCell="AE65" sqref="AE65"/>
    </sheetView>
  </sheetViews>
  <sheetFormatPr defaultRowHeight="15" x14ac:dyDescent="0.25"/>
  <cols>
    <col min="1" max="1" width="14.5703125" bestFit="1" customWidth="1"/>
    <col min="2" max="2" width="8.5703125" bestFit="1" customWidth="1"/>
    <col min="3" max="3" width="18.7109375" bestFit="1" customWidth="1"/>
    <col min="4" max="4" width="0.42578125" customWidth="1"/>
    <col min="5" max="5" width="18.5703125" bestFit="1" customWidth="1"/>
    <col min="6" max="6" width="0.7109375" customWidth="1"/>
    <col min="8" max="10" width="8.5703125" customWidth="1"/>
    <col min="11" max="11" width="12" bestFit="1" customWidth="1"/>
    <col min="12" max="14" width="12" customWidth="1"/>
    <col min="15" max="15" width="11" bestFit="1" customWidth="1"/>
    <col min="16" max="16" width="11.42578125" bestFit="1" customWidth="1"/>
    <col min="17" max="20" width="11.42578125" customWidth="1"/>
    <col min="21" max="21" width="13.42578125" bestFit="1" customWidth="1"/>
    <col min="22" max="22" width="2.85546875" customWidth="1"/>
    <col min="24" max="25" width="11.85546875" customWidth="1"/>
    <col min="26" max="26" width="3.28515625" customWidth="1"/>
    <col min="29" max="29" width="11.28515625" customWidth="1"/>
    <col min="30" max="30" width="10" bestFit="1" customWidth="1"/>
  </cols>
  <sheetData>
    <row r="1" spans="1:32" x14ac:dyDescent="0.25">
      <c r="G1" s="21" t="s">
        <v>37</v>
      </c>
      <c r="H1" s="21"/>
      <c r="I1" s="21"/>
      <c r="J1" s="21"/>
      <c r="K1" s="21"/>
      <c r="L1" s="21" t="s">
        <v>31</v>
      </c>
      <c r="M1" s="21"/>
      <c r="N1" s="21"/>
      <c r="O1" s="21"/>
      <c r="P1" s="21"/>
      <c r="Q1" s="21" t="s">
        <v>52</v>
      </c>
      <c r="R1" s="21"/>
      <c r="S1" s="21"/>
      <c r="T1" s="21"/>
      <c r="U1" s="21"/>
    </row>
    <row r="2" spans="1:32" x14ac:dyDescent="0.25">
      <c r="A2" t="s">
        <v>22</v>
      </c>
      <c r="B2" t="s">
        <v>21</v>
      </c>
      <c r="C2" t="s">
        <v>17</v>
      </c>
      <c r="D2" t="s">
        <v>18</v>
      </c>
      <c r="E2" t="s">
        <v>19</v>
      </c>
      <c r="F2" t="s">
        <v>20</v>
      </c>
      <c r="G2" t="s">
        <v>26</v>
      </c>
      <c r="H2" t="s">
        <v>29</v>
      </c>
      <c r="I2" t="s">
        <v>30</v>
      </c>
      <c r="J2" t="s">
        <v>36</v>
      </c>
      <c r="K2" t="s">
        <v>0</v>
      </c>
      <c r="L2" t="s">
        <v>38</v>
      </c>
      <c r="M2" t="s">
        <v>39</v>
      </c>
      <c r="N2" t="s">
        <v>40</v>
      </c>
      <c r="O2" t="s">
        <v>41</v>
      </c>
      <c r="P2" t="s">
        <v>59</v>
      </c>
      <c r="Q2" t="s">
        <v>54</v>
      </c>
      <c r="R2" t="s">
        <v>55</v>
      </c>
      <c r="S2" t="s">
        <v>56</v>
      </c>
      <c r="T2" t="s">
        <v>57</v>
      </c>
      <c r="U2" t="s">
        <v>60</v>
      </c>
      <c r="W2" t="s">
        <v>32</v>
      </c>
      <c r="X2" t="s">
        <v>33</v>
      </c>
    </row>
    <row r="3" spans="1:32" x14ac:dyDescent="0.25">
      <c r="A3" s="11" t="s">
        <v>23</v>
      </c>
      <c r="B3" s="7">
        <v>0</v>
      </c>
      <c r="C3" s="7">
        <v>5.0999999999999996</v>
      </c>
      <c r="D3" s="7">
        <v>3.5</v>
      </c>
      <c r="E3" s="7">
        <v>1.4</v>
      </c>
      <c r="F3" s="7">
        <v>0.2</v>
      </c>
      <c r="G3" s="12">
        <f>SQRT(((iris_dataset[[#This Row],[sepal length (cm)]]-$X$12)^2)+((iris_dataset[[#This Row],[petal length (cm)]]-$Y$12)^2))</f>
        <v>1.1045361017187258</v>
      </c>
      <c r="H3" s="12">
        <f>SQRT(((iris_dataset[[#This Row],[sepal length (cm)]]-$X$13)^2)+((iris_dataset[[#This Row],[petal length (cm)]]-$Y$13)^2))</f>
        <v>1.8357559750685821</v>
      </c>
      <c r="I3" s="12">
        <f>SQRT(((iris_dataset[[#This Row],[sepal length (cm)]]-$X$14)^2)+((iris_dataset[[#This Row],[petal length (cm)]]-$Y$14)^2))</f>
        <v>5.9135437767890071</v>
      </c>
      <c r="J3" s="12">
        <f>SMALL(iris_dataset[[#This Row],[C1]:[C3]],1)</f>
        <v>1.1045361017187258</v>
      </c>
      <c r="K3" s="6" t="str">
        <f>IF(iris_dataset[[#This Row],[C1]]=iris_dataset[[#This Row],[Menor]],iris_dataset[[#Headers],[C1]],IF(iris_dataset[[#This Row],[C2]]=iris_dataset[[#This Row],[Menor]],iris_dataset[[#Headers],[C2]],iris_dataset[[#Headers],[C3]]))</f>
        <v>C1</v>
      </c>
      <c r="L3" s="12">
        <f>SQRT(((iris_dataset[[#This Row],[sepal length (cm)]]-$X$31)^2)+((iris_dataset[[#This Row],[petal length (cm)]]-$Y$31)^2))</f>
        <v>0.15338344946994473</v>
      </c>
      <c r="M3" s="12">
        <f>SQRT(((iris_dataset[[#This Row],[sepal length (cm)]]-$X$32)^2)+((iris_dataset[[#This Row],[petal length (cm)]]-$Y$32)^2))</f>
        <v>2.9661682093492017</v>
      </c>
      <c r="N3" s="12">
        <f>SQRT(((iris_dataset[[#This Row],[sepal length (cm)]]-$X$33)^2)+((iris_dataset[[#This Row],[petal length (cm)]]-$Y$33)^2))</f>
        <v>4.6805019322664672</v>
      </c>
      <c r="O3" s="12">
        <f>SMALL(iris_dataset[[#This Row],[C1-1]:[C3-1]],1)</f>
        <v>0.15338344946994473</v>
      </c>
      <c r="P3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C1</v>
      </c>
      <c r="Q3" s="12">
        <f>SQRT(((iris_dataset[[#This Row],[sepal length (cm)]]-$X$48)^2)+((iris_dataset[[#This Row],[petal length (cm)]]-$Y$48)^2))</f>
        <v>0.11260550608207438</v>
      </c>
      <c r="R3" s="12">
        <f>SQRT(((iris_dataset[[#This Row],[sepal length (cm)]]-$X$49)^2)+((iris_dataset[[#This Row],[petal length (cm)]]-$Y$49)^2))</f>
        <v>3.065457015921246</v>
      </c>
      <c r="S3" s="12">
        <f>SQRT(((iris_dataset[[#This Row],[sepal length (cm)]]-$X$50)^2)+((iris_dataset[[#This Row],[petal length (cm)]]-$Y$50)^2))</f>
        <v>4.6179981808242809</v>
      </c>
      <c r="T3" s="12">
        <f>SMALL(iris_dataset[[#This Row],[C1-2]:[C3-2]],1)</f>
        <v>0.11260550608207438</v>
      </c>
      <c r="U3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C1</v>
      </c>
      <c r="W3" t="s">
        <v>34</v>
      </c>
      <c r="X3" t="s">
        <v>35</v>
      </c>
    </row>
    <row r="4" spans="1:32" x14ac:dyDescent="0.25">
      <c r="A4" s="11" t="s">
        <v>23</v>
      </c>
      <c r="B4" s="7">
        <v>0</v>
      </c>
      <c r="C4" s="7">
        <v>4.9000000000000004</v>
      </c>
      <c r="D4" s="7">
        <v>3</v>
      </c>
      <c r="E4" s="7">
        <v>1.4</v>
      </c>
      <c r="F4" s="7">
        <v>0.2</v>
      </c>
      <c r="G4" s="12">
        <f>SQRT(((iris_dataset[[#This Row],[sepal length (cm)]]-$X$12)^2)+((iris_dataset[[#This Row],[petal length (cm)]]-$Y$12)^2))</f>
        <v>0.90553851381374195</v>
      </c>
      <c r="H4" s="12">
        <f>SQRT(((iris_dataset[[#This Row],[sepal length (cm)]]-$X$13)^2)+((iris_dataset[[#This Row],[petal length (cm)]]-$Y$13)^2))</f>
        <v>1.9416487838947598</v>
      </c>
      <c r="I4" s="12">
        <f>SQRT(((iris_dataset[[#This Row],[sepal length (cm)]]-$X$14)^2)+((iris_dataset[[#This Row],[petal length (cm)]]-$Y$14)^2))</f>
        <v>5.9808026217222716</v>
      </c>
      <c r="J4" s="12">
        <f>SMALL(iris_dataset[[#This Row],[C1]:[C3]],1)</f>
        <v>0.90553851381374195</v>
      </c>
      <c r="K4" s="6" t="str">
        <f>IF(iris_dataset[[#This Row],[C1]]=iris_dataset[[#This Row],[Menor]],iris_dataset[[#Headers],[C1]],IF(iris_dataset[[#This Row],[C2]]=iris_dataset[[#This Row],[Menor]],iris_dataset[[#Headers],[C2]],iris_dataset[[#Headers],[C3]]))</f>
        <v>C1</v>
      </c>
      <c r="L4" s="12">
        <f>SQRT(((iris_dataset[[#This Row],[sepal length (cm)]]-$X$31)^2)+((iris_dataset[[#This Row],[petal length (cm)]]-$Y$31)^2))</f>
        <v>8.5768699449984581E-2</v>
      </c>
      <c r="M4" s="12">
        <f>SQRT(((iris_dataset[[#This Row],[sepal length (cm)]]-$X$32)^2)+((iris_dataset[[#This Row],[petal length (cm)]]-$Y$32)^2))</f>
        <v>3.0264475239766866</v>
      </c>
      <c r="N4" s="12">
        <f>SQRT(((iris_dataset[[#This Row],[sepal length (cm)]]-$X$33)^2)+((iris_dataset[[#This Row],[petal length (cm)]]-$Y$33)^2))</f>
        <v>4.7582331330522729</v>
      </c>
      <c r="O4" s="12">
        <f>SMALL(iris_dataset[[#This Row],[C1-1]:[C3-1]],1)</f>
        <v>8.5768699449984581E-2</v>
      </c>
      <c r="P4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C1</v>
      </c>
      <c r="Q4" s="12">
        <f>SQRT(((iris_dataset[[#This Row],[sepal length (cm)]]-$X$48)^2)+((iris_dataset[[#This Row],[petal length (cm)]]-$Y$48)^2))</f>
        <v>0.12280065146406928</v>
      </c>
      <c r="R4" s="12">
        <f>SQRT(((iris_dataset[[#This Row],[sepal length (cm)]]-$X$49)^2)+((iris_dataset[[#This Row],[petal length (cm)]]-$Y$49)^2))</f>
        <v>3.1211269593084174</v>
      </c>
      <c r="S4" s="12">
        <f>SQRT(((iris_dataset[[#This Row],[sepal length (cm)]]-$X$50)^2)+((iris_dataset[[#This Row],[petal length (cm)]]-$Y$50)^2))</f>
        <v>4.6969689113505879</v>
      </c>
      <c r="T4" s="12">
        <f>SMALL(iris_dataset[[#This Row],[C1-2]:[C3-2]],1)</f>
        <v>0.12280065146406928</v>
      </c>
      <c r="U4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C1</v>
      </c>
      <c r="W4" t="s">
        <v>42</v>
      </c>
      <c r="X4" t="s">
        <v>43</v>
      </c>
    </row>
    <row r="5" spans="1:32" x14ac:dyDescent="0.25">
      <c r="A5" s="11" t="s">
        <v>23</v>
      </c>
      <c r="B5" s="7">
        <v>0</v>
      </c>
      <c r="C5" s="7">
        <v>4.7</v>
      </c>
      <c r="D5" s="7">
        <v>3.2</v>
      </c>
      <c r="E5" s="7">
        <v>1.3</v>
      </c>
      <c r="F5" s="7">
        <v>0.2</v>
      </c>
      <c r="G5" s="12">
        <f>SQRT(((iris_dataset[[#This Row],[sepal length (cm)]]-$X$12)^2)+((iris_dataset[[#This Row],[petal length (cm)]]-$Y$12)^2))</f>
        <v>0.72801098892805205</v>
      </c>
      <c r="H5" s="12">
        <f>SQRT(((iris_dataset[[#This Row],[sepal length (cm)]]-$X$13)^2)+((iris_dataset[[#This Row],[petal length (cm)]]-$Y$13)^2))</f>
        <v>2.1400934559032696</v>
      </c>
      <c r="I5" s="12">
        <f>SQRT(((iris_dataset[[#This Row],[sepal length (cm)]]-$X$14)^2)+((iris_dataset[[#This Row],[petal length (cm)]]-$Y$14)^2))</f>
        <v>6.1465437442517237</v>
      </c>
      <c r="J5" s="12">
        <f>SMALL(iris_dataset[[#This Row],[C1]:[C3]],1)</f>
        <v>0.72801098892805205</v>
      </c>
      <c r="K5" s="6" t="str">
        <f>IF(iris_dataset[[#This Row],[C1]]=iris_dataset[[#This Row],[Menor]],iris_dataset[[#Headers],[C1]],IF(iris_dataset[[#This Row],[C2]]=iris_dataset[[#This Row],[Menor]],iris_dataset[[#Headers],[C2]],iris_dataset[[#Headers],[C3]]))</f>
        <v>C1</v>
      </c>
      <c r="L5" s="12">
        <f>SQRT(((iris_dataset[[#This Row],[sepal length (cm)]]-$X$31)^2)+((iris_dataset[[#This Row],[petal length (cm)]]-$Y$31)^2))</f>
        <v>0.30582099759712256</v>
      </c>
      <c r="M5" s="12">
        <f>SQRT(((iris_dataset[[#This Row],[sepal length (cm)]]-$X$32)^2)+((iris_dataset[[#This Row],[petal length (cm)]]-$Y$32)^2))</f>
        <v>3.1908764168629773</v>
      </c>
      <c r="N5" s="12">
        <f>SQRT(((iris_dataset[[#This Row],[sepal length (cm)]]-$X$33)^2)+((iris_dataset[[#This Row],[petal length (cm)]]-$Y$33)^2))</f>
        <v>4.9329443989582211</v>
      </c>
      <c r="O5" s="12">
        <f>SMALL(iris_dataset[[#This Row],[C1-1]:[C3-1]],1)</f>
        <v>0.30582099759712256</v>
      </c>
      <c r="P5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C1</v>
      </c>
      <c r="Q5" s="12">
        <f>SQRT(((iris_dataset[[#This Row],[sepal length (cm)]]-$X$48)^2)+((iris_dataset[[#This Row],[petal length (cm)]]-$Y$48)^2))</f>
        <v>0.34623691311008353</v>
      </c>
      <c r="R5" s="12">
        <f>SQRT(((iris_dataset[[#This Row],[sepal length (cm)]]-$X$49)^2)+((iris_dataset[[#This Row],[petal length (cm)]]-$Y$49)^2))</f>
        <v>3.2817279870317666</v>
      </c>
      <c r="S5" s="12">
        <f>SQRT(((iris_dataset[[#This Row],[sepal length (cm)]]-$X$50)^2)+((iris_dataset[[#This Row],[petal length (cm)]]-$Y$50)^2))</f>
        <v>4.872651892592887</v>
      </c>
      <c r="T5" s="12">
        <f>SMALL(iris_dataset[[#This Row],[C1-2]:[C3-2]],1)</f>
        <v>0.34623691311008353</v>
      </c>
      <c r="U5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C1</v>
      </c>
      <c r="W5" t="s">
        <v>44</v>
      </c>
      <c r="X5" t="s">
        <v>45</v>
      </c>
      <c r="AF5" t="s">
        <v>46</v>
      </c>
    </row>
    <row r="6" spans="1:32" x14ac:dyDescent="0.25">
      <c r="A6" s="11" t="s">
        <v>23</v>
      </c>
      <c r="B6" s="7">
        <v>0</v>
      </c>
      <c r="C6" s="7">
        <v>4.5999999999999996</v>
      </c>
      <c r="D6" s="7">
        <v>3.1</v>
      </c>
      <c r="E6" s="7">
        <v>1.5</v>
      </c>
      <c r="F6" s="7">
        <v>0.2</v>
      </c>
      <c r="G6" s="12">
        <f>SQRT(((iris_dataset[[#This Row],[sepal length (cm)]]-$X$12)^2)+((iris_dataset[[#This Row],[petal length (cm)]]-$Y$12)^2))</f>
        <v>0.59999999999999964</v>
      </c>
      <c r="H6" s="12">
        <f>SQRT(((iris_dataset[[#This Row],[sepal length (cm)]]-$X$13)^2)+((iris_dataset[[#This Row],[petal length (cm)]]-$Y$13)^2))</f>
        <v>2.0518284528683193</v>
      </c>
      <c r="I6" s="12">
        <f>SQRT(((iris_dataset[[#This Row],[sepal length (cm)]]-$X$14)^2)+((iris_dataset[[#This Row],[petal length (cm)]]-$Y$14)^2))</f>
        <v>6.0008332754709999</v>
      </c>
      <c r="J6" s="12">
        <f>SMALL(iris_dataset[[#This Row],[C1]:[C3]],1)</f>
        <v>0.59999999999999964</v>
      </c>
      <c r="K6" s="6" t="str">
        <f>IF(iris_dataset[[#This Row],[C1]]=iris_dataset[[#This Row],[Menor]],iris_dataset[[#Headers],[C1]],IF(iris_dataset[[#This Row],[C2]]=iris_dataset[[#This Row],[Menor]],iris_dataset[[#Headers],[C2]],iris_dataset[[#Headers],[C3]]))</f>
        <v>C1</v>
      </c>
      <c r="L6" s="12">
        <f>SQRT(((iris_dataset[[#This Row],[sepal length (cm)]]-$X$31)^2)+((iris_dataset[[#This Row],[petal length (cm)]]-$Y$31)^2))</f>
        <v>0.36160824814222797</v>
      </c>
      <c r="M6" s="12">
        <f>SQRT(((iris_dataset[[#This Row],[sepal length (cm)]]-$X$32)^2)+((iris_dataset[[#This Row],[petal length (cm)]]-$Y$32)^2))</f>
        <v>3.0479753683640309</v>
      </c>
      <c r="N6" s="12">
        <f>SQRT(((iris_dataset[[#This Row],[sepal length (cm)]]-$X$33)^2)+((iris_dataset[[#This Row],[petal length (cm)]]-$Y$33)^2))</f>
        <v>4.7991494225597302</v>
      </c>
      <c r="O6" s="12">
        <f>SMALL(iris_dataset[[#This Row],[C1-1]:[C3-1]],1)</f>
        <v>0.36160824814222797</v>
      </c>
      <c r="P6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C1</v>
      </c>
      <c r="Q6" s="12">
        <f>SQRT(((iris_dataset[[#This Row],[sepal length (cm)]]-$X$48)^2)+((iris_dataset[[#This Row],[petal length (cm)]]-$Y$48)^2))</f>
        <v>0.40777444745839547</v>
      </c>
      <c r="R6" s="12">
        <f>SQRT(((iris_dataset[[#This Row],[sepal length (cm)]]-$X$49)^2)+((iris_dataset[[#This Row],[petal length (cm)]]-$Y$49)^2))</f>
        <v>3.1343492722618818</v>
      </c>
      <c r="S6" s="12">
        <f>SQRT(((iris_dataset[[#This Row],[sepal length (cm)]]-$X$50)^2)+((iris_dataset[[#This Row],[petal length (cm)]]-$Y$50)^2))</f>
        <v>4.7401816243940171</v>
      </c>
      <c r="T6" s="12">
        <f>SMALL(iris_dataset[[#This Row],[C1-2]:[C3-2]],1)</f>
        <v>0.40777444745839547</v>
      </c>
      <c r="U6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C1</v>
      </c>
      <c r="W6" t="s">
        <v>48</v>
      </c>
      <c r="X6" t="s">
        <v>53</v>
      </c>
    </row>
    <row r="7" spans="1:32" x14ac:dyDescent="0.25">
      <c r="A7" s="11" t="s">
        <v>23</v>
      </c>
      <c r="B7" s="7">
        <v>0</v>
      </c>
      <c r="C7" s="7">
        <v>5</v>
      </c>
      <c r="D7" s="7">
        <v>3.6</v>
      </c>
      <c r="E7" s="7">
        <v>1.4</v>
      </c>
      <c r="F7" s="7">
        <v>0.2</v>
      </c>
      <c r="G7" s="12">
        <f>SQRT(((iris_dataset[[#This Row],[sepal length (cm)]]-$X$12)^2)+((iris_dataset[[#This Row],[petal length (cm)]]-$Y$12)^2))</f>
        <v>1.004987562112089</v>
      </c>
      <c r="H7" s="12">
        <f>SQRT(((iris_dataset[[#This Row],[sepal length (cm)]]-$X$13)^2)+((iris_dataset[[#This Row],[petal length (cm)]]-$Y$13)^2))</f>
        <v>1.8867962264113209</v>
      </c>
      <c r="I7" s="12">
        <f>SQRT(((iris_dataset[[#This Row],[sepal length (cm)]]-$X$14)^2)+((iris_dataset[[#This Row],[petal length (cm)]]-$Y$14)^2))</f>
        <v>5.9464274989274024</v>
      </c>
      <c r="J7" s="12">
        <f>SMALL(iris_dataset[[#This Row],[C1]:[C3]],1)</f>
        <v>1.004987562112089</v>
      </c>
      <c r="K7" s="6" t="str">
        <f>IF(iris_dataset[[#This Row],[C1]]=iris_dataset[[#This Row],[Menor]],iris_dataset[[#Headers],[C1]],IF(iris_dataset[[#This Row],[C2]]=iris_dataset[[#This Row],[Menor]],iris_dataset[[#Headers],[C2]],iris_dataset[[#Headers],[C3]]))</f>
        <v>C1</v>
      </c>
      <c r="L7" s="12">
        <f>SQRT(((iris_dataset[[#This Row],[sepal length (cm)]]-$X$31)^2)+((iris_dataset[[#This Row],[petal length (cm)]]-$Y$31)^2))</f>
        <v>7.3765684354722194E-2</v>
      </c>
      <c r="M7" s="12">
        <f>SQRT(((iris_dataset[[#This Row],[sepal length (cm)]]-$X$32)^2)+((iris_dataset[[#This Row],[petal length (cm)]]-$Y$32)^2))</f>
        <v>2.9947903483832108</v>
      </c>
      <c r="N7" s="12">
        <f>SQRT(((iris_dataset[[#This Row],[sepal length (cm)]]-$X$33)^2)+((iris_dataset[[#This Row],[petal length (cm)]]-$Y$33)^2))</f>
        <v>4.7184680186701797</v>
      </c>
      <c r="O7" s="12">
        <f>SMALL(iris_dataset[[#This Row],[C1-1]:[C3-1]],1)</f>
        <v>7.3765684354722194E-2</v>
      </c>
      <c r="P7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C1</v>
      </c>
      <c r="Q7" s="12">
        <f>SQRT(((iris_dataset[[#This Row],[sepal length (cm)]]-$X$48)^2)+((iris_dataset[[#This Row],[petal length (cm)]]-$Y$48)^2))</f>
        <v>6.2289646009589965E-2</v>
      </c>
      <c r="R7" s="12">
        <f>SQRT(((iris_dataset[[#This Row],[sepal length (cm)]]-$X$49)^2)+((iris_dataset[[#This Row],[petal length (cm)]]-$Y$49)^2))</f>
        <v>3.0918004635311283</v>
      </c>
      <c r="S7" s="12">
        <f>SQRT(((iris_dataset[[#This Row],[sepal length (cm)]]-$X$50)^2)+((iris_dataset[[#This Row],[petal length (cm)]]-$Y$50)^2))</f>
        <v>4.6565772919758501</v>
      </c>
      <c r="T7" s="12">
        <f>SMALL(iris_dataset[[#This Row],[C1-2]:[C3-2]],1)</f>
        <v>6.2289646009589965E-2</v>
      </c>
      <c r="U7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C1</v>
      </c>
      <c r="W7" t="s">
        <v>48</v>
      </c>
      <c r="X7" t="s">
        <v>49</v>
      </c>
    </row>
    <row r="8" spans="1:32" x14ac:dyDescent="0.25">
      <c r="A8" s="11" t="s">
        <v>23</v>
      </c>
      <c r="B8" s="7">
        <v>0</v>
      </c>
      <c r="C8" s="7">
        <v>5.4</v>
      </c>
      <c r="D8" s="7">
        <v>3.9</v>
      </c>
      <c r="E8" s="7">
        <v>1.7</v>
      </c>
      <c r="F8" s="7">
        <v>0.4</v>
      </c>
      <c r="G8" s="12">
        <f>SQRT(((iris_dataset[[#This Row],[sepal length (cm)]]-$X$12)^2)+((iris_dataset[[#This Row],[petal length (cm)]]-$Y$12)^2))</f>
        <v>1.4142135623730954</v>
      </c>
      <c r="H8" s="12">
        <f>SQRT(((iris_dataset[[#This Row],[sepal length (cm)]]-$X$13)^2)+((iris_dataset[[#This Row],[petal length (cm)]]-$Y$13)^2))</f>
        <v>1.4317821063276353</v>
      </c>
      <c r="I8" s="12">
        <f>SQRT(((iris_dataset[[#This Row],[sepal length (cm)]]-$X$14)^2)+((iris_dataset[[#This Row],[petal length (cm)]]-$Y$14)^2))</f>
        <v>5.5362442142665635</v>
      </c>
      <c r="J8" s="12">
        <f>SMALL(iris_dataset[[#This Row],[C1]:[C3]],1)</f>
        <v>1.4142135623730954</v>
      </c>
      <c r="K8" s="6" t="str">
        <f>IF(iris_dataset[[#This Row],[C1]]=iris_dataset[[#This Row],[Menor]],iris_dataset[[#Headers],[C1]],IF(iris_dataset[[#This Row],[C2]]=iris_dataset[[#This Row],[Menor]],iris_dataset[[#Headers],[C2]],iris_dataset[[#Headers],[C3]]))</f>
        <v>C1</v>
      </c>
      <c r="L8" s="12">
        <f>SQRT(((iris_dataset[[#This Row],[sepal length (cm)]]-$X$31)^2)+((iris_dataset[[#This Row],[petal length (cm)]]-$Y$31)^2))</f>
        <v>0.50075994760412978</v>
      </c>
      <c r="M8" s="12">
        <f>SQRT(((iris_dataset[[#This Row],[sepal length (cm)]]-$X$32)^2)+((iris_dataset[[#This Row],[petal length (cm)]]-$Y$32)^2))</f>
        <v>2.6044340888332966</v>
      </c>
      <c r="N8" s="12">
        <f>SQRT(((iris_dataset[[#This Row],[sepal length (cm)]]-$X$33)^2)+((iris_dataset[[#This Row],[petal length (cm)]]-$Y$33)^2))</f>
        <v>4.2939668104829449</v>
      </c>
      <c r="O8" s="12">
        <f>SMALL(iris_dataset[[#This Row],[C1-1]:[C3-1]],1)</f>
        <v>0.50075994760412978</v>
      </c>
      <c r="P8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C1</v>
      </c>
      <c r="Q8" s="12">
        <f>SQRT(((iris_dataset[[#This Row],[sepal length (cm)]]-$X$48)^2)+((iris_dataset[[#This Row],[petal length (cm)]]-$Y$48)^2))</f>
        <v>0.46030424721047347</v>
      </c>
      <c r="R8" s="12">
        <f>SQRT(((iris_dataset[[#This Row],[sepal length (cm)]]-$X$49)^2)+((iris_dataset[[#This Row],[petal length (cm)]]-$Y$49)^2))</f>
        <v>2.7090074993833122</v>
      </c>
      <c r="S8" s="12">
        <f>SQRT(((iris_dataset[[#This Row],[sepal length (cm)]]-$X$50)^2)+((iris_dataset[[#This Row],[petal length (cm)]]-$Y$50)^2))</f>
        <v>4.2303266180825014</v>
      </c>
      <c r="T8" s="12">
        <f>SMALL(iris_dataset[[#This Row],[C1-2]:[C3-2]],1)</f>
        <v>0.46030424721047347</v>
      </c>
      <c r="U8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C1</v>
      </c>
    </row>
    <row r="9" spans="1:32" x14ac:dyDescent="0.25">
      <c r="A9" s="11" t="s">
        <v>23</v>
      </c>
      <c r="B9" s="7">
        <v>0</v>
      </c>
      <c r="C9" s="7">
        <v>4.5999999999999996</v>
      </c>
      <c r="D9" s="7">
        <v>3.4</v>
      </c>
      <c r="E9" s="7">
        <v>1.4</v>
      </c>
      <c r="F9" s="7">
        <v>0.3</v>
      </c>
      <c r="G9" s="12">
        <f>SQRT(((iris_dataset[[#This Row],[sepal length (cm)]]-$X$12)^2)+((iris_dataset[[#This Row],[petal length (cm)]]-$Y$12)^2))</f>
        <v>0.60827625302982169</v>
      </c>
      <c r="H9" s="12">
        <f>SQRT(((iris_dataset[[#This Row],[sepal length (cm)]]-$X$13)^2)+((iris_dataset[[#This Row],[petal length (cm)]]-$Y$13)^2))</f>
        <v>2.1260291625469301</v>
      </c>
      <c r="I9" s="12">
        <f>SQRT(((iris_dataset[[#This Row],[sepal length (cm)]]-$X$14)^2)+((iris_dataset[[#This Row],[petal length (cm)]]-$Y$14)^2))</f>
        <v>6.0926184846911262</v>
      </c>
      <c r="J9" s="12">
        <f>SMALL(iris_dataset[[#This Row],[C1]:[C3]],1)</f>
        <v>0.60827625302982169</v>
      </c>
      <c r="K9" s="6" t="str">
        <f>IF(iris_dataset[[#This Row],[C1]]=iris_dataset[[#This Row],[Menor]],iris_dataset[[#Headers],[C1]],IF(iris_dataset[[#This Row],[C2]]=iris_dataset[[#This Row],[Menor]],iris_dataset[[#Headers],[C2]],iris_dataset[[#Headers],[C3]]))</f>
        <v>C1</v>
      </c>
      <c r="L9" s="12">
        <f>SQRT(((iris_dataset[[#This Row],[sepal length (cm)]]-$X$31)^2)+((iris_dataset[[#This Row],[petal length (cm)]]-$Y$31)^2))</f>
        <v>0.36483002981718216</v>
      </c>
      <c r="M9" s="12">
        <f>SQRT(((iris_dataset[[#This Row],[sepal length (cm)]]-$X$32)^2)+((iris_dataset[[#This Row],[petal length (cm)]]-$Y$32)^2))</f>
        <v>3.13866703701281</v>
      </c>
      <c r="N9" s="12">
        <f>SQRT(((iris_dataset[[#This Row],[sepal length (cm)]]-$X$33)^2)+((iris_dataset[[#This Row],[petal length (cm)]]-$Y$33)^2))</f>
        <v>4.8878736546954569</v>
      </c>
      <c r="O9" s="12">
        <f>SMALL(iris_dataset[[#This Row],[C1-1]:[C3-1]],1)</f>
        <v>0.36483002981718216</v>
      </c>
      <c r="P9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C1</v>
      </c>
      <c r="Q9" s="12">
        <f>SQRT(((iris_dataset[[#This Row],[sepal length (cm)]]-$X$48)^2)+((iris_dataset[[#This Row],[petal length (cm)]]-$Y$48)^2))</f>
        <v>0.41070670800462927</v>
      </c>
      <c r="R9" s="12">
        <f>SQRT(((iris_dataset[[#This Row],[sepal length (cm)]]-$X$49)^2)+((iris_dataset[[#This Row],[petal length (cm)]]-$Y$49)^2))</f>
        <v>3.2261499756851562</v>
      </c>
      <c r="S9" s="12">
        <f>SQRT(((iris_dataset[[#This Row],[sepal length (cm)]]-$X$50)^2)+((iris_dataset[[#This Row],[petal length (cm)]]-$Y$50)^2))</f>
        <v>4.8285537781348431</v>
      </c>
      <c r="T9" s="12">
        <f>SMALL(iris_dataset[[#This Row],[C1-2]:[C3-2]],1)</f>
        <v>0.41070670800462927</v>
      </c>
      <c r="U9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C1</v>
      </c>
    </row>
    <row r="10" spans="1:32" x14ac:dyDescent="0.25">
      <c r="A10" s="11" t="s">
        <v>23</v>
      </c>
      <c r="B10" s="7">
        <v>0</v>
      </c>
      <c r="C10" s="7">
        <v>5</v>
      </c>
      <c r="D10" s="7">
        <v>3.4</v>
      </c>
      <c r="E10" s="7">
        <v>1.5</v>
      </c>
      <c r="F10" s="7">
        <v>0.2</v>
      </c>
      <c r="G10" s="12">
        <f>SQRT(((iris_dataset[[#This Row],[sepal length (cm)]]-$X$12)^2)+((iris_dataset[[#This Row],[petal length (cm)]]-$Y$12)^2))</f>
        <v>1</v>
      </c>
      <c r="H10" s="12">
        <f>SQRT(((iris_dataset[[#This Row],[sepal length (cm)]]-$X$13)^2)+((iris_dataset[[#This Row],[petal length (cm)]]-$Y$13)^2))</f>
        <v>1.8027756377319946</v>
      </c>
      <c r="I10" s="12">
        <f>SQRT(((iris_dataset[[#This Row],[sepal length (cm)]]-$X$14)^2)+((iris_dataset[[#This Row],[petal length (cm)]]-$Y$14)^2))</f>
        <v>5.8523499553598128</v>
      </c>
      <c r="J10" s="12">
        <f>SMALL(iris_dataset[[#This Row],[C1]:[C3]],1)</f>
        <v>1</v>
      </c>
      <c r="K10" s="6" t="str">
        <f>IF(iris_dataset[[#This Row],[C1]]=iris_dataset[[#This Row],[Menor]],iris_dataset[[#Headers],[C1]],IF(iris_dataset[[#This Row],[C2]]=iris_dataset[[#This Row],[Menor]],iris_dataset[[#Headers],[C2]],iris_dataset[[#Headers],[C3]]))</f>
        <v>C1</v>
      </c>
      <c r="L10" s="12">
        <f>SQRT(((iris_dataset[[#This Row],[sepal length (cm)]]-$X$31)^2)+((iris_dataset[[#This Row],[petal length (cm)]]-$Y$31)^2))</f>
        <v>5.5686180120435545E-2</v>
      </c>
      <c r="M10" s="12">
        <f>SQRT(((iris_dataset[[#This Row],[sepal length (cm)]]-$X$32)^2)+((iris_dataset[[#This Row],[petal length (cm)]]-$Y$32)^2))</f>
        <v>2.8996020947178787</v>
      </c>
      <c r="N10" s="12">
        <f>SQRT(((iris_dataset[[#This Row],[sepal length (cm)]]-$X$33)^2)+((iris_dataset[[#This Row],[petal length (cm)]]-$Y$33)^2))</f>
        <v>4.6264961643778282</v>
      </c>
      <c r="O10" s="12">
        <f>SMALL(iris_dataset[[#This Row],[C1-1]:[C3-1]],1)</f>
        <v>5.5686180120435545E-2</v>
      </c>
      <c r="P10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C1</v>
      </c>
      <c r="Q10" s="12">
        <f>SQRT(((iris_dataset[[#This Row],[sepal length (cm)]]-$X$48)^2)+((iris_dataset[[#This Row],[petal length (cm)]]-$Y$48)^2))</f>
        <v>3.8470768123342401E-2</v>
      </c>
      <c r="R10" s="12">
        <f>SQRT(((iris_dataset[[#This Row],[sepal length (cm)]]-$X$49)^2)+((iris_dataset[[#This Row],[petal length (cm)]]-$Y$49)^2))</f>
        <v>2.995885812444552</v>
      </c>
      <c r="S10" s="12">
        <f>SQRT(((iris_dataset[[#This Row],[sepal length (cm)]]-$X$50)^2)+((iris_dataset[[#This Row],[petal length (cm)]]-$Y$50)^2))</f>
        <v>4.5648770323030146</v>
      </c>
      <c r="T10" s="12">
        <f>SMALL(iris_dataset[[#This Row],[C1-2]:[C3-2]],1)</f>
        <v>3.8470768123342401E-2</v>
      </c>
      <c r="U10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C1</v>
      </c>
      <c r="W10" s="22" t="s">
        <v>37</v>
      </c>
      <c r="X10" s="22"/>
      <c r="Y10" s="22"/>
    </row>
    <row r="11" spans="1:32" x14ac:dyDescent="0.25">
      <c r="A11" s="11" t="s">
        <v>23</v>
      </c>
      <c r="B11" s="7">
        <v>0</v>
      </c>
      <c r="C11" s="7">
        <v>4.4000000000000004</v>
      </c>
      <c r="D11" s="7">
        <v>2.9</v>
      </c>
      <c r="E11" s="7">
        <v>1.4</v>
      </c>
      <c r="F11" s="7">
        <v>0.2</v>
      </c>
      <c r="G11" s="12">
        <f>SQRT(((iris_dataset[[#This Row],[sepal length (cm)]]-$X$12)^2)+((iris_dataset[[#This Row],[petal length (cm)]]-$Y$12)^2))</f>
        <v>0.4123105625617664</v>
      </c>
      <c r="H11" s="12">
        <f>SQRT(((iris_dataset[[#This Row],[sepal length (cm)]]-$X$13)^2)+((iris_dataset[[#This Row],[petal length (cm)]]-$Y$13)^2))</f>
        <v>2.2627416997969521</v>
      </c>
      <c r="I11" s="12">
        <f>SQRT(((iris_dataset[[#This Row],[sepal length (cm)]]-$X$14)^2)+((iris_dataset[[#This Row],[petal length (cm)]]-$Y$14)^2))</f>
        <v>6.1741396161732522</v>
      </c>
      <c r="J11" s="12">
        <f>SMALL(iris_dataset[[#This Row],[C1]:[C3]],1)</f>
        <v>0.4123105625617664</v>
      </c>
      <c r="K11" s="6" t="str">
        <f>IF(iris_dataset[[#This Row],[C1]]=iris_dataset[[#This Row],[Menor]],iris_dataset[[#Headers],[C1]],IF(iris_dataset[[#This Row],[C2]]=iris_dataset[[#This Row],[Menor]],iris_dataset[[#Headers],[C2]],iris_dataset[[#Headers],[C3]]))</f>
        <v>C1</v>
      </c>
      <c r="L11" s="12">
        <f>SQRT(((iris_dataset[[#This Row],[sepal length (cm)]]-$X$31)^2)+((iris_dataset[[#This Row],[petal length (cm)]]-$Y$31)^2))</f>
        <v>0.56296601841536409</v>
      </c>
      <c r="M11" s="12">
        <f>SQRT(((iris_dataset[[#This Row],[sepal length (cm)]]-$X$32)^2)+((iris_dataset[[#This Row],[petal length (cm)]]-$Y$32)^2))</f>
        <v>3.2268346004190454</v>
      </c>
      <c r="N11" s="12">
        <f>SQRT(((iris_dataset[[#This Row],[sepal length (cm)]]-$X$33)^2)+((iris_dataset[[#This Row],[petal length (cm)]]-$Y$33)^2))</f>
        <v>4.982468572383798</v>
      </c>
      <c r="O11" s="12">
        <f>SMALL(iris_dataset[[#This Row],[C1-1]:[C3-1]],1)</f>
        <v>0.56296601841536409</v>
      </c>
      <c r="P11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C1</v>
      </c>
      <c r="Q11" s="12">
        <f>SQRT(((iris_dataset[[#This Row],[sepal length (cm)]]-$X$48)^2)+((iris_dataset[[#This Row],[petal length (cm)]]-$Y$48)^2))</f>
        <v>0.60916336068414256</v>
      </c>
      <c r="R11" s="12">
        <f>SQRT(((iris_dataset[[#This Row],[sepal length (cm)]]-$X$49)^2)+((iris_dataset[[#This Row],[petal length (cm)]]-$Y$49)^2))</f>
        <v>3.3094486618278807</v>
      </c>
      <c r="S11" s="12">
        <f>SQRT(((iris_dataset[[#This Row],[sepal length (cm)]]-$X$50)^2)+((iris_dataset[[#This Row],[petal length (cm)]]-$Y$50)^2))</f>
        <v>4.9244838657911982</v>
      </c>
      <c r="T11" s="12">
        <f>SMALL(iris_dataset[[#This Row],[C1-2]:[C3-2]],1)</f>
        <v>0.60916336068414256</v>
      </c>
      <c r="U11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C1</v>
      </c>
      <c r="W11" s="5"/>
      <c r="X11" s="5" t="s">
        <v>27</v>
      </c>
      <c r="Y11" s="5" t="s">
        <v>28</v>
      </c>
      <c r="AC11" s="10" t="s">
        <v>51</v>
      </c>
    </row>
    <row r="12" spans="1:32" x14ac:dyDescent="0.25">
      <c r="A12" s="11" t="s">
        <v>23</v>
      </c>
      <c r="B12" s="7">
        <v>0</v>
      </c>
      <c r="C12" s="7">
        <v>4.9000000000000004</v>
      </c>
      <c r="D12" s="7">
        <v>3.1</v>
      </c>
      <c r="E12" s="7">
        <v>1.5</v>
      </c>
      <c r="F12" s="7">
        <v>0.1</v>
      </c>
      <c r="G12" s="12">
        <f>SQRT(((iris_dataset[[#This Row],[sepal length (cm)]]-$X$12)^2)+((iris_dataset[[#This Row],[petal length (cm)]]-$Y$12)^2))</f>
        <v>0.90000000000000036</v>
      </c>
      <c r="H12" s="12">
        <f>SQRT(((iris_dataset[[#This Row],[sepal length (cm)]]-$X$13)^2)+((iris_dataset[[#This Row],[petal length (cm)]]-$Y$13)^2))</f>
        <v>1.8601075237738272</v>
      </c>
      <c r="I12" s="12">
        <f>SQRT(((iris_dataset[[#This Row],[sepal length (cm)]]-$X$14)^2)+((iris_dataset[[#This Row],[petal length (cm)]]-$Y$14)^2))</f>
        <v>5.8872744118140101</v>
      </c>
      <c r="J12" s="12">
        <f>SMALL(iris_dataset[[#This Row],[C1]:[C3]],1)</f>
        <v>0.90000000000000036</v>
      </c>
      <c r="K12" s="6" t="str">
        <f>IF(iris_dataset[[#This Row],[C1]]=iris_dataset[[#This Row],[Menor]],iris_dataset[[#Headers],[C1]],IF(iris_dataset[[#This Row],[C2]]=iris_dataset[[#This Row],[Menor]],iris_dataset[[#Headers],[C2]],iris_dataset[[#Headers],[C3]]))</f>
        <v>C1</v>
      </c>
      <c r="L12" s="12">
        <f>SQRT(((iris_dataset[[#This Row],[sepal length (cm)]]-$X$31)^2)+((iris_dataset[[#This Row],[petal length (cm)]]-$Y$31)^2))</f>
        <v>7.0822625434439165E-2</v>
      </c>
      <c r="M12" s="12">
        <f>SQRT(((iris_dataset[[#This Row],[sepal length (cm)]]-$X$32)^2)+((iris_dataset[[#This Row],[petal length (cm)]]-$Y$32)^2))</f>
        <v>2.9322871094604115</v>
      </c>
      <c r="N12" s="12">
        <f>SQRT(((iris_dataset[[#This Row],[sepal length (cm)]]-$X$33)^2)+((iris_dataset[[#This Row],[petal length (cm)]]-$Y$33)^2))</f>
        <v>4.6670449820272699</v>
      </c>
      <c r="O12" s="12">
        <f>SMALL(iris_dataset[[#This Row],[C1-1]:[C3-1]],1)</f>
        <v>7.0822625434439165E-2</v>
      </c>
      <c r="P12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C1</v>
      </c>
      <c r="Q12" s="12">
        <f>SQRT(((iris_dataset[[#This Row],[sepal length (cm)]]-$X$48)^2)+((iris_dataset[[#This Row],[petal length (cm)]]-$Y$48)^2))</f>
        <v>0.11260550608207295</v>
      </c>
      <c r="R12" s="12">
        <f>SQRT(((iris_dataset[[#This Row],[sepal length (cm)]]-$X$49)^2)+((iris_dataset[[#This Row],[petal length (cm)]]-$Y$49)^2))</f>
        <v>3.0261419647857006</v>
      </c>
      <c r="S12" s="12">
        <f>SQRT(((iris_dataset[[#This Row],[sepal length (cm)]]-$X$50)^2)+((iris_dataset[[#This Row],[petal length (cm)]]-$Y$50)^2))</f>
        <v>4.6060728607020929</v>
      </c>
      <c r="T12" s="12">
        <f>SMALL(iris_dataset[[#This Row],[C1-2]:[C3-2]],1)</f>
        <v>0.11260550608207295</v>
      </c>
      <c r="U12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C1</v>
      </c>
      <c r="W12" s="5" t="s">
        <v>26</v>
      </c>
      <c r="X12" s="9">
        <v>4</v>
      </c>
      <c r="Y12" s="9">
        <v>1.5</v>
      </c>
      <c r="AC12" s="18">
        <f>SUM(iris_dataset[Menor])</f>
        <v>196.39925055146617</v>
      </c>
    </row>
    <row r="13" spans="1:32" x14ac:dyDescent="0.25">
      <c r="A13" s="11" t="s">
        <v>23</v>
      </c>
      <c r="B13" s="7">
        <v>0</v>
      </c>
      <c r="C13" s="7">
        <v>5.4</v>
      </c>
      <c r="D13" s="7">
        <v>3.7</v>
      </c>
      <c r="E13" s="7">
        <v>1.5</v>
      </c>
      <c r="F13" s="7">
        <v>0.2</v>
      </c>
      <c r="G13" s="12">
        <f>SQRT(((iris_dataset[[#This Row],[sepal length (cm)]]-$X$12)^2)+((iris_dataset[[#This Row],[petal length (cm)]]-$Y$12)^2))</f>
        <v>1.4000000000000004</v>
      </c>
      <c r="H13" s="12">
        <f>SQRT(((iris_dataset[[#This Row],[sepal length (cm)]]-$X$13)^2)+((iris_dataset[[#This Row],[petal length (cm)]]-$Y$13)^2))</f>
        <v>1.6155494421403511</v>
      </c>
      <c r="I13" s="12">
        <f>SQRT(((iris_dataset[[#This Row],[sepal length (cm)]]-$X$14)^2)+((iris_dataset[[#This Row],[petal length (cm)]]-$Y$14)^2))</f>
        <v>5.7280013966478744</v>
      </c>
      <c r="J13" s="12">
        <f>SMALL(iris_dataset[[#This Row],[C1]:[C3]],1)</f>
        <v>1.4000000000000004</v>
      </c>
      <c r="K13" s="6" t="str">
        <f>IF(iris_dataset[[#This Row],[C1]]=iris_dataset[[#This Row],[Menor]],iris_dataset[[#Headers],[C1]],IF(iris_dataset[[#This Row],[C2]]=iris_dataset[[#This Row],[Menor]],iris_dataset[[#Headers],[C2]],iris_dataset[[#Headers],[C3]]))</f>
        <v>C1</v>
      </c>
      <c r="L13" s="12">
        <f>SQRT(((iris_dataset[[#This Row],[sepal length (cm)]]-$X$31)^2)+((iris_dataset[[#This Row],[petal length (cm)]]-$Y$31)^2))</f>
        <v>0.44208752095973103</v>
      </c>
      <c r="M13" s="12">
        <f>SQRT(((iris_dataset[[#This Row],[sepal length (cm)]]-$X$32)^2)+((iris_dataset[[#This Row],[petal length (cm)]]-$Y$32)^2))</f>
        <v>2.800933910186167</v>
      </c>
      <c r="N13" s="12">
        <f>SQRT(((iris_dataset[[#This Row],[sepal length (cm)]]-$X$33)^2)+((iris_dataset[[#This Row],[petal length (cm)]]-$Y$33)^2))</f>
        <v>4.4829787349428871</v>
      </c>
      <c r="O13" s="12">
        <f>SMALL(iris_dataset[[#This Row],[C1-1]:[C3-1]],1)</f>
        <v>0.44208752095973103</v>
      </c>
      <c r="P13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C1</v>
      </c>
      <c r="Q13" s="12">
        <f>SQRT(((iris_dataset[[#This Row],[sepal length (cm)]]-$X$48)^2)+((iris_dataset[[#This Row],[petal length (cm)]]-$Y$48)^2))</f>
        <v>0.39582824558133894</v>
      </c>
      <c r="R13" s="12">
        <f>SQRT(((iris_dataset[[#This Row],[sepal length (cm)]]-$X$49)^2)+((iris_dataset[[#This Row],[petal length (cm)]]-$Y$49)^2))</f>
        <v>2.9062894284438565</v>
      </c>
      <c r="S13" s="12">
        <f>SQRT(((iris_dataset[[#This Row],[sepal length (cm)]]-$X$50)^2)+((iris_dataset[[#This Row],[petal length (cm)]]-$Y$50)^2))</f>
        <v>4.4189232634039319</v>
      </c>
      <c r="T13" s="12">
        <f>SMALL(iris_dataset[[#This Row],[C1-2]:[C3-2]],1)</f>
        <v>0.39582824558133894</v>
      </c>
      <c r="U13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C1</v>
      </c>
      <c r="W13" s="5" t="s">
        <v>29</v>
      </c>
      <c r="X13" s="9">
        <v>6</v>
      </c>
      <c r="Y13" s="9">
        <v>3</v>
      </c>
    </row>
    <row r="14" spans="1:32" x14ac:dyDescent="0.25">
      <c r="A14" s="11" t="s">
        <v>23</v>
      </c>
      <c r="B14" s="7">
        <v>0</v>
      </c>
      <c r="C14" s="7">
        <v>4.8</v>
      </c>
      <c r="D14" s="7">
        <v>3.4</v>
      </c>
      <c r="E14" s="7">
        <v>1.6</v>
      </c>
      <c r="F14" s="7">
        <v>0.2</v>
      </c>
      <c r="G14" s="12">
        <f>SQRT(((iris_dataset[[#This Row],[sepal length (cm)]]-$X$12)^2)+((iris_dataset[[#This Row],[petal length (cm)]]-$Y$12)^2))</f>
        <v>0.8062257748298548</v>
      </c>
      <c r="H14" s="12">
        <f>SQRT(((iris_dataset[[#This Row],[sepal length (cm)]]-$X$13)^2)+((iris_dataset[[#This Row],[petal length (cm)]]-$Y$13)^2))</f>
        <v>1.8439088914585775</v>
      </c>
      <c r="I14" s="12">
        <f>SQRT(((iris_dataset[[#This Row],[sepal length (cm)]]-$X$14)^2)+((iris_dataset[[#This Row],[petal length (cm)]]-$Y$14)^2))</f>
        <v>5.8309518948453007</v>
      </c>
      <c r="J14" s="12">
        <f>SMALL(iris_dataset[[#This Row],[C1]:[C3]],1)</f>
        <v>0.8062257748298548</v>
      </c>
      <c r="K14" s="6" t="str">
        <f>IF(iris_dataset[[#This Row],[C1]]=iris_dataset[[#This Row],[Menor]],iris_dataset[[#Headers],[C1]],IF(iris_dataset[[#This Row],[C2]]=iris_dataset[[#This Row],[Menor]],iris_dataset[[#Headers],[C2]],iris_dataset[[#Headers],[C3]]))</f>
        <v>C1</v>
      </c>
      <c r="L14" s="12">
        <f>SQRT(((iris_dataset[[#This Row],[sepal length (cm)]]-$X$31)^2)+((iris_dataset[[#This Row],[petal length (cm)]]-$Y$31)^2))</f>
        <v>0.21116418341786422</v>
      </c>
      <c r="M14" s="12">
        <f>SQRT(((iris_dataset[[#This Row],[sepal length (cm)]]-$X$32)^2)+((iris_dataset[[#This Row],[petal length (cm)]]-$Y$32)^2))</f>
        <v>2.8753862616779258</v>
      </c>
      <c r="N14" s="12">
        <f>SQRT(((iris_dataset[[#This Row],[sepal length (cm)]]-$X$33)^2)+((iris_dataset[[#This Row],[petal length (cm)]]-$Y$33)^2))</f>
        <v>4.6193806170652953</v>
      </c>
      <c r="O14" s="12">
        <f>SMALL(iris_dataset[[#This Row],[C1-1]:[C3-1]],1)</f>
        <v>0.21116418341786422</v>
      </c>
      <c r="P14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C1</v>
      </c>
      <c r="Q14" s="12">
        <f>SQRT(((iris_dataset[[#This Row],[sepal length (cm)]]-$X$48)^2)+((iris_dataset[[#This Row],[petal length (cm)]]-$Y$48)^2))</f>
        <v>0.24795160818191878</v>
      </c>
      <c r="R14" s="12">
        <f>SQRT(((iris_dataset[[#This Row],[sepal length (cm)]]-$X$49)^2)+((iris_dataset[[#This Row],[petal length (cm)]]-$Y$49)^2))</f>
        <v>2.9657781905905951</v>
      </c>
      <c r="S14" s="12">
        <f>SQRT(((iris_dataset[[#This Row],[sepal length (cm)]]-$X$50)^2)+((iris_dataset[[#This Row],[petal length (cm)]]-$Y$50)^2))</f>
        <v>4.5593971443654233</v>
      </c>
      <c r="T14" s="12">
        <f>SMALL(iris_dataset[[#This Row],[C1-2]:[C3-2]],1)</f>
        <v>0.24795160818191878</v>
      </c>
      <c r="U14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C1</v>
      </c>
      <c r="W14" s="5" t="s">
        <v>30</v>
      </c>
      <c r="X14" s="9">
        <v>7</v>
      </c>
      <c r="Y14" s="9">
        <v>7</v>
      </c>
    </row>
    <row r="15" spans="1:32" x14ac:dyDescent="0.25">
      <c r="A15" s="11" t="s">
        <v>23</v>
      </c>
      <c r="B15" s="7">
        <v>0</v>
      </c>
      <c r="C15" s="7">
        <v>4.8</v>
      </c>
      <c r="D15" s="7">
        <v>3</v>
      </c>
      <c r="E15" s="7">
        <v>1.4</v>
      </c>
      <c r="F15" s="7">
        <v>0.1</v>
      </c>
      <c r="G15" s="12">
        <f>SQRT(((iris_dataset[[#This Row],[sepal length (cm)]]-$X$12)^2)+((iris_dataset[[#This Row],[petal length (cm)]]-$Y$12)^2))</f>
        <v>0.8062257748298548</v>
      </c>
      <c r="H15" s="12">
        <f>SQRT(((iris_dataset[[#This Row],[sepal length (cm)]]-$X$13)^2)+((iris_dataset[[#This Row],[petal length (cm)]]-$Y$13)^2))</f>
        <v>2</v>
      </c>
      <c r="I15" s="12">
        <f>SQRT(((iris_dataset[[#This Row],[sepal length (cm)]]-$X$14)^2)+((iris_dataset[[#This Row],[petal length (cm)]]-$Y$14)^2))</f>
        <v>6.0166435825965294</v>
      </c>
      <c r="J15" s="12">
        <f>SMALL(iris_dataset[[#This Row],[C1]:[C3]],1)</f>
        <v>0.8062257748298548</v>
      </c>
      <c r="K15" s="6" t="str">
        <f>IF(iris_dataset[[#This Row],[C1]]=iris_dataset[[#This Row],[Menor]],iris_dataset[[#Headers],[C1]],IF(iris_dataset[[#This Row],[C2]]=iris_dataset[[#This Row],[Menor]],iris_dataset[[#Headers],[C2]],iris_dataset[[#Headers],[C3]]))</f>
        <v>C1</v>
      </c>
      <c r="L15" s="12">
        <f>SQRT(((iris_dataset[[#This Row],[sepal length (cm)]]-$X$31)^2)+((iris_dataset[[#This Row],[petal length (cm)]]-$Y$31)^2))</f>
        <v>0.1710881744082951</v>
      </c>
      <c r="M15" s="12">
        <f>SQRT(((iris_dataset[[#This Row],[sepal length (cm)]]-$X$32)^2)+((iris_dataset[[#This Row],[petal length (cm)]]-$Y$32)^2))</f>
        <v>3.0610455730027937</v>
      </c>
      <c r="N15" s="12">
        <f>SQRT(((iris_dataset[[#This Row],[sepal length (cm)]]-$X$33)^2)+((iris_dataset[[#This Row],[petal length (cm)]]-$Y$33)^2))</f>
        <v>4.7997525617201982</v>
      </c>
      <c r="O15" s="12">
        <f>SMALL(iris_dataset[[#This Row],[C1-1]:[C3-1]],1)</f>
        <v>0.1710881744082951</v>
      </c>
      <c r="P15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C1</v>
      </c>
      <c r="Q15" s="12">
        <f>SQRT(((iris_dataset[[#This Row],[sepal length (cm)]]-$X$48)^2)+((iris_dataset[[#This Row],[petal length (cm)]]-$Y$48)^2))</f>
        <v>0.21512786895239733</v>
      </c>
      <c r="R15" s="12">
        <f>SQRT(((iris_dataset[[#This Row],[sepal length (cm)]]-$X$49)^2)+((iris_dataset[[#This Row],[petal length (cm)]]-$Y$49)^2))</f>
        <v>3.1533532764269081</v>
      </c>
      <c r="S15" s="12">
        <f>SQRT(((iris_dataset[[#This Row],[sepal length (cm)]]-$X$50)^2)+((iris_dataset[[#This Row],[petal length (cm)]]-$Y$50)^2))</f>
        <v>4.7391266951035087</v>
      </c>
      <c r="T15" s="12">
        <f>SMALL(iris_dataset[[#This Row],[C1-2]:[C3-2]],1)</f>
        <v>0.21512786895239733</v>
      </c>
      <c r="U15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C1</v>
      </c>
    </row>
    <row r="16" spans="1:32" x14ac:dyDescent="0.25">
      <c r="A16" s="11" t="s">
        <v>23</v>
      </c>
      <c r="B16" s="7">
        <v>0</v>
      </c>
      <c r="C16" s="7">
        <v>4.3</v>
      </c>
      <c r="D16" s="7">
        <v>3</v>
      </c>
      <c r="E16" s="7">
        <v>1.1000000000000001</v>
      </c>
      <c r="F16" s="7">
        <v>0.1</v>
      </c>
      <c r="G16" s="12">
        <f>SQRT(((iris_dataset[[#This Row],[sepal length (cm)]]-$X$12)^2)+((iris_dataset[[#This Row],[petal length (cm)]]-$Y$12)^2))</f>
        <v>0.49999999999999983</v>
      </c>
      <c r="H16" s="12">
        <f>SQRT(((iris_dataset[[#This Row],[sepal length (cm)]]-$X$13)^2)+((iris_dataset[[#This Row],[petal length (cm)]]-$Y$13)^2))</f>
        <v>2.5495097567963922</v>
      </c>
      <c r="I16" s="12">
        <f>SQRT(((iris_dataset[[#This Row],[sepal length (cm)]]-$X$14)^2)+((iris_dataset[[#This Row],[petal length (cm)]]-$Y$14)^2))</f>
        <v>6.4884512790033337</v>
      </c>
      <c r="J16" s="12">
        <f>SMALL(iris_dataset[[#This Row],[C1]:[C3]],1)</f>
        <v>0.49999999999999983</v>
      </c>
      <c r="K16" s="6" t="str">
        <f>IF(iris_dataset[[#This Row],[C1]]=iris_dataset[[#This Row],[Menor]],iris_dataset[[#Headers],[C1]],IF(iris_dataset[[#This Row],[C2]]=iris_dataset[[#This Row],[Menor]],iris_dataset[[#Headers],[C2]],iris_dataset[[#Headers],[C3]]))</f>
        <v>C1</v>
      </c>
      <c r="L16" s="12">
        <f>SQRT(((iris_dataset[[#This Row],[sepal length (cm)]]-$X$31)^2)+((iris_dataset[[#This Row],[petal length (cm)]]-$Y$31)^2))</f>
        <v>0.75224125658143381</v>
      </c>
      <c r="M16" s="12">
        <f>SQRT(((iris_dataset[[#This Row],[sepal length (cm)]]-$X$32)^2)+((iris_dataset[[#This Row],[petal length (cm)]]-$Y$32)^2))</f>
        <v>3.5392524199762434</v>
      </c>
      <c r="N16" s="12">
        <f>SQRT(((iris_dataset[[#This Row],[sepal length (cm)]]-$X$33)^2)+((iris_dataset[[#This Row],[petal length (cm)]]-$Y$33)^2))</f>
        <v>5.2934163101617999</v>
      </c>
      <c r="O16" s="12">
        <f>SMALL(iris_dataset[[#This Row],[C1-1]:[C3-1]],1)</f>
        <v>0.75224125658143381</v>
      </c>
      <c r="P16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C1</v>
      </c>
      <c r="Q16" s="12">
        <f>SQRT(((iris_dataset[[#This Row],[sepal length (cm)]]-$X$48)^2)+((iris_dataset[[#This Row],[petal length (cm)]]-$Y$48)^2))</f>
        <v>0.7933977564878788</v>
      </c>
      <c r="R16" s="12">
        <f>SQRT(((iris_dataset[[#This Row],[sepal length (cm)]]-$X$49)^2)+((iris_dataset[[#This Row],[petal length (cm)]]-$Y$49)^2))</f>
        <v>3.6230303269996371</v>
      </c>
      <c r="S16" s="12">
        <f>SQRT(((iris_dataset[[#This Row],[sepal length (cm)]]-$X$50)^2)+((iris_dataset[[#This Row],[petal length (cm)]]-$Y$50)^2))</f>
        <v>5.2349952713234886</v>
      </c>
      <c r="T16" s="12">
        <f>SMALL(iris_dataset[[#This Row],[C1-2]:[C3-2]],1)</f>
        <v>0.7933977564878788</v>
      </c>
      <c r="U16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C1</v>
      </c>
    </row>
    <row r="17" spans="1:30" x14ac:dyDescent="0.25">
      <c r="A17" s="11" t="s">
        <v>23</v>
      </c>
      <c r="B17" s="7">
        <v>0</v>
      </c>
      <c r="C17" s="7">
        <v>5.8</v>
      </c>
      <c r="D17" s="7">
        <v>4</v>
      </c>
      <c r="E17" s="7">
        <v>1.2</v>
      </c>
      <c r="F17" s="7">
        <v>0.2</v>
      </c>
      <c r="G17" s="12">
        <f>SQRT(((iris_dataset[[#This Row],[sepal length (cm)]]-$X$12)^2)+((iris_dataset[[#This Row],[petal length (cm)]]-$Y$12)^2))</f>
        <v>1.8248287590894656</v>
      </c>
      <c r="H17" s="12">
        <f>SQRT(((iris_dataset[[#This Row],[sepal length (cm)]]-$X$13)^2)+((iris_dataset[[#This Row],[petal length (cm)]]-$Y$13)^2))</f>
        <v>1.8110770276274835</v>
      </c>
      <c r="I17" s="12">
        <f>SQRT(((iris_dataset[[#This Row],[sepal length (cm)]]-$X$14)^2)+((iris_dataset[[#This Row],[petal length (cm)]]-$Y$14)^2))</f>
        <v>5.9228371579843389</v>
      </c>
      <c r="J17" s="12">
        <f>SMALL(iris_dataset[[#This Row],[C1]:[C3]],1)</f>
        <v>1.8110770276274835</v>
      </c>
      <c r="K17" s="6" t="str">
        <f>IF(iris_dataset[[#This Row],[C1]]=iris_dataset[[#This Row],[Menor]],iris_dataset[[#Headers],[C1]],IF(iris_dataset[[#This Row],[C2]]=iris_dataset[[#This Row],[Menor]],iris_dataset[[#Headers],[C2]],iris_dataset[[#Headers],[C3]]))</f>
        <v>C2</v>
      </c>
      <c r="L17" s="12">
        <f>SQRT(((iris_dataset[[#This Row],[sepal length (cm)]]-$X$31)^2)+((iris_dataset[[#This Row],[petal length (cm)]]-$Y$31)^2))</f>
        <v>0.88022899197650806</v>
      </c>
      <c r="M17" s="12">
        <f>SQRT(((iris_dataset[[#This Row],[sepal length (cm)]]-$X$32)^2)+((iris_dataset[[#This Row],[petal length (cm)]]-$Y$32)^2))</f>
        <v>3.0571228303749916</v>
      </c>
      <c r="N17" s="12">
        <f>SQRT(((iris_dataset[[#This Row],[sepal length (cm)]]-$X$33)^2)+((iris_dataset[[#This Row],[petal length (cm)]]-$Y$33)^2))</f>
        <v>4.663491285456538</v>
      </c>
      <c r="O17" s="12">
        <f>SMALL(iris_dataset[[#This Row],[C1-1]:[C3-1]],1)</f>
        <v>0.88022899197650806</v>
      </c>
      <c r="P17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C1</v>
      </c>
      <c r="Q17" s="12">
        <f>SQRT(((iris_dataset[[#This Row],[sepal length (cm)]]-$X$48)^2)+((iris_dataset[[#This Row],[petal length (cm)]]-$Y$48)^2))</f>
        <v>0.83611004060470473</v>
      </c>
      <c r="R17" s="12">
        <f>SQRT(((iris_dataset[[#This Row],[sepal length (cm)]]-$X$49)^2)+((iris_dataset[[#This Row],[petal length (cm)]]-$Y$49)^2))</f>
        <v>3.1700787999380586</v>
      </c>
      <c r="S17" s="12">
        <f>SQRT(((iris_dataset[[#This Row],[sepal length (cm)]]-$X$50)^2)+((iris_dataset[[#This Row],[petal length (cm)]]-$Y$50)^2))</f>
        <v>4.5970090889566464</v>
      </c>
      <c r="T17" s="12">
        <f>SMALL(iris_dataset[[#This Row],[C1-2]:[C3-2]],1)</f>
        <v>0.83611004060470473</v>
      </c>
      <c r="U17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C1</v>
      </c>
    </row>
    <row r="18" spans="1:30" x14ac:dyDescent="0.25">
      <c r="A18" s="11" t="s">
        <v>23</v>
      </c>
      <c r="B18" s="7">
        <v>0</v>
      </c>
      <c r="C18" s="7">
        <v>5.7</v>
      </c>
      <c r="D18" s="7">
        <v>4.4000000000000004</v>
      </c>
      <c r="E18" s="7">
        <v>1.5</v>
      </c>
      <c r="F18" s="7">
        <v>0.4</v>
      </c>
      <c r="G18" s="12">
        <f>SQRT(((iris_dataset[[#This Row],[sepal length (cm)]]-$X$12)^2)+((iris_dataset[[#This Row],[petal length (cm)]]-$Y$12)^2))</f>
        <v>1.7000000000000002</v>
      </c>
      <c r="H18" s="12">
        <f>SQRT(((iris_dataset[[#This Row],[sepal length (cm)]]-$X$13)^2)+((iris_dataset[[#This Row],[petal length (cm)]]-$Y$13)^2))</f>
        <v>1.5297058540778354</v>
      </c>
      <c r="I18" s="12">
        <f>SQRT(((iris_dataset[[#This Row],[sepal length (cm)]]-$X$14)^2)+((iris_dataset[[#This Row],[petal length (cm)]]-$Y$14)^2))</f>
        <v>5.6515484603779162</v>
      </c>
      <c r="J18" s="12">
        <f>SMALL(iris_dataset[[#This Row],[C1]:[C3]],1)</f>
        <v>1.5297058540778354</v>
      </c>
      <c r="K18" s="6" t="str">
        <f>IF(iris_dataset[[#This Row],[C1]]=iris_dataset[[#This Row],[Menor]],iris_dataset[[#Headers],[C1]],IF(iris_dataset[[#This Row],[C2]]=iris_dataset[[#This Row],[Menor]],iris_dataset[[#Headers],[C2]],iris_dataset[[#Headers],[C3]]))</f>
        <v>C2</v>
      </c>
      <c r="L18" s="12">
        <f>SQRT(((iris_dataset[[#This Row],[sepal length (cm)]]-$X$31)^2)+((iris_dataset[[#This Row],[petal length (cm)]]-$Y$31)^2))</f>
        <v>0.74141533254799674</v>
      </c>
      <c r="M18" s="12">
        <f>SQRT(((iris_dataset[[#This Row],[sepal length (cm)]]-$X$32)^2)+((iris_dataset[[#This Row],[petal length (cm)]]-$Y$32)^2))</f>
        <v>2.7628580519788954</v>
      </c>
      <c r="N18" s="12">
        <f>SQRT(((iris_dataset[[#This Row],[sepal length (cm)]]-$X$33)^2)+((iris_dataset[[#This Row],[petal length (cm)]]-$Y$33)^2))</f>
        <v>4.3961997250080271</v>
      </c>
      <c r="O18" s="12">
        <f>SMALL(iris_dataset[[#This Row],[C1-1]:[C3-1]],1)</f>
        <v>0.74141533254799674</v>
      </c>
      <c r="P18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C1</v>
      </c>
      <c r="Q18" s="12">
        <f>SQRT(((iris_dataset[[#This Row],[sepal length (cm)]]-$X$48)^2)+((iris_dataset[[#This Row],[petal length (cm)]]-$Y$48)^2))</f>
        <v>0.69503956721901894</v>
      </c>
      <c r="R18" s="12">
        <f>SQRT(((iris_dataset[[#This Row],[sepal length (cm)]]-$X$49)^2)+((iris_dataset[[#This Row],[petal length (cm)]]-$Y$49)^2))</f>
        <v>2.874005579742843</v>
      </c>
      <c r="S18" s="12">
        <f>SQRT(((iris_dataset[[#This Row],[sepal length (cm)]]-$X$50)^2)+((iris_dataset[[#This Row],[petal length (cm)]]-$Y$50)^2))</f>
        <v>4.3305274706098009</v>
      </c>
      <c r="T18" s="12">
        <f>SMALL(iris_dataset[[#This Row],[C1-2]:[C3-2]],1)</f>
        <v>0.69503956721901894</v>
      </c>
      <c r="U18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C1</v>
      </c>
    </row>
    <row r="19" spans="1:30" x14ac:dyDescent="0.25">
      <c r="A19" s="11" t="s">
        <v>23</v>
      </c>
      <c r="B19" s="7">
        <v>0</v>
      </c>
      <c r="C19" s="7">
        <v>5.4</v>
      </c>
      <c r="D19" s="7">
        <v>3.9</v>
      </c>
      <c r="E19" s="7">
        <v>1.3</v>
      </c>
      <c r="F19" s="7">
        <v>0.4</v>
      </c>
      <c r="G19" s="12">
        <f>SQRT(((iris_dataset[[#This Row],[sepal length (cm)]]-$X$12)^2)+((iris_dataset[[#This Row],[petal length (cm)]]-$Y$12)^2))</f>
        <v>1.4142135623730954</v>
      </c>
      <c r="H19" s="12">
        <f>SQRT(((iris_dataset[[#This Row],[sepal length (cm)]]-$X$13)^2)+((iris_dataset[[#This Row],[petal length (cm)]]-$Y$13)^2))</f>
        <v>1.8027756377319943</v>
      </c>
      <c r="I19" s="12">
        <f>SQRT(((iris_dataset[[#This Row],[sepal length (cm)]]-$X$14)^2)+((iris_dataset[[#This Row],[petal length (cm)]]-$Y$14)^2))</f>
        <v>5.9203040462462733</v>
      </c>
      <c r="J19" s="12">
        <f>SMALL(iris_dataset[[#This Row],[C1]:[C3]],1)</f>
        <v>1.4142135623730954</v>
      </c>
      <c r="K19" s="6" t="str">
        <f>IF(iris_dataset[[#This Row],[C1]]=iris_dataset[[#This Row],[Menor]],iris_dataset[[#Headers],[C1]],IF(iris_dataset[[#This Row],[C2]]=iris_dataset[[#This Row],[Menor]],iris_dataset[[#Headers],[C2]],iris_dataset[[#Headers],[C3]]))</f>
        <v>C1</v>
      </c>
      <c r="L19" s="12">
        <f>SQRT(((iris_dataset[[#This Row],[sepal length (cm)]]-$X$31)^2)+((iris_dataset[[#This Row],[petal length (cm)]]-$Y$31)^2))</f>
        <v>0.4691718525787224</v>
      </c>
      <c r="M19" s="12">
        <f>SQRT(((iris_dataset[[#This Row],[sepal length (cm)]]-$X$32)^2)+((iris_dataset[[#This Row],[petal length (cm)]]-$Y$32)^2))</f>
        <v>2.9978966985846291</v>
      </c>
      <c r="N19" s="12">
        <f>SQRT(((iris_dataset[[#This Row],[sepal length (cm)]]-$X$33)^2)+((iris_dataset[[#This Row],[petal length (cm)]]-$Y$33)^2))</f>
        <v>4.6729054887052</v>
      </c>
      <c r="O19" s="12">
        <f>SMALL(iris_dataset[[#This Row],[C1-1]:[C3-1]],1)</f>
        <v>0.4691718525787224</v>
      </c>
      <c r="P19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C1</v>
      </c>
      <c r="Q19" s="12">
        <f>SQRT(((iris_dataset[[#This Row],[sepal length (cm)]]-$X$48)^2)+((iris_dataset[[#This Row],[petal length (cm)]]-$Y$48)^2))</f>
        <v>0.42600469480981173</v>
      </c>
      <c r="R19" s="12">
        <f>SQRT(((iris_dataset[[#This Row],[sepal length (cm)]]-$X$49)^2)+((iris_dataset[[#This Row],[petal length (cm)]]-$Y$49)^2))</f>
        <v>3.1039192727991511</v>
      </c>
      <c r="S19" s="12">
        <f>SQRT(((iris_dataset[[#This Row],[sepal length (cm)]]-$X$50)^2)+((iris_dataset[[#This Row],[petal length (cm)]]-$Y$50)^2))</f>
        <v>4.6084815633837115</v>
      </c>
      <c r="T19" s="12">
        <f>SMALL(iris_dataset[[#This Row],[C1-2]:[C3-2]],1)</f>
        <v>0.42600469480981173</v>
      </c>
      <c r="U19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C1</v>
      </c>
    </row>
    <row r="20" spans="1:30" x14ac:dyDescent="0.25">
      <c r="A20" s="11" t="s">
        <v>23</v>
      </c>
      <c r="B20" s="7">
        <v>0</v>
      </c>
      <c r="C20" s="7">
        <v>5.0999999999999996</v>
      </c>
      <c r="D20" s="7">
        <v>3.5</v>
      </c>
      <c r="E20" s="7">
        <v>1.4</v>
      </c>
      <c r="F20" s="7">
        <v>0.3</v>
      </c>
      <c r="G20" s="12">
        <f>SQRT(((iris_dataset[[#This Row],[sepal length (cm)]]-$X$12)^2)+((iris_dataset[[#This Row],[petal length (cm)]]-$Y$12)^2))</f>
        <v>1.1045361017187258</v>
      </c>
      <c r="H20" s="12">
        <f>SQRT(((iris_dataset[[#This Row],[sepal length (cm)]]-$X$13)^2)+((iris_dataset[[#This Row],[petal length (cm)]]-$Y$13)^2))</f>
        <v>1.8357559750685821</v>
      </c>
      <c r="I20" s="12">
        <f>SQRT(((iris_dataset[[#This Row],[sepal length (cm)]]-$X$14)^2)+((iris_dataset[[#This Row],[petal length (cm)]]-$Y$14)^2))</f>
        <v>5.9135437767890071</v>
      </c>
      <c r="J20" s="12">
        <f>SMALL(iris_dataset[[#This Row],[C1]:[C3]],1)</f>
        <v>1.1045361017187258</v>
      </c>
      <c r="K20" s="6" t="str">
        <f>IF(iris_dataset[[#This Row],[C1]]=iris_dataset[[#This Row],[Menor]],iris_dataset[[#Headers],[C1]],IF(iris_dataset[[#This Row],[C2]]=iris_dataset[[#This Row],[Menor]],iris_dataset[[#Headers],[C2]],iris_dataset[[#Headers],[C3]]))</f>
        <v>C1</v>
      </c>
      <c r="L20" s="12">
        <f>SQRT(((iris_dataset[[#This Row],[sepal length (cm)]]-$X$31)^2)+((iris_dataset[[#This Row],[petal length (cm)]]-$Y$31)^2))</f>
        <v>0.15338344946994473</v>
      </c>
      <c r="M20" s="12">
        <f>SQRT(((iris_dataset[[#This Row],[sepal length (cm)]]-$X$32)^2)+((iris_dataset[[#This Row],[petal length (cm)]]-$Y$32)^2))</f>
        <v>2.9661682093492017</v>
      </c>
      <c r="N20" s="12">
        <f>SQRT(((iris_dataset[[#This Row],[sepal length (cm)]]-$X$33)^2)+((iris_dataset[[#This Row],[petal length (cm)]]-$Y$33)^2))</f>
        <v>4.6805019322664672</v>
      </c>
      <c r="O20" s="12">
        <f>SMALL(iris_dataset[[#This Row],[C1-1]:[C3-1]],1)</f>
        <v>0.15338344946994473</v>
      </c>
      <c r="P20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C1</v>
      </c>
      <c r="Q20" s="12">
        <f>SQRT(((iris_dataset[[#This Row],[sepal length (cm)]]-$X$48)^2)+((iris_dataset[[#This Row],[petal length (cm)]]-$Y$48)^2))</f>
        <v>0.11260550608207438</v>
      </c>
      <c r="R20" s="12">
        <f>SQRT(((iris_dataset[[#This Row],[sepal length (cm)]]-$X$49)^2)+((iris_dataset[[#This Row],[petal length (cm)]]-$Y$49)^2))</f>
        <v>3.065457015921246</v>
      </c>
      <c r="S20" s="12">
        <f>SQRT(((iris_dataset[[#This Row],[sepal length (cm)]]-$X$50)^2)+((iris_dataset[[#This Row],[petal length (cm)]]-$Y$50)^2))</f>
        <v>4.6179981808242809</v>
      </c>
      <c r="T20" s="12">
        <f>SMALL(iris_dataset[[#This Row],[C1-2]:[C3-2]],1)</f>
        <v>0.11260550608207438</v>
      </c>
      <c r="U20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C1</v>
      </c>
    </row>
    <row r="21" spans="1:30" x14ac:dyDescent="0.25">
      <c r="A21" s="11" t="s">
        <v>23</v>
      </c>
      <c r="B21" s="7">
        <v>0</v>
      </c>
      <c r="C21" s="7">
        <v>5.7</v>
      </c>
      <c r="D21" s="7">
        <v>3.8</v>
      </c>
      <c r="E21" s="7">
        <v>1.7</v>
      </c>
      <c r="F21" s="7">
        <v>0.3</v>
      </c>
      <c r="G21" s="12">
        <f>SQRT(((iris_dataset[[#This Row],[sepal length (cm)]]-$X$12)^2)+((iris_dataset[[#This Row],[petal length (cm)]]-$Y$12)^2))</f>
        <v>1.7117242768623691</v>
      </c>
      <c r="H21" s="12">
        <f>SQRT(((iris_dataset[[#This Row],[sepal length (cm)]]-$X$13)^2)+((iris_dataset[[#This Row],[petal length (cm)]]-$Y$13)^2))</f>
        <v>1.3341664064126333</v>
      </c>
      <c r="I21" s="12">
        <f>SQRT(((iris_dataset[[#This Row],[sepal length (cm)]]-$X$14)^2)+((iris_dataset[[#This Row],[petal length (cm)]]-$Y$14)^2))</f>
        <v>5.4571054598569013</v>
      </c>
      <c r="J21" s="12">
        <f>SMALL(iris_dataset[[#This Row],[C1]:[C3]],1)</f>
        <v>1.3341664064126333</v>
      </c>
      <c r="K21" s="6" t="str">
        <f>IF(iris_dataset[[#This Row],[C1]]=iris_dataset[[#This Row],[Menor]],iris_dataset[[#Headers],[C1]],IF(iris_dataset[[#This Row],[C2]]=iris_dataset[[#This Row],[Menor]],iris_dataset[[#Headers],[C2]],iris_dataset[[#Headers],[C3]]))</f>
        <v>C2</v>
      </c>
      <c r="L21" s="12">
        <f>SQRT(((iris_dataset[[#This Row],[sepal length (cm)]]-$X$31)^2)+((iris_dataset[[#This Row],[petal length (cm)]]-$Y$31)^2))</f>
        <v>0.77782764432323104</v>
      </c>
      <c r="M21" s="12">
        <f>SQRT(((iris_dataset[[#This Row],[sepal length (cm)]]-$X$32)^2)+((iris_dataset[[#This Row],[petal length (cm)]]-$Y$32)^2))</f>
        <v>2.5634411967569628</v>
      </c>
      <c r="N21" s="12">
        <f>SQRT(((iris_dataset[[#This Row],[sepal length (cm)]]-$X$33)^2)+((iris_dataset[[#This Row],[petal length (cm)]]-$Y$33)^2))</f>
        <v>4.2032873627364093</v>
      </c>
      <c r="O21" s="12">
        <f>SMALL(iris_dataset[[#This Row],[C1-1]:[C3-1]],1)</f>
        <v>0.77782764432323104</v>
      </c>
      <c r="P21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C1</v>
      </c>
      <c r="Q21" s="12">
        <f>SQRT(((iris_dataset[[#This Row],[sepal length (cm)]]-$X$48)^2)+((iris_dataset[[#This Row],[petal length (cm)]]-$Y$48)^2))</f>
        <v>0.733675677666911</v>
      </c>
      <c r="R21" s="12">
        <f>SQRT(((iris_dataset[[#This Row],[sepal length (cm)]]-$X$49)^2)+((iris_dataset[[#This Row],[petal length (cm)]]-$Y$49)^2))</f>
        <v>2.6743431833299747</v>
      </c>
      <c r="S21" s="12">
        <f>SQRT(((iris_dataset[[#This Row],[sepal length (cm)]]-$X$50)^2)+((iris_dataset[[#This Row],[petal length (cm)]]-$Y$50)^2))</f>
        <v>4.1379038970849713</v>
      </c>
      <c r="T21" s="12">
        <f>SMALL(iris_dataset[[#This Row],[C1-2]:[C3-2]],1)</f>
        <v>0.733675677666911</v>
      </c>
      <c r="U21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C1</v>
      </c>
    </row>
    <row r="22" spans="1:30" x14ac:dyDescent="0.25">
      <c r="A22" s="11" t="s">
        <v>23</v>
      </c>
      <c r="B22" s="7">
        <v>0</v>
      </c>
      <c r="C22" s="7">
        <v>5.0999999999999996</v>
      </c>
      <c r="D22" s="7">
        <v>3.8</v>
      </c>
      <c r="E22" s="7">
        <v>1.5</v>
      </c>
      <c r="F22" s="7">
        <v>0.3</v>
      </c>
      <c r="G22" s="12">
        <f>SQRT(((iris_dataset[[#This Row],[sepal length (cm)]]-$X$12)^2)+((iris_dataset[[#This Row],[petal length (cm)]]-$Y$12)^2))</f>
        <v>1.0999999999999996</v>
      </c>
      <c r="H22" s="12">
        <f>SQRT(((iris_dataset[[#This Row],[sepal length (cm)]]-$X$13)^2)+((iris_dataset[[#This Row],[petal length (cm)]]-$Y$13)^2))</f>
        <v>1.7492855684535902</v>
      </c>
      <c r="I22" s="12">
        <f>SQRT(((iris_dataset[[#This Row],[sepal length (cm)]]-$X$14)^2)+((iris_dataset[[#This Row],[petal length (cm)]]-$Y$14)^2))</f>
        <v>5.8189346103904622</v>
      </c>
      <c r="J22" s="12">
        <f>SMALL(iris_dataset[[#This Row],[C1]:[C3]],1)</f>
        <v>1.0999999999999996</v>
      </c>
      <c r="K22" s="6" t="str">
        <f>IF(iris_dataset[[#This Row],[C1]]=iris_dataset[[#This Row],[Menor]],iris_dataset[[#Headers],[C1]],IF(iris_dataset[[#This Row],[C2]]=iris_dataset[[#This Row],[Menor]],iris_dataset[[#Headers],[C2]],iris_dataset[[#Headers],[C3]]))</f>
        <v>C1</v>
      </c>
      <c r="L22" s="12">
        <f>SQRT(((iris_dataset[[#This Row],[sepal length (cm)]]-$X$31)^2)+((iris_dataset[[#This Row],[petal length (cm)]]-$Y$31)^2))</f>
        <v>0.14555430958712343</v>
      </c>
      <c r="M22" s="12">
        <f>SQRT(((iris_dataset[[#This Row],[sepal length (cm)]]-$X$32)^2)+((iris_dataset[[#This Row],[petal length (cm)]]-$Y$32)^2))</f>
        <v>2.8700308226701896</v>
      </c>
      <c r="N22" s="12">
        <f>SQRT(((iris_dataset[[#This Row],[sepal length (cm)]]-$X$33)^2)+((iris_dataset[[#This Row],[petal length (cm)]]-$Y$33)^2))</f>
        <v>4.5877690279415333</v>
      </c>
      <c r="O22" s="12">
        <f>SMALL(iris_dataset[[#This Row],[C1-1]:[C3-1]],1)</f>
        <v>0.14555430958712343</v>
      </c>
      <c r="P22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C1</v>
      </c>
      <c r="Q22" s="12">
        <f>SQRT(((iris_dataset[[#This Row],[sepal length (cm)]]-$X$48)^2)+((iris_dataset[[#This Row],[petal length (cm)]]-$Y$48)^2))</f>
        <v>0.10139033484509281</v>
      </c>
      <c r="R22" s="12">
        <f>SQRT(((iris_dataset[[#This Row],[sepal length (cm)]]-$X$49)^2)+((iris_dataset[[#This Row],[petal length (cm)]]-$Y$49)^2))</f>
        <v>2.9686913634421557</v>
      </c>
      <c r="S22" s="12">
        <f>SQRT(((iris_dataset[[#This Row],[sepal length (cm)]]-$X$50)^2)+((iris_dataset[[#This Row],[petal length (cm)]]-$Y$50)^2))</f>
        <v>4.5255162624830776</v>
      </c>
      <c r="T22" s="12">
        <f>SMALL(iris_dataset[[#This Row],[C1-2]:[C3-2]],1)</f>
        <v>0.10139033484509281</v>
      </c>
      <c r="U22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C1</v>
      </c>
    </row>
    <row r="23" spans="1:30" x14ac:dyDescent="0.25">
      <c r="A23" s="11" t="s">
        <v>23</v>
      </c>
      <c r="B23" s="7">
        <v>0</v>
      </c>
      <c r="C23" s="7">
        <v>5.4</v>
      </c>
      <c r="D23" s="7">
        <v>3.4</v>
      </c>
      <c r="E23" s="7">
        <v>1.7</v>
      </c>
      <c r="F23" s="7">
        <v>0.2</v>
      </c>
      <c r="G23" s="12">
        <f>SQRT(((iris_dataset[[#This Row],[sepal length (cm)]]-$X$12)^2)+((iris_dataset[[#This Row],[petal length (cm)]]-$Y$12)^2))</f>
        <v>1.4142135623730954</v>
      </c>
      <c r="H23" s="12">
        <f>SQRT(((iris_dataset[[#This Row],[sepal length (cm)]]-$X$13)^2)+((iris_dataset[[#This Row],[petal length (cm)]]-$Y$13)^2))</f>
        <v>1.4317821063276353</v>
      </c>
      <c r="I23" s="12">
        <f>SQRT(((iris_dataset[[#This Row],[sepal length (cm)]]-$X$14)^2)+((iris_dataset[[#This Row],[petal length (cm)]]-$Y$14)^2))</f>
        <v>5.5362442142665635</v>
      </c>
      <c r="J23" s="12">
        <f>SMALL(iris_dataset[[#This Row],[C1]:[C3]],1)</f>
        <v>1.4142135623730954</v>
      </c>
      <c r="K23" s="6" t="str">
        <f>IF(iris_dataset[[#This Row],[C1]]=iris_dataset[[#This Row],[Menor]],iris_dataset[[#Headers],[C1]],IF(iris_dataset[[#This Row],[C2]]=iris_dataset[[#This Row],[Menor]],iris_dataset[[#Headers],[C2]],iris_dataset[[#Headers],[C3]]))</f>
        <v>C1</v>
      </c>
      <c r="L23" s="12">
        <f>SQRT(((iris_dataset[[#This Row],[sepal length (cm)]]-$X$31)^2)+((iris_dataset[[#This Row],[petal length (cm)]]-$Y$31)^2))</f>
        <v>0.50075994760412978</v>
      </c>
      <c r="M23" s="12">
        <f>SQRT(((iris_dataset[[#This Row],[sepal length (cm)]]-$X$32)^2)+((iris_dataset[[#This Row],[petal length (cm)]]-$Y$32)^2))</f>
        <v>2.6044340888332966</v>
      </c>
      <c r="N23" s="12">
        <f>SQRT(((iris_dataset[[#This Row],[sepal length (cm)]]-$X$33)^2)+((iris_dataset[[#This Row],[petal length (cm)]]-$Y$33)^2))</f>
        <v>4.2939668104829449</v>
      </c>
      <c r="O23" s="12">
        <f>SMALL(iris_dataset[[#This Row],[C1-1]:[C3-1]],1)</f>
        <v>0.50075994760412978</v>
      </c>
      <c r="P23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C1</v>
      </c>
      <c r="Q23" s="12">
        <f>SQRT(((iris_dataset[[#This Row],[sepal length (cm)]]-$X$48)^2)+((iris_dataset[[#This Row],[petal length (cm)]]-$Y$48)^2))</f>
        <v>0.46030424721047347</v>
      </c>
      <c r="R23" s="12">
        <f>SQRT(((iris_dataset[[#This Row],[sepal length (cm)]]-$X$49)^2)+((iris_dataset[[#This Row],[petal length (cm)]]-$Y$49)^2))</f>
        <v>2.7090074993833122</v>
      </c>
      <c r="S23" s="12">
        <f>SQRT(((iris_dataset[[#This Row],[sepal length (cm)]]-$X$50)^2)+((iris_dataset[[#This Row],[petal length (cm)]]-$Y$50)^2))</f>
        <v>4.2303266180825014</v>
      </c>
      <c r="T23" s="12">
        <f>SMALL(iris_dataset[[#This Row],[C1-2]:[C3-2]],1)</f>
        <v>0.46030424721047347</v>
      </c>
      <c r="U23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C1</v>
      </c>
    </row>
    <row r="24" spans="1:30" x14ac:dyDescent="0.25">
      <c r="A24" s="11" t="s">
        <v>23</v>
      </c>
      <c r="B24" s="7">
        <v>0</v>
      </c>
      <c r="C24" s="7">
        <v>5.0999999999999996</v>
      </c>
      <c r="D24" s="7">
        <v>3.7</v>
      </c>
      <c r="E24" s="7">
        <v>1.5</v>
      </c>
      <c r="F24" s="7">
        <v>0.4</v>
      </c>
      <c r="G24" s="12">
        <f>SQRT(((iris_dataset[[#This Row],[sepal length (cm)]]-$X$12)^2)+((iris_dataset[[#This Row],[petal length (cm)]]-$Y$12)^2))</f>
        <v>1.0999999999999996</v>
      </c>
      <c r="H24" s="12">
        <f>SQRT(((iris_dataset[[#This Row],[sepal length (cm)]]-$X$13)^2)+((iris_dataset[[#This Row],[petal length (cm)]]-$Y$13)^2))</f>
        <v>1.7492855684535902</v>
      </c>
      <c r="I24" s="12">
        <f>SQRT(((iris_dataset[[#This Row],[sepal length (cm)]]-$X$14)^2)+((iris_dataset[[#This Row],[petal length (cm)]]-$Y$14)^2))</f>
        <v>5.8189346103904622</v>
      </c>
      <c r="J24" s="12">
        <f>SMALL(iris_dataset[[#This Row],[C1]:[C3]],1)</f>
        <v>1.0999999999999996</v>
      </c>
      <c r="K24" s="6" t="str">
        <f>IF(iris_dataset[[#This Row],[C1]]=iris_dataset[[#This Row],[Menor]],iris_dataset[[#Headers],[C1]],IF(iris_dataset[[#This Row],[C2]]=iris_dataset[[#This Row],[Menor]],iris_dataset[[#Headers],[C2]],iris_dataset[[#Headers],[C3]]))</f>
        <v>C1</v>
      </c>
      <c r="L24" s="12">
        <f>SQRT(((iris_dataset[[#This Row],[sepal length (cm)]]-$X$31)^2)+((iris_dataset[[#This Row],[petal length (cm)]]-$Y$31)^2))</f>
        <v>0.14555430958712343</v>
      </c>
      <c r="M24" s="12">
        <f>SQRT(((iris_dataset[[#This Row],[sepal length (cm)]]-$X$32)^2)+((iris_dataset[[#This Row],[petal length (cm)]]-$Y$32)^2))</f>
        <v>2.8700308226701896</v>
      </c>
      <c r="N24" s="12">
        <f>SQRT(((iris_dataset[[#This Row],[sepal length (cm)]]-$X$33)^2)+((iris_dataset[[#This Row],[petal length (cm)]]-$Y$33)^2))</f>
        <v>4.5877690279415333</v>
      </c>
      <c r="O24" s="12">
        <f>SMALL(iris_dataset[[#This Row],[C1-1]:[C3-1]],1)</f>
        <v>0.14555430958712343</v>
      </c>
      <c r="P24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C1</v>
      </c>
      <c r="Q24" s="12">
        <f>SQRT(((iris_dataset[[#This Row],[sepal length (cm)]]-$X$48)^2)+((iris_dataset[[#This Row],[petal length (cm)]]-$Y$48)^2))</f>
        <v>0.10139033484509281</v>
      </c>
      <c r="R24" s="12">
        <f>SQRT(((iris_dataset[[#This Row],[sepal length (cm)]]-$X$49)^2)+((iris_dataset[[#This Row],[petal length (cm)]]-$Y$49)^2))</f>
        <v>2.9686913634421557</v>
      </c>
      <c r="S24" s="12">
        <f>SQRT(((iris_dataset[[#This Row],[sepal length (cm)]]-$X$50)^2)+((iris_dataset[[#This Row],[petal length (cm)]]-$Y$50)^2))</f>
        <v>4.5255162624830776</v>
      </c>
      <c r="T24" s="12">
        <f>SMALL(iris_dataset[[#This Row],[C1-2]:[C3-2]],1)</f>
        <v>0.10139033484509281</v>
      </c>
      <c r="U24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C1</v>
      </c>
    </row>
    <row r="25" spans="1:30" x14ac:dyDescent="0.25">
      <c r="A25" s="11" t="s">
        <v>23</v>
      </c>
      <c r="B25" s="7">
        <v>0</v>
      </c>
      <c r="C25" s="7">
        <v>4.5999999999999996</v>
      </c>
      <c r="D25" s="7">
        <v>3.6</v>
      </c>
      <c r="E25" s="7">
        <v>1</v>
      </c>
      <c r="F25" s="7">
        <v>0.2</v>
      </c>
      <c r="G25" s="12">
        <f>SQRT(((iris_dataset[[#This Row],[sepal length (cm)]]-$X$12)^2)+((iris_dataset[[#This Row],[petal length (cm)]]-$Y$12)^2))</f>
        <v>0.7810249675906652</v>
      </c>
      <c r="H25" s="12">
        <f>SQRT(((iris_dataset[[#This Row],[sepal length (cm)]]-$X$13)^2)+((iris_dataset[[#This Row],[petal length (cm)]]-$Y$13)^2))</f>
        <v>2.4413111231467406</v>
      </c>
      <c r="I25" s="12">
        <f>SQRT(((iris_dataset[[#This Row],[sepal length (cm)]]-$X$14)^2)+((iris_dataset[[#This Row],[petal length (cm)]]-$Y$14)^2))</f>
        <v>6.4621977685614054</v>
      </c>
      <c r="J25" s="12">
        <f>SMALL(iris_dataset[[#This Row],[C1]:[C3]],1)</f>
        <v>0.7810249675906652</v>
      </c>
      <c r="K25" s="6" t="str">
        <f>IF(iris_dataset[[#This Row],[C1]]=iris_dataset[[#This Row],[Menor]],iris_dataset[[#Headers],[C1]],IF(iris_dataset[[#This Row],[C2]]=iris_dataset[[#This Row],[Menor]],iris_dataset[[#Headers],[C2]],iris_dataset[[#Headers],[C3]]))</f>
        <v>C1</v>
      </c>
      <c r="L25" s="12">
        <f>SQRT(((iris_dataset[[#This Row],[sepal length (cm)]]-$X$31)^2)+((iris_dataset[[#This Row],[petal length (cm)]]-$Y$31)^2))</f>
        <v>0.58520308678617339</v>
      </c>
      <c r="M25" s="12">
        <f>SQRT(((iris_dataset[[#This Row],[sepal length (cm)]]-$X$32)^2)+((iris_dataset[[#This Row],[petal length (cm)]]-$Y$32)^2))</f>
        <v>3.5064994597944064</v>
      </c>
      <c r="N25" s="12">
        <f>SQRT(((iris_dataset[[#This Row],[sepal length (cm)]]-$X$33)^2)+((iris_dataset[[#This Row],[petal length (cm)]]-$Y$33)^2))</f>
        <v>5.246827956118632</v>
      </c>
      <c r="O25" s="12">
        <f>SMALL(iris_dataset[[#This Row],[C1-1]:[C3-1]],1)</f>
        <v>0.58520308678617339</v>
      </c>
      <c r="P25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C1</v>
      </c>
      <c r="Q25" s="12">
        <f>SQRT(((iris_dataset[[#This Row],[sepal length (cm)]]-$X$48)^2)+((iris_dataset[[#This Row],[petal length (cm)]]-$Y$48)^2))</f>
        <v>0.61504471382168624</v>
      </c>
      <c r="R25" s="12">
        <f>SQRT(((iris_dataset[[#This Row],[sepal length (cm)]]-$X$49)^2)+((iris_dataset[[#This Row],[petal length (cm)]]-$Y$49)^2))</f>
        <v>3.5977266274624475</v>
      </c>
      <c r="S25" s="12">
        <f>SQRT(((iris_dataset[[#This Row],[sepal length (cm)]]-$X$50)^2)+((iris_dataset[[#This Row],[petal length (cm)]]-$Y$50)^2))</f>
        <v>5.1862675030054612</v>
      </c>
      <c r="T25" s="12">
        <f>SMALL(iris_dataset[[#This Row],[C1-2]:[C3-2]],1)</f>
        <v>0.61504471382168624</v>
      </c>
      <c r="U25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C1</v>
      </c>
    </row>
    <row r="26" spans="1:30" x14ac:dyDescent="0.25">
      <c r="A26" s="11" t="s">
        <v>23</v>
      </c>
      <c r="B26" s="7">
        <v>0</v>
      </c>
      <c r="C26" s="7">
        <v>5.0999999999999996</v>
      </c>
      <c r="D26" s="7">
        <v>3.3</v>
      </c>
      <c r="E26" s="7">
        <v>1.7</v>
      </c>
      <c r="F26" s="7">
        <v>0.5</v>
      </c>
      <c r="G26" s="12">
        <f>SQRT(((iris_dataset[[#This Row],[sepal length (cm)]]-$X$12)^2)+((iris_dataset[[#This Row],[petal length (cm)]]-$Y$12)^2))</f>
        <v>1.1180339887498945</v>
      </c>
      <c r="H26" s="12">
        <f>SQRT(((iris_dataset[[#This Row],[sepal length (cm)]]-$X$13)^2)+((iris_dataset[[#This Row],[petal length (cm)]]-$Y$13)^2))</f>
        <v>1.58113883008419</v>
      </c>
      <c r="I26" s="12">
        <f>SQRT(((iris_dataset[[#This Row],[sepal length (cm)]]-$X$14)^2)+((iris_dataset[[#This Row],[petal length (cm)]]-$Y$14)^2))</f>
        <v>5.6302753041036988</v>
      </c>
      <c r="J26" s="12">
        <f>SMALL(iris_dataset[[#This Row],[C1]:[C3]],1)</f>
        <v>1.1180339887498945</v>
      </c>
      <c r="K26" s="6" t="str">
        <f>IF(iris_dataset[[#This Row],[C1]]=iris_dataset[[#This Row],[Menor]],iris_dataset[[#Headers],[C1]],IF(iris_dataset[[#This Row],[C2]]=iris_dataset[[#This Row],[Menor]],iris_dataset[[#Headers],[C2]],iris_dataset[[#Headers],[C3]]))</f>
        <v>C1</v>
      </c>
      <c r="L26" s="12">
        <f>SQRT(((iris_dataset[[#This Row],[sepal length (cm)]]-$X$31)^2)+((iris_dataset[[#This Row],[petal length (cm)]]-$Y$31)^2))</f>
        <v>0.27659574468085069</v>
      </c>
      <c r="M26" s="12">
        <f>SQRT(((iris_dataset[[#This Row],[sepal length (cm)]]-$X$32)^2)+((iris_dataset[[#This Row],[petal length (cm)]]-$Y$32)^2))</f>
        <v>2.6786046884381949</v>
      </c>
      <c r="N26" s="12">
        <f>SQRT(((iris_dataset[[#This Row],[sepal length (cm)]]-$X$33)^2)+((iris_dataset[[#This Row],[petal length (cm)]]-$Y$33)^2))</f>
        <v>4.4032575765356441</v>
      </c>
      <c r="O26" s="12">
        <f>SMALL(iris_dataset[[#This Row],[C1-1]:[C3-1]],1)</f>
        <v>0.27659574468085069</v>
      </c>
      <c r="P26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C1</v>
      </c>
      <c r="Q26" s="12">
        <f>SQRT(((iris_dataset[[#This Row],[sepal length (cm)]]-$X$48)^2)+((iris_dataset[[#This Row],[petal length (cm)]]-$Y$48)^2))</f>
        <v>0.25589060162499117</v>
      </c>
      <c r="R26" s="12">
        <f>SQRT(((iris_dataset[[#This Row],[sepal length (cm)]]-$X$49)^2)+((iris_dataset[[#This Row],[petal length (cm)]]-$Y$49)^2))</f>
        <v>2.7758479427386784</v>
      </c>
      <c r="S26" s="12">
        <f>SQRT(((iris_dataset[[#This Row],[sepal length (cm)]]-$X$50)^2)+((iris_dataset[[#This Row],[petal length (cm)]]-$Y$50)^2))</f>
        <v>4.3415524792179667</v>
      </c>
      <c r="T26" s="12">
        <f>SMALL(iris_dataset[[#This Row],[C1-2]:[C3-2]],1)</f>
        <v>0.25589060162499117</v>
      </c>
      <c r="U26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C1</v>
      </c>
    </row>
    <row r="27" spans="1:30" x14ac:dyDescent="0.25">
      <c r="A27" s="11" t="s">
        <v>23</v>
      </c>
      <c r="B27" s="7">
        <v>0</v>
      </c>
      <c r="C27" s="7">
        <v>4.8</v>
      </c>
      <c r="D27" s="7">
        <v>3.4</v>
      </c>
      <c r="E27" s="7">
        <v>1.9</v>
      </c>
      <c r="F27" s="7">
        <v>0.2</v>
      </c>
      <c r="G27" s="12">
        <f>SQRT(((iris_dataset[[#This Row],[sepal length (cm)]]-$X$12)^2)+((iris_dataset[[#This Row],[petal length (cm)]]-$Y$12)^2))</f>
        <v>0.89442719099991563</v>
      </c>
      <c r="H27" s="12">
        <f>SQRT(((iris_dataset[[#This Row],[sepal length (cm)]]-$X$13)^2)+((iris_dataset[[#This Row],[petal length (cm)]]-$Y$13)^2))</f>
        <v>1.6278820596099708</v>
      </c>
      <c r="I27" s="12">
        <f>SQRT(((iris_dataset[[#This Row],[sepal length (cm)]]-$X$14)^2)+((iris_dataset[[#This Row],[petal length (cm)]]-$Y$14)^2))</f>
        <v>5.5542776307995263</v>
      </c>
      <c r="J27" s="12">
        <f>SMALL(iris_dataset[[#This Row],[C1]:[C3]],1)</f>
        <v>0.89442719099991563</v>
      </c>
      <c r="K27" s="6" t="str">
        <f>IF(iris_dataset[[#This Row],[C1]]=iris_dataset[[#This Row],[Menor]],iris_dataset[[#Headers],[C1]],IF(iris_dataset[[#This Row],[C2]]=iris_dataset[[#This Row],[Menor]],iris_dataset[[#Headers],[C2]],iris_dataset[[#Headers],[C3]]))</f>
        <v>C1</v>
      </c>
      <c r="L27" s="12">
        <f>SQRT(((iris_dataset[[#This Row],[sepal length (cm)]]-$X$31)^2)+((iris_dataset[[#This Row],[petal length (cm)]]-$Y$31)^2))</f>
        <v>0.4664429608888836</v>
      </c>
      <c r="M27" s="12">
        <f>SQRT(((iris_dataset[[#This Row],[sepal length (cm)]]-$X$32)^2)+((iris_dataset[[#This Row],[petal length (cm)]]-$Y$32)^2))</f>
        <v>2.6008874225185887</v>
      </c>
      <c r="N27" s="12">
        <f>SQRT(((iris_dataset[[#This Row],[sepal length (cm)]]-$X$33)^2)+((iris_dataset[[#This Row],[petal length (cm)]]-$Y$33)^2))</f>
        <v>4.3520404677216611</v>
      </c>
      <c r="O27" s="12">
        <f>SMALL(iris_dataset[[#This Row],[C1-1]:[C3-1]],1)</f>
        <v>0.4664429608888836</v>
      </c>
      <c r="P27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C1</v>
      </c>
      <c r="Q27" s="12">
        <f>SQRT(((iris_dataset[[#This Row],[sepal length (cm)]]-$X$48)^2)+((iris_dataset[[#This Row],[petal length (cm)]]-$Y$48)^2))</f>
        <v>0.48402479275342869</v>
      </c>
      <c r="R27" s="12">
        <f>SQRT(((iris_dataset[[#This Row],[sepal length (cm)]]-$X$49)^2)+((iris_dataset[[#This Row],[petal length (cm)]]-$Y$49)^2))</f>
        <v>2.6877770295410643</v>
      </c>
      <c r="S27" s="12">
        <f>SQRT(((iris_dataset[[#This Row],[sepal length (cm)]]-$X$50)^2)+((iris_dataset[[#This Row],[petal length (cm)]]-$Y$50)^2))</f>
        <v>4.2931658542100255</v>
      </c>
      <c r="T27" s="12">
        <f>SMALL(iris_dataset[[#This Row],[C1-2]:[C3-2]],1)</f>
        <v>0.48402479275342869</v>
      </c>
      <c r="U27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C1</v>
      </c>
    </row>
    <row r="28" spans="1:30" x14ac:dyDescent="0.25">
      <c r="A28" s="11" t="s">
        <v>23</v>
      </c>
      <c r="B28" s="7">
        <v>0</v>
      </c>
      <c r="C28" s="7">
        <v>5</v>
      </c>
      <c r="D28" s="7">
        <v>3</v>
      </c>
      <c r="E28" s="7">
        <v>1.6</v>
      </c>
      <c r="F28" s="7">
        <v>0.2</v>
      </c>
      <c r="G28" s="12">
        <f>SQRT(((iris_dataset[[#This Row],[sepal length (cm)]]-$X$12)^2)+((iris_dataset[[#This Row],[petal length (cm)]]-$Y$12)^2))</f>
        <v>1.004987562112089</v>
      </c>
      <c r="H28" s="12">
        <f>SQRT(((iris_dataset[[#This Row],[sepal length (cm)]]-$X$13)^2)+((iris_dataset[[#This Row],[petal length (cm)]]-$Y$13)^2))</f>
        <v>1.7204650534085253</v>
      </c>
      <c r="I28" s="12">
        <f>SQRT(((iris_dataset[[#This Row],[sepal length (cm)]]-$X$14)^2)+((iris_dataset[[#This Row],[petal length (cm)]]-$Y$14)^2))</f>
        <v>5.7584720195551879</v>
      </c>
      <c r="J28" s="12">
        <f>SMALL(iris_dataset[[#This Row],[C1]:[C3]],1)</f>
        <v>1.004987562112089</v>
      </c>
      <c r="K28" s="6" t="str">
        <f>IF(iris_dataset[[#This Row],[C1]]=iris_dataset[[#This Row],[Menor]],iris_dataset[[#Headers],[C1]],IF(iris_dataset[[#This Row],[C2]]=iris_dataset[[#This Row],[Menor]],iris_dataset[[#Headers],[C2]],iris_dataset[[#Headers],[C3]]))</f>
        <v>C1</v>
      </c>
      <c r="L28" s="12">
        <f>SQRT(((iris_dataset[[#This Row],[sepal length (cm)]]-$X$31)^2)+((iris_dataset[[#This Row],[petal length (cm)]]-$Y$31)^2))</f>
        <v>0.14408513151776178</v>
      </c>
      <c r="M28" s="12">
        <f>SQRT(((iris_dataset[[#This Row],[sepal length (cm)]]-$X$32)^2)+((iris_dataset[[#This Row],[petal length (cm)]]-$Y$32)^2))</f>
        <v>2.804748720405339</v>
      </c>
      <c r="N28" s="12">
        <f>SQRT(((iris_dataset[[#This Row],[sepal length (cm)]]-$X$33)^2)+((iris_dataset[[#This Row],[petal length (cm)]]-$Y$33)^2))</f>
        <v>4.5348641737975166</v>
      </c>
      <c r="O28" s="12">
        <f>SMALL(iris_dataset[[#This Row],[C1-1]:[C3-1]],1)</f>
        <v>0.14408513151776178</v>
      </c>
      <c r="P28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C1</v>
      </c>
      <c r="Q28" s="12">
        <f>SQRT(((iris_dataset[[#This Row],[sepal length (cm)]]-$X$48)^2)+((iris_dataset[[#This Row],[petal length (cm)]]-$Y$48)^2))</f>
        <v>0.13813037319865593</v>
      </c>
      <c r="R28" s="12">
        <f>SQRT(((iris_dataset[[#This Row],[sepal length (cm)]]-$X$49)^2)+((iris_dataset[[#This Row],[petal length (cm)]]-$Y$49)^2))</f>
        <v>2.9002471439727007</v>
      </c>
      <c r="S28" s="12">
        <f>SQRT(((iris_dataset[[#This Row],[sepal length (cm)]]-$X$50)^2)+((iris_dataset[[#This Row],[petal length (cm)]]-$Y$50)^2))</f>
        <v>4.4735324480716594</v>
      </c>
      <c r="T28" s="12">
        <f>SMALL(iris_dataset[[#This Row],[C1-2]:[C3-2]],1)</f>
        <v>0.13813037319865593</v>
      </c>
      <c r="U28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C1</v>
      </c>
    </row>
    <row r="29" spans="1:30" x14ac:dyDescent="0.25">
      <c r="A29" s="11" t="s">
        <v>23</v>
      </c>
      <c r="B29" s="7">
        <v>0</v>
      </c>
      <c r="C29" s="7">
        <v>5</v>
      </c>
      <c r="D29" s="7">
        <v>3.4</v>
      </c>
      <c r="E29" s="7">
        <v>1.6</v>
      </c>
      <c r="F29" s="7">
        <v>0.4</v>
      </c>
      <c r="G29" s="12">
        <f>SQRT(((iris_dataset[[#This Row],[sepal length (cm)]]-$X$12)^2)+((iris_dataset[[#This Row],[petal length (cm)]]-$Y$12)^2))</f>
        <v>1.004987562112089</v>
      </c>
      <c r="H29" s="12">
        <f>SQRT(((iris_dataset[[#This Row],[sepal length (cm)]]-$X$13)^2)+((iris_dataset[[#This Row],[petal length (cm)]]-$Y$13)^2))</f>
        <v>1.7204650534085253</v>
      </c>
      <c r="I29" s="12">
        <f>SQRT(((iris_dataset[[#This Row],[sepal length (cm)]]-$X$14)^2)+((iris_dataset[[#This Row],[petal length (cm)]]-$Y$14)^2))</f>
        <v>5.7584720195551879</v>
      </c>
      <c r="J29" s="12">
        <f>SMALL(iris_dataset[[#This Row],[C1]:[C3]],1)</f>
        <v>1.004987562112089</v>
      </c>
      <c r="K29" s="6" t="str">
        <f>IF(iris_dataset[[#This Row],[C1]]=iris_dataset[[#This Row],[Menor]],iris_dataset[[#Headers],[C1]],IF(iris_dataset[[#This Row],[C2]]=iris_dataset[[#This Row],[Menor]],iris_dataset[[#Headers],[C2]],iris_dataset[[#Headers],[C3]]))</f>
        <v>C1</v>
      </c>
      <c r="L29" s="12">
        <f>SQRT(((iris_dataset[[#This Row],[sepal length (cm)]]-$X$31)^2)+((iris_dataset[[#This Row],[petal length (cm)]]-$Y$31)^2))</f>
        <v>0.14408513151776178</v>
      </c>
      <c r="M29" s="12">
        <f>SQRT(((iris_dataset[[#This Row],[sepal length (cm)]]-$X$32)^2)+((iris_dataset[[#This Row],[petal length (cm)]]-$Y$32)^2))</f>
        <v>2.804748720405339</v>
      </c>
      <c r="N29" s="12">
        <f>SQRT(((iris_dataset[[#This Row],[sepal length (cm)]]-$X$33)^2)+((iris_dataset[[#This Row],[petal length (cm)]]-$Y$33)^2))</f>
        <v>4.5348641737975166</v>
      </c>
      <c r="O29" s="12">
        <f>SMALL(iris_dataset[[#This Row],[C1-1]:[C3-1]],1)</f>
        <v>0.14408513151776178</v>
      </c>
      <c r="P29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C1</v>
      </c>
      <c r="Q29" s="12">
        <f>SQRT(((iris_dataset[[#This Row],[sepal length (cm)]]-$X$48)^2)+((iris_dataset[[#This Row],[petal length (cm)]]-$Y$48)^2))</f>
        <v>0.13813037319865593</v>
      </c>
      <c r="R29" s="12">
        <f>SQRT(((iris_dataset[[#This Row],[sepal length (cm)]]-$X$49)^2)+((iris_dataset[[#This Row],[petal length (cm)]]-$Y$49)^2))</f>
        <v>2.9002471439727007</v>
      </c>
      <c r="S29" s="12">
        <f>SQRT(((iris_dataset[[#This Row],[sepal length (cm)]]-$X$50)^2)+((iris_dataset[[#This Row],[petal length (cm)]]-$Y$50)^2))</f>
        <v>4.4735324480716594</v>
      </c>
      <c r="T29" s="12">
        <f>SMALL(iris_dataset[[#This Row],[C1-2]:[C3-2]],1)</f>
        <v>0.13813037319865593</v>
      </c>
      <c r="U29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C1</v>
      </c>
      <c r="W29" s="22" t="s">
        <v>47</v>
      </c>
      <c r="X29" s="22"/>
      <c r="Y29" s="22"/>
      <c r="AA29" s="22" t="s">
        <v>50</v>
      </c>
      <c r="AB29" s="22"/>
      <c r="AC29" s="10" t="s">
        <v>51</v>
      </c>
    </row>
    <row r="30" spans="1:30" x14ac:dyDescent="0.25">
      <c r="A30" s="11" t="s">
        <v>23</v>
      </c>
      <c r="B30" s="7">
        <v>0</v>
      </c>
      <c r="C30" s="7">
        <v>5.2</v>
      </c>
      <c r="D30" s="7">
        <v>3.5</v>
      </c>
      <c r="E30" s="7">
        <v>1.5</v>
      </c>
      <c r="F30" s="7">
        <v>0.2</v>
      </c>
      <c r="G30" s="12">
        <f>SQRT(((iris_dataset[[#This Row],[sepal length (cm)]]-$X$12)^2)+((iris_dataset[[#This Row],[petal length (cm)]]-$Y$12)^2))</f>
        <v>1.2000000000000002</v>
      </c>
      <c r="H30" s="12">
        <f>SQRT(((iris_dataset[[#This Row],[sepal length (cm)]]-$X$13)^2)+((iris_dataset[[#This Row],[petal length (cm)]]-$Y$13)^2))</f>
        <v>1.7</v>
      </c>
      <c r="I30" s="12">
        <f>SQRT(((iris_dataset[[#This Row],[sepal length (cm)]]-$X$14)^2)+((iris_dataset[[#This Row],[petal length (cm)]]-$Y$14)^2))</f>
        <v>5.7870545184921145</v>
      </c>
      <c r="J30" s="12">
        <f>SMALL(iris_dataset[[#This Row],[C1]:[C3]],1)</f>
        <v>1.2000000000000002</v>
      </c>
      <c r="K30" s="6" t="str">
        <f>IF(iris_dataset[[#This Row],[C1]]=iris_dataset[[#This Row],[Menor]],iris_dataset[[#Headers],[C1]],IF(iris_dataset[[#This Row],[C2]]=iris_dataset[[#This Row],[Menor]],iris_dataset[[#Headers],[C2]],iris_dataset[[#Headers],[C3]]))</f>
        <v>C1</v>
      </c>
      <c r="L30" s="12">
        <f>SQRT(((iris_dataset[[#This Row],[sepal length (cm)]]-$X$31)^2)+((iris_dataset[[#This Row],[petal length (cm)]]-$Y$31)^2))</f>
        <v>0.24345669722224328</v>
      </c>
      <c r="M30" s="12">
        <f>SQRT(((iris_dataset[[#This Row],[sepal length (cm)]]-$X$32)^2)+((iris_dataset[[#This Row],[petal length (cm)]]-$Y$32)^2))</f>
        <v>2.8436704342208046</v>
      </c>
      <c r="N30" s="12">
        <f>SQRT(((iris_dataset[[#This Row],[sepal length (cm)]]-$X$33)^2)+((iris_dataset[[#This Row],[petal length (cm)]]-$Y$33)^2))</f>
        <v>4.5509100791464165</v>
      </c>
      <c r="O30" s="12">
        <f>SMALL(iris_dataset[[#This Row],[C1-1]:[C3-1]],1)</f>
        <v>0.24345669722224328</v>
      </c>
      <c r="P30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C1</v>
      </c>
      <c r="Q30" s="12">
        <f>SQRT(((iris_dataset[[#This Row],[sepal length (cm)]]-$X$48)^2)+((iris_dataset[[#This Row],[petal length (cm)]]-$Y$48)^2))</f>
        <v>0.19768662069042586</v>
      </c>
      <c r="R30" s="12">
        <f>SQRT(((iris_dataset[[#This Row],[sepal length (cm)]]-$X$49)^2)+((iris_dataset[[#This Row],[petal length (cm)]]-$Y$49)^2))</f>
        <v>2.9446434455712183</v>
      </c>
      <c r="S30" s="12">
        <f>SQRT(((iris_dataset[[#This Row],[sepal length (cm)]]-$X$50)^2)+((iris_dataset[[#This Row],[petal length (cm)]]-$Y$50)^2))</f>
        <v>4.488038832714131</v>
      </c>
      <c r="T30" s="12">
        <f>SMALL(iris_dataset[[#This Row],[C1-2]:[C3-2]],1)</f>
        <v>0.19768662069042586</v>
      </c>
      <c r="U30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C1</v>
      </c>
      <c r="W30" s="5"/>
      <c r="X30" s="5" t="s">
        <v>27</v>
      </c>
      <c r="Y30" s="5" t="s">
        <v>28</v>
      </c>
      <c r="AA30" s="5" t="s">
        <v>27</v>
      </c>
      <c r="AB30" s="5" t="s">
        <v>28</v>
      </c>
      <c r="AC30" s="18">
        <f>SUM(iris_dataset[Menor-1])</f>
        <v>77.632815827091434</v>
      </c>
      <c r="AD30" s="19">
        <f>1-AC12/AC30</f>
        <v>-1.5298483438871857</v>
      </c>
    </row>
    <row r="31" spans="1:30" x14ac:dyDescent="0.25">
      <c r="A31" s="11" t="s">
        <v>23</v>
      </c>
      <c r="B31" s="7">
        <v>0</v>
      </c>
      <c r="C31" s="7">
        <v>5.2</v>
      </c>
      <c r="D31" s="7">
        <v>3.4</v>
      </c>
      <c r="E31" s="7">
        <v>1.4</v>
      </c>
      <c r="F31" s="7">
        <v>0.2</v>
      </c>
      <c r="G31" s="12">
        <f>SQRT(((iris_dataset[[#This Row],[sepal length (cm)]]-$X$12)^2)+((iris_dataset[[#This Row],[petal length (cm)]]-$Y$12)^2))</f>
        <v>1.2041594578792296</v>
      </c>
      <c r="H31" s="12">
        <f>SQRT(((iris_dataset[[#This Row],[sepal length (cm)]]-$X$13)^2)+((iris_dataset[[#This Row],[petal length (cm)]]-$Y$13)^2))</f>
        <v>1.7888543819998317</v>
      </c>
      <c r="I31" s="12">
        <f>SQRT(((iris_dataset[[#This Row],[sepal length (cm)]]-$X$14)^2)+((iris_dataset[[#This Row],[petal length (cm)]]-$Y$14)^2))</f>
        <v>5.8821764679410968</v>
      </c>
      <c r="J31" s="12">
        <f>SMALL(iris_dataset[[#This Row],[C1]:[C3]],1)</f>
        <v>1.2041594578792296</v>
      </c>
      <c r="K31" s="6" t="str">
        <f>IF(iris_dataset[[#This Row],[C1]]=iris_dataset[[#This Row],[Menor]],iris_dataset[[#Headers],[C1]],IF(iris_dataset[[#This Row],[C2]]=iris_dataset[[#This Row],[Menor]],iris_dataset[[#Headers],[C2]],iris_dataset[[#Headers],[C3]]))</f>
        <v>C1</v>
      </c>
      <c r="L31" s="12">
        <f>SQRT(((iris_dataset[[#This Row],[sepal length (cm)]]-$X$31)^2)+((iris_dataset[[#This Row],[petal length (cm)]]-$Y$31)^2))</f>
        <v>0.24821681843557247</v>
      </c>
      <c r="M31" s="12">
        <f>SQRT(((iris_dataset[[#This Row],[sepal length (cm)]]-$X$32)^2)+((iris_dataset[[#This Row],[petal length (cm)]]-$Y$32)^2))</f>
        <v>2.9406697301020501</v>
      </c>
      <c r="N31" s="12">
        <f>SQRT(((iris_dataset[[#This Row],[sepal length (cm)]]-$X$33)^2)+((iris_dataset[[#This Row],[petal length (cm)]]-$Y$33)^2))</f>
        <v>4.6443789932225572</v>
      </c>
      <c r="O31" s="12">
        <f>SMALL(iris_dataset[[#This Row],[C1-1]:[C3-1]],1)</f>
        <v>0.24821681843557247</v>
      </c>
      <c r="P31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C1</v>
      </c>
      <c r="Q31" s="12">
        <f>SQRT(((iris_dataset[[#This Row],[sepal length (cm)]]-$X$48)^2)+((iris_dataset[[#This Row],[petal length (cm)]]-$Y$48)^2))</f>
        <v>0.20366639388961635</v>
      </c>
      <c r="R31" s="12">
        <f>SQRT(((iris_dataset[[#This Row],[sepal length (cm)]]-$X$49)^2)+((iris_dataset[[#This Row],[petal length (cm)]]-$Y$49)^2))</f>
        <v>3.0421741118204069</v>
      </c>
      <c r="S31" s="12">
        <f>SQRT(((iris_dataset[[#This Row],[sepal length (cm)]]-$X$50)^2)+((iris_dataset[[#This Row],[petal length (cm)]]-$Y$50)^2))</f>
        <v>4.5812773677269947</v>
      </c>
      <c r="T31" s="12">
        <f>SMALL(iris_dataset[[#This Row],[C1-2]:[C3-2]],1)</f>
        <v>0.20366639388961635</v>
      </c>
      <c r="U31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C1</v>
      </c>
      <c r="W31" s="5" t="s">
        <v>26</v>
      </c>
      <c r="X31" s="9">
        <f>SUMIFS(iris_dataset[sepal length (cm)],iris_dataset[Cluster],W31)/COUNTIF(iris_dataset[Cluster],W31)</f>
        <v>4.9595744680851066</v>
      </c>
      <c r="Y31" s="9">
        <f>SUMIFS(iris_dataset[petal length (cm)],iris_dataset[Cluster],W31)/COUNTIF(iris_dataset[Cluster],W31)</f>
        <v>1.4617021276595745</v>
      </c>
      <c r="AA31" s="9">
        <f>ABS(X31-X12)</f>
        <v>0.9595744680851066</v>
      </c>
      <c r="AB31" s="9">
        <f t="shared" ref="AB31:AB33" si="0">ABS(Y31-Y12)</f>
        <v>3.8297872340425476E-2</v>
      </c>
      <c r="AC31" s="18"/>
    </row>
    <row r="32" spans="1:30" x14ac:dyDescent="0.25">
      <c r="A32" s="11" t="s">
        <v>23</v>
      </c>
      <c r="B32" s="7">
        <v>0</v>
      </c>
      <c r="C32" s="7">
        <v>4.7</v>
      </c>
      <c r="D32" s="7">
        <v>3.2</v>
      </c>
      <c r="E32" s="7">
        <v>1.6</v>
      </c>
      <c r="F32" s="7">
        <v>0.2</v>
      </c>
      <c r="G32" s="12">
        <f>SQRT(((iris_dataset[[#This Row],[sepal length (cm)]]-$X$12)^2)+((iris_dataset[[#This Row],[petal length (cm)]]-$Y$12)^2))</f>
        <v>0.70710678118654779</v>
      </c>
      <c r="H32" s="12">
        <f>SQRT(((iris_dataset[[#This Row],[sepal length (cm)]]-$X$13)^2)+((iris_dataset[[#This Row],[petal length (cm)]]-$Y$13)^2))</f>
        <v>1.9104973174542799</v>
      </c>
      <c r="I32" s="12">
        <f>SQRT(((iris_dataset[[#This Row],[sepal length (cm)]]-$X$14)^2)+((iris_dataset[[#This Row],[petal length (cm)]]-$Y$14)^2))</f>
        <v>5.8694122363316756</v>
      </c>
      <c r="J32" s="12">
        <f>SMALL(iris_dataset[[#This Row],[C1]:[C3]],1)</f>
        <v>0.70710678118654779</v>
      </c>
      <c r="K32" s="6" t="str">
        <f>IF(iris_dataset[[#This Row],[C1]]=iris_dataset[[#This Row],[Menor]],iris_dataset[[#Headers],[C1]],IF(iris_dataset[[#This Row],[C2]]=iris_dataset[[#This Row],[Menor]],iris_dataset[[#Headers],[C2]],iris_dataset[[#Headers],[C3]]))</f>
        <v>C1</v>
      </c>
      <c r="L32" s="12">
        <f>SQRT(((iris_dataset[[#This Row],[sepal length (cm)]]-$X$31)^2)+((iris_dataset[[#This Row],[petal length (cm)]]-$Y$31)^2))</f>
        <v>0.29411767368785335</v>
      </c>
      <c r="M32" s="12">
        <f>SQRT(((iris_dataset[[#This Row],[sepal length (cm)]]-$X$32)^2)+((iris_dataset[[#This Row],[petal length (cm)]]-$Y$32)^2))</f>
        <v>2.9152120915057864</v>
      </c>
      <c r="N32" s="12">
        <f>SQRT(((iris_dataset[[#This Row],[sepal length (cm)]]-$X$33)^2)+((iris_dataset[[#This Row],[petal length (cm)]]-$Y$33)^2))</f>
        <v>4.664281229791114</v>
      </c>
      <c r="O32" s="12">
        <f>SMALL(iris_dataset[[#This Row],[C1-1]:[C3-1]],1)</f>
        <v>0.29411767368785335</v>
      </c>
      <c r="P32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C1</v>
      </c>
      <c r="Q32" s="12">
        <f>SQRT(((iris_dataset[[#This Row],[sepal length (cm)]]-$X$48)^2)+((iris_dataset[[#This Row],[petal length (cm)]]-$Y$48)^2))</f>
        <v>0.33567841753678396</v>
      </c>
      <c r="R32" s="12">
        <f>SQRT(((iris_dataset[[#This Row],[sepal length (cm)]]-$X$49)^2)+((iris_dataset[[#This Row],[petal length (cm)]]-$Y$49)^2))</f>
        <v>3.0030057718248448</v>
      </c>
      <c r="S32" s="12">
        <f>SQRT(((iris_dataset[[#This Row],[sepal length (cm)]]-$X$50)^2)+((iris_dataset[[#This Row],[petal length (cm)]]-$Y$50)^2))</f>
        <v>4.6049872093303748</v>
      </c>
      <c r="T32" s="12">
        <f>SMALL(iris_dataset[[#This Row],[C1-2]:[C3-2]],1)</f>
        <v>0.33567841753678396</v>
      </c>
      <c r="U32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C1</v>
      </c>
      <c r="W32" s="5" t="s">
        <v>29</v>
      </c>
      <c r="X32" s="9">
        <f>SUMIFS(iris_dataset[sepal length (cm)],iris_dataset[Cluster],W32)/COUNTIF(iris_dataset[Cluster],W32)</f>
        <v>5.9030769230769238</v>
      </c>
      <c r="Y32" s="9">
        <f>SUMIFS(iris_dataset[petal length (cm)],iris_dataset[Cluster],W32)/COUNTIF(iris_dataset[Cluster],W32)</f>
        <v>4.2553846153846155</v>
      </c>
      <c r="AA32" s="9">
        <f t="shared" ref="AA32:AA33" si="1">ABS(X32-X13)</f>
        <v>9.6923076923076223E-2</v>
      </c>
      <c r="AB32" s="9">
        <f t="shared" si="0"/>
        <v>1.2553846153846155</v>
      </c>
    </row>
    <row r="33" spans="1:30" x14ac:dyDescent="0.25">
      <c r="A33" s="11" t="s">
        <v>23</v>
      </c>
      <c r="B33" s="7">
        <v>0</v>
      </c>
      <c r="C33" s="7">
        <v>4.8</v>
      </c>
      <c r="D33" s="7">
        <v>3.1</v>
      </c>
      <c r="E33" s="7">
        <v>1.6</v>
      </c>
      <c r="F33" s="7">
        <v>0.2</v>
      </c>
      <c r="G33" s="12">
        <f>SQRT(((iris_dataset[[#This Row],[sepal length (cm)]]-$X$12)^2)+((iris_dataset[[#This Row],[petal length (cm)]]-$Y$12)^2))</f>
        <v>0.8062257748298548</v>
      </c>
      <c r="H33" s="12">
        <f>SQRT(((iris_dataset[[#This Row],[sepal length (cm)]]-$X$13)^2)+((iris_dataset[[#This Row],[petal length (cm)]]-$Y$13)^2))</f>
        <v>1.8439088914585775</v>
      </c>
      <c r="I33" s="12">
        <f>SQRT(((iris_dataset[[#This Row],[sepal length (cm)]]-$X$14)^2)+((iris_dataset[[#This Row],[petal length (cm)]]-$Y$14)^2))</f>
        <v>5.8309518948453007</v>
      </c>
      <c r="J33" s="12">
        <f>SMALL(iris_dataset[[#This Row],[C1]:[C3]],1)</f>
        <v>0.8062257748298548</v>
      </c>
      <c r="K33" s="6" t="str">
        <f>IF(iris_dataset[[#This Row],[C1]]=iris_dataset[[#This Row],[Menor]],iris_dataset[[#Headers],[C1]],IF(iris_dataset[[#This Row],[C2]]=iris_dataset[[#This Row],[Menor]],iris_dataset[[#Headers],[C2]],iris_dataset[[#Headers],[C3]]))</f>
        <v>C1</v>
      </c>
      <c r="L33" s="12">
        <f>SQRT(((iris_dataset[[#This Row],[sepal length (cm)]]-$X$31)^2)+((iris_dataset[[#This Row],[petal length (cm)]]-$Y$31)^2))</f>
        <v>0.21116418341786422</v>
      </c>
      <c r="M33" s="12">
        <f>SQRT(((iris_dataset[[#This Row],[sepal length (cm)]]-$X$32)^2)+((iris_dataset[[#This Row],[petal length (cm)]]-$Y$32)^2))</f>
        <v>2.8753862616779258</v>
      </c>
      <c r="N33" s="12">
        <f>SQRT(((iris_dataset[[#This Row],[sepal length (cm)]]-$X$33)^2)+((iris_dataset[[#This Row],[petal length (cm)]]-$Y$33)^2))</f>
        <v>4.6193806170652953</v>
      </c>
      <c r="O33" s="12">
        <f>SMALL(iris_dataset[[#This Row],[C1-1]:[C3-1]],1)</f>
        <v>0.21116418341786422</v>
      </c>
      <c r="P33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C1</v>
      </c>
      <c r="Q33" s="12">
        <f>SQRT(((iris_dataset[[#This Row],[sepal length (cm)]]-$X$48)^2)+((iris_dataset[[#This Row],[petal length (cm)]]-$Y$48)^2))</f>
        <v>0.24795160818191878</v>
      </c>
      <c r="R33" s="12">
        <f>SQRT(((iris_dataset[[#This Row],[sepal length (cm)]]-$X$49)^2)+((iris_dataset[[#This Row],[petal length (cm)]]-$Y$49)^2))</f>
        <v>2.9657781905905951</v>
      </c>
      <c r="S33" s="12">
        <f>SQRT(((iris_dataset[[#This Row],[sepal length (cm)]]-$X$50)^2)+((iris_dataset[[#This Row],[petal length (cm)]]-$Y$50)^2))</f>
        <v>4.5593971443654233</v>
      </c>
      <c r="T33" s="12">
        <f>SMALL(iris_dataset[[#This Row],[C1-2]:[C3-2]],1)</f>
        <v>0.24795160818191878</v>
      </c>
      <c r="U33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C1</v>
      </c>
      <c r="W33" s="5" t="s">
        <v>30</v>
      </c>
      <c r="X33" s="9">
        <f>SUMIFS(iris_dataset[sepal length (cm)],iris_dataset[Cluster],W33)/COUNTIF(iris_dataset[Cluster],W33)</f>
        <v>6.8342105263157906</v>
      </c>
      <c r="Y33" s="9">
        <f>SUMIFS(iris_dataset[petal length (cm)],iris_dataset[Cluster],W33)/COUNTIF(iris_dataset[Cluster],W33)</f>
        <v>5.7473684210526299</v>
      </c>
      <c r="AA33" s="9">
        <f t="shared" si="1"/>
        <v>0.16578947368420938</v>
      </c>
      <c r="AB33" s="9">
        <f t="shared" si="0"/>
        <v>1.2526315789473701</v>
      </c>
      <c r="AC33" s="18"/>
    </row>
    <row r="34" spans="1:30" x14ac:dyDescent="0.25">
      <c r="A34" s="11" t="s">
        <v>23</v>
      </c>
      <c r="B34" s="7">
        <v>0</v>
      </c>
      <c r="C34" s="7">
        <v>5.4</v>
      </c>
      <c r="D34" s="7">
        <v>3.4</v>
      </c>
      <c r="E34" s="7">
        <v>1.5</v>
      </c>
      <c r="F34" s="7">
        <v>0.4</v>
      </c>
      <c r="G34" s="12">
        <f>SQRT(((iris_dataset[[#This Row],[sepal length (cm)]]-$X$12)^2)+((iris_dataset[[#This Row],[petal length (cm)]]-$Y$12)^2))</f>
        <v>1.4000000000000004</v>
      </c>
      <c r="H34" s="12">
        <f>SQRT(((iris_dataset[[#This Row],[sepal length (cm)]]-$X$13)^2)+((iris_dataset[[#This Row],[petal length (cm)]]-$Y$13)^2))</f>
        <v>1.6155494421403511</v>
      </c>
      <c r="I34" s="12">
        <f>SQRT(((iris_dataset[[#This Row],[sepal length (cm)]]-$X$14)^2)+((iris_dataset[[#This Row],[petal length (cm)]]-$Y$14)^2))</f>
        <v>5.7280013966478744</v>
      </c>
      <c r="J34" s="12">
        <f>SMALL(iris_dataset[[#This Row],[C1]:[C3]],1)</f>
        <v>1.4000000000000004</v>
      </c>
      <c r="K34" s="6" t="str">
        <f>IF(iris_dataset[[#This Row],[C1]]=iris_dataset[[#This Row],[Menor]],iris_dataset[[#Headers],[C1]],IF(iris_dataset[[#This Row],[C2]]=iris_dataset[[#This Row],[Menor]],iris_dataset[[#Headers],[C2]],iris_dataset[[#Headers],[C3]]))</f>
        <v>C1</v>
      </c>
      <c r="L34" s="12">
        <f>SQRT(((iris_dataset[[#This Row],[sepal length (cm)]]-$X$31)^2)+((iris_dataset[[#This Row],[petal length (cm)]]-$Y$31)^2))</f>
        <v>0.44208752095973103</v>
      </c>
      <c r="M34" s="12">
        <f>SQRT(((iris_dataset[[#This Row],[sepal length (cm)]]-$X$32)^2)+((iris_dataset[[#This Row],[petal length (cm)]]-$Y$32)^2))</f>
        <v>2.800933910186167</v>
      </c>
      <c r="N34" s="12">
        <f>SQRT(((iris_dataset[[#This Row],[sepal length (cm)]]-$X$33)^2)+((iris_dataset[[#This Row],[petal length (cm)]]-$Y$33)^2))</f>
        <v>4.4829787349428871</v>
      </c>
      <c r="O34" s="12">
        <f>SMALL(iris_dataset[[#This Row],[C1-1]:[C3-1]],1)</f>
        <v>0.44208752095973103</v>
      </c>
      <c r="P34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C1</v>
      </c>
      <c r="Q34" s="12">
        <f>SQRT(((iris_dataset[[#This Row],[sepal length (cm)]]-$X$48)^2)+((iris_dataset[[#This Row],[petal length (cm)]]-$Y$48)^2))</f>
        <v>0.39582824558133894</v>
      </c>
      <c r="R34" s="12">
        <f>SQRT(((iris_dataset[[#This Row],[sepal length (cm)]]-$X$49)^2)+((iris_dataset[[#This Row],[petal length (cm)]]-$Y$49)^2))</f>
        <v>2.9062894284438565</v>
      </c>
      <c r="S34" s="12">
        <f>SQRT(((iris_dataset[[#This Row],[sepal length (cm)]]-$X$50)^2)+((iris_dataset[[#This Row],[petal length (cm)]]-$Y$50)^2))</f>
        <v>4.4189232634039319</v>
      </c>
      <c r="T34" s="12">
        <f>SMALL(iris_dataset[[#This Row],[C1-2]:[C3-2]],1)</f>
        <v>0.39582824558133894</v>
      </c>
      <c r="U34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C1</v>
      </c>
    </row>
    <row r="35" spans="1:30" x14ac:dyDescent="0.25">
      <c r="A35" s="11" t="s">
        <v>23</v>
      </c>
      <c r="B35" s="7">
        <v>0</v>
      </c>
      <c r="C35" s="7">
        <v>5.2</v>
      </c>
      <c r="D35" s="7">
        <v>4.0999999999999996</v>
      </c>
      <c r="E35" s="7">
        <v>1.5</v>
      </c>
      <c r="F35" s="7">
        <v>0.1</v>
      </c>
      <c r="G35" s="12">
        <f>SQRT(((iris_dataset[[#This Row],[sepal length (cm)]]-$X$12)^2)+((iris_dataset[[#This Row],[petal length (cm)]]-$Y$12)^2))</f>
        <v>1.2000000000000002</v>
      </c>
      <c r="H35" s="12">
        <f>SQRT(((iris_dataset[[#This Row],[sepal length (cm)]]-$X$13)^2)+((iris_dataset[[#This Row],[petal length (cm)]]-$Y$13)^2))</f>
        <v>1.7</v>
      </c>
      <c r="I35" s="12">
        <f>SQRT(((iris_dataset[[#This Row],[sepal length (cm)]]-$X$14)^2)+((iris_dataset[[#This Row],[petal length (cm)]]-$Y$14)^2))</f>
        <v>5.7870545184921145</v>
      </c>
      <c r="J35" s="12">
        <f>SMALL(iris_dataset[[#This Row],[C1]:[C3]],1)</f>
        <v>1.2000000000000002</v>
      </c>
      <c r="K35" s="6" t="str">
        <f>IF(iris_dataset[[#This Row],[C1]]=iris_dataset[[#This Row],[Menor]],iris_dataset[[#Headers],[C1]],IF(iris_dataset[[#This Row],[C2]]=iris_dataset[[#This Row],[Menor]],iris_dataset[[#Headers],[C2]],iris_dataset[[#Headers],[C3]]))</f>
        <v>C1</v>
      </c>
      <c r="L35" s="12">
        <f>SQRT(((iris_dataset[[#This Row],[sepal length (cm)]]-$X$31)^2)+((iris_dataset[[#This Row],[petal length (cm)]]-$Y$31)^2))</f>
        <v>0.24345669722224328</v>
      </c>
      <c r="M35" s="12">
        <f>SQRT(((iris_dataset[[#This Row],[sepal length (cm)]]-$X$32)^2)+((iris_dataset[[#This Row],[petal length (cm)]]-$Y$32)^2))</f>
        <v>2.8436704342208046</v>
      </c>
      <c r="N35" s="12">
        <f>SQRT(((iris_dataset[[#This Row],[sepal length (cm)]]-$X$33)^2)+((iris_dataset[[#This Row],[petal length (cm)]]-$Y$33)^2))</f>
        <v>4.5509100791464165</v>
      </c>
      <c r="O35" s="12">
        <f>SMALL(iris_dataset[[#This Row],[C1-1]:[C3-1]],1)</f>
        <v>0.24345669722224328</v>
      </c>
      <c r="P35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C1</v>
      </c>
      <c r="Q35" s="12">
        <f>SQRT(((iris_dataset[[#This Row],[sepal length (cm)]]-$X$48)^2)+((iris_dataset[[#This Row],[petal length (cm)]]-$Y$48)^2))</f>
        <v>0.19768662069042586</v>
      </c>
      <c r="R35" s="12">
        <f>SQRT(((iris_dataset[[#This Row],[sepal length (cm)]]-$X$49)^2)+((iris_dataset[[#This Row],[petal length (cm)]]-$Y$49)^2))</f>
        <v>2.9446434455712183</v>
      </c>
      <c r="S35" s="12">
        <f>SQRT(((iris_dataset[[#This Row],[sepal length (cm)]]-$X$50)^2)+((iris_dataset[[#This Row],[petal length (cm)]]-$Y$50)^2))</f>
        <v>4.488038832714131</v>
      </c>
      <c r="T35" s="12">
        <f>SMALL(iris_dataset[[#This Row],[C1-2]:[C3-2]],1)</f>
        <v>0.19768662069042586</v>
      </c>
      <c r="U35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C1</v>
      </c>
    </row>
    <row r="36" spans="1:30" x14ac:dyDescent="0.25">
      <c r="A36" s="11" t="s">
        <v>23</v>
      </c>
      <c r="B36" s="7">
        <v>0</v>
      </c>
      <c r="C36" s="7">
        <v>5.5</v>
      </c>
      <c r="D36" s="7">
        <v>4.2</v>
      </c>
      <c r="E36" s="7">
        <v>1.4</v>
      </c>
      <c r="F36" s="7">
        <v>0.2</v>
      </c>
      <c r="G36" s="12">
        <f>SQRT(((iris_dataset[[#This Row],[sepal length (cm)]]-$X$12)^2)+((iris_dataset[[#This Row],[petal length (cm)]]-$Y$12)^2))</f>
        <v>1.5033296378372909</v>
      </c>
      <c r="H36" s="12">
        <f>SQRT(((iris_dataset[[#This Row],[sepal length (cm)]]-$X$13)^2)+((iris_dataset[[#This Row],[petal length (cm)]]-$Y$13)^2))</f>
        <v>1.6763054614240211</v>
      </c>
      <c r="I36" s="12">
        <f>SQRT(((iris_dataset[[#This Row],[sepal length (cm)]]-$X$14)^2)+((iris_dataset[[#This Row],[petal length (cm)]]-$Y$14)^2))</f>
        <v>5.7974132162542977</v>
      </c>
      <c r="J36" s="12">
        <f>SMALL(iris_dataset[[#This Row],[C1]:[C3]],1)</f>
        <v>1.5033296378372909</v>
      </c>
      <c r="K36" s="6" t="str">
        <f>IF(iris_dataset[[#This Row],[C1]]=iris_dataset[[#This Row],[Menor]],iris_dataset[[#Headers],[C1]],IF(iris_dataset[[#This Row],[C2]]=iris_dataset[[#This Row],[Menor]],iris_dataset[[#Headers],[C2]],iris_dataset[[#Headers],[C3]]))</f>
        <v>C1</v>
      </c>
      <c r="L36" s="12">
        <f>SQRT(((iris_dataset[[#This Row],[sepal length (cm)]]-$X$31)^2)+((iris_dataset[[#This Row],[petal length (cm)]]-$Y$31)^2))</f>
        <v>0.54393649271143218</v>
      </c>
      <c r="M36" s="12">
        <f>SQRT(((iris_dataset[[#This Row],[sepal length (cm)]]-$X$32)^2)+((iris_dataset[[#This Row],[petal length (cm)]]-$Y$32)^2))</f>
        <v>2.8836942118907665</v>
      </c>
      <c r="N36" s="12">
        <f>SQRT(((iris_dataset[[#This Row],[sepal length (cm)]]-$X$33)^2)+((iris_dataset[[#This Row],[petal length (cm)]]-$Y$33)^2))</f>
        <v>4.5474971046607058</v>
      </c>
      <c r="O36" s="12">
        <f>SMALL(iris_dataset[[#This Row],[C1-1]:[C3-1]],1)</f>
        <v>0.54393649271143218</v>
      </c>
      <c r="P36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C1</v>
      </c>
      <c r="Q36" s="12">
        <f>SQRT(((iris_dataset[[#This Row],[sepal length (cm)]]-$X$48)^2)+((iris_dataset[[#This Row],[petal length (cm)]]-$Y$48)^2))</f>
        <v>0.49787548644214319</v>
      </c>
      <c r="R36" s="12">
        <f>SQRT(((iris_dataset[[#This Row],[sepal length (cm)]]-$X$49)^2)+((iris_dataset[[#This Row],[petal length (cm)]]-$Y$49)^2))</f>
        <v>2.9913564075747909</v>
      </c>
      <c r="S36" s="12">
        <f>SQRT(((iris_dataset[[#This Row],[sepal length (cm)]]-$X$50)^2)+((iris_dataset[[#This Row],[petal length (cm)]]-$Y$50)^2))</f>
        <v>4.4827098596609218</v>
      </c>
      <c r="T36" s="12">
        <f>SMALL(iris_dataset[[#This Row],[C1-2]:[C3-2]],1)</f>
        <v>0.49787548644214319</v>
      </c>
      <c r="U36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C1</v>
      </c>
    </row>
    <row r="37" spans="1:30" x14ac:dyDescent="0.25">
      <c r="A37" s="11" t="s">
        <v>23</v>
      </c>
      <c r="B37" s="7">
        <v>0</v>
      </c>
      <c r="C37" s="7">
        <v>4.9000000000000004</v>
      </c>
      <c r="D37" s="7">
        <v>3.1</v>
      </c>
      <c r="E37" s="7">
        <v>1.5</v>
      </c>
      <c r="F37" s="7">
        <v>0.2</v>
      </c>
      <c r="G37" s="12">
        <f>SQRT(((iris_dataset[[#This Row],[sepal length (cm)]]-$X$12)^2)+((iris_dataset[[#This Row],[petal length (cm)]]-$Y$12)^2))</f>
        <v>0.90000000000000036</v>
      </c>
      <c r="H37" s="12">
        <f>SQRT(((iris_dataset[[#This Row],[sepal length (cm)]]-$X$13)^2)+((iris_dataset[[#This Row],[petal length (cm)]]-$Y$13)^2))</f>
        <v>1.8601075237738272</v>
      </c>
      <c r="I37" s="12">
        <f>SQRT(((iris_dataset[[#This Row],[sepal length (cm)]]-$X$14)^2)+((iris_dataset[[#This Row],[petal length (cm)]]-$Y$14)^2))</f>
        <v>5.8872744118140101</v>
      </c>
      <c r="J37" s="12">
        <f>SMALL(iris_dataset[[#This Row],[C1]:[C3]],1)</f>
        <v>0.90000000000000036</v>
      </c>
      <c r="K37" s="6" t="str">
        <f>IF(iris_dataset[[#This Row],[C1]]=iris_dataset[[#This Row],[Menor]],iris_dataset[[#Headers],[C1]],IF(iris_dataset[[#This Row],[C2]]=iris_dataset[[#This Row],[Menor]],iris_dataset[[#Headers],[C2]],iris_dataset[[#Headers],[C3]]))</f>
        <v>C1</v>
      </c>
      <c r="L37" s="12">
        <f>SQRT(((iris_dataset[[#This Row],[sepal length (cm)]]-$X$31)^2)+((iris_dataset[[#This Row],[petal length (cm)]]-$Y$31)^2))</f>
        <v>7.0822625434439165E-2</v>
      </c>
      <c r="M37" s="12">
        <f>SQRT(((iris_dataset[[#This Row],[sepal length (cm)]]-$X$32)^2)+((iris_dataset[[#This Row],[petal length (cm)]]-$Y$32)^2))</f>
        <v>2.9322871094604115</v>
      </c>
      <c r="N37" s="12">
        <f>SQRT(((iris_dataset[[#This Row],[sepal length (cm)]]-$X$33)^2)+((iris_dataset[[#This Row],[petal length (cm)]]-$Y$33)^2))</f>
        <v>4.6670449820272699</v>
      </c>
      <c r="O37" s="12">
        <f>SMALL(iris_dataset[[#This Row],[C1-1]:[C3-1]],1)</f>
        <v>7.0822625434439165E-2</v>
      </c>
      <c r="P37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C1</v>
      </c>
      <c r="Q37" s="12">
        <f>SQRT(((iris_dataset[[#This Row],[sepal length (cm)]]-$X$48)^2)+((iris_dataset[[#This Row],[petal length (cm)]]-$Y$48)^2))</f>
        <v>0.11260550608207295</v>
      </c>
      <c r="R37" s="12">
        <f>SQRT(((iris_dataset[[#This Row],[sepal length (cm)]]-$X$49)^2)+((iris_dataset[[#This Row],[petal length (cm)]]-$Y$49)^2))</f>
        <v>3.0261419647857006</v>
      </c>
      <c r="S37" s="12">
        <f>SQRT(((iris_dataset[[#This Row],[sepal length (cm)]]-$X$50)^2)+((iris_dataset[[#This Row],[petal length (cm)]]-$Y$50)^2))</f>
        <v>4.6060728607020929</v>
      </c>
      <c r="T37" s="12">
        <f>SMALL(iris_dataset[[#This Row],[C1-2]:[C3-2]],1)</f>
        <v>0.11260550608207295</v>
      </c>
      <c r="U37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C1</v>
      </c>
    </row>
    <row r="38" spans="1:30" x14ac:dyDescent="0.25">
      <c r="A38" s="11" t="s">
        <v>23</v>
      </c>
      <c r="B38" s="7">
        <v>0</v>
      </c>
      <c r="C38" s="7">
        <v>5</v>
      </c>
      <c r="D38" s="7">
        <v>3.2</v>
      </c>
      <c r="E38" s="7">
        <v>1.2</v>
      </c>
      <c r="F38" s="7">
        <v>0.2</v>
      </c>
      <c r="G38" s="12">
        <f>SQRT(((iris_dataset[[#This Row],[sepal length (cm)]]-$X$12)^2)+((iris_dataset[[#This Row],[petal length (cm)]]-$Y$12)^2))</f>
        <v>1.0440306508910551</v>
      </c>
      <c r="H38" s="12">
        <f>SQRT(((iris_dataset[[#This Row],[sepal length (cm)]]-$X$13)^2)+((iris_dataset[[#This Row],[petal length (cm)]]-$Y$13)^2))</f>
        <v>2.0591260281974</v>
      </c>
      <c r="I38" s="12">
        <f>SQRT(((iris_dataset[[#This Row],[sepal length (cm)]]-$X$14)^2)+((iris_dataset[[#This Row],[petal length (cm)]]-$Y$14)^2))</f>
        <v>6.1351446600711874</v>
      </c>
      <c r="J38" s="12">
        <f>SMALL(iris_dataset[[#This Row],[C1]:[C3]],1)</f>
        <v>1.0440306508910551</v>
      </c>
      <c r="K38" s="6" t="str">
        <f>IF(iris_dataset[[#This Row],[C1]]=iris_dataset[[#This Row],[Menor]],iris_dataset[[#Headers],[C1]],IF(iris_dataset[[#This Row],[C2]]=iris_dataset[[#This Row],[Menor]],iris_dataset[[#Headers],[C2]],iris_dataset[[#Headers],[C3]]))</f>
        <v>C1</v>
      </c>
      <c r="L38" s="12">
        <f>SQRT(((iris_dataset[[#This Row],[sepal length (cm)]]-$X$31)^2)+((iris_dataset[[#This Row],[petal length (cm)]]-$Y$31)^2))</f>
        <v>0.26480601815697152</v>
      </c>
      <c r="M38" s="12">
        <f>SQRT(((iris_dataset[[#This Row],[sepal length (cm)]]-$X$32)^2)+((iris_dataset[[#This Row],[petal length (cm)]]-$Y$32)^2))</f>
        <v>3.1860513299259758</v>
      </c>
      <c r="N38" s="12">
        <f>SQRT(((iris_dataset[[#This Row],[sepal length (cm)]]-$X$33)^2)+((iris_dataset[[#This Row],[petal length (cm)]]-$Y$33)^2))</f>
        <v>4.9033547507430395</v>
      </c>
      <c r="O38" s="12">
        <f>SMALL(iris_dataset[[#This Row],[C1-1]:[C3-1]],1)</f>
        <v>0.26480601815697152</v>
      </c>
      <c r="P38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C1</v>
      </c>
      <c r="Q38" s="12">
        <f>SQRT(((iris_dataset[[#This Row],[sepal length (cm)]]-$X$48)^2)+((iris_dataset[[#This Row],[petal length (cm)]]-$Y$48)^2))</f>
        <v>0.26206869328479532</v>
      </c>
      <c r="R38" s="12">
        <f>SQRT(((iris_dataset[[#This Row],[sepal length (cm)]]-$X$49)^2)+((iris_dataset[[#This Row],[petal length (cm)]]-$Y$49)^2))</f>
        <v>3.2843609296879643</v>
      </c>
      <c r="S38" s="12">
        <f>SQRT(((iris_dataset[[#This Row],[sepal length (cm)]]-$X$50)^2)+((iris_dataset[[#This Row],[petal length (cm)]]-$Y$50)^2))</f>
        <v>4.8409639110760017</v>
      </c>
      <c r="T38" s="12">
        <f>SMALL(iris_dataset[[#This Row],[C1-2]:[C3-2]],1)</f>
        <v>0.26206869328479532</v>
      </c>
      <c r="U38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C1</v>
      </c>
    </row>
    <row r="39" spans="1:30" x14ac:dyDescent="0.25">
      <c r="A39" s="11" t="s">
        <v>23</v>
      </c>
      <c r="B39" s="7">
        <v>0</v>
      </c>
      <c r="C39" s="7">
        <v>5.5</v>
      </c>
      <c r="D39" s="7">
        <v>3.5</v>
      </c>
      <c r="E39" s="7">
        <v>1.3</v>
      </c>
      <c r="F39" s="7">
        <v>0.2</v>
      </c>
      <c r="G39" s="12">
        <f>SQRT(((iris_dataset[[#This Row],[sepal length (cm)]]-$X$12)^2)+((iris_dataset[[#This Row],[petal length (cm)]]-$Y$12)^2))</f>
        <v>1.5132745950421556</v>
      </c>
      <c r="H39" s="12">
        <f>SQRT(((iris_dataset[[#This Row],[sepal length (cm)]]-$X$13)^2)+((iris_dataset[[#This Row],[petal length (cm)]]-$Y$13)^2))</f>
        <v>1.772004514666935</v>
      </c>
      <c r="I39" s="12">
        <f>SQRT(((iris_dataset[[#This Row],[sepal length (cm)]]-$X$14)^2)+((iris_dataset[[#This Row],[petal length (cm)]]-$Y$14)^2))</f>
        <v>5.8940648113165501</v>
      </c>
      <c r="J39" s="12">
        <f>SMALL(iris_dataset[[#This Row],[C1]:[C3]],1)</f>
        <v>1.5132745950421556</v>
      </c>
      <c r="K39" s="6" t="str">
        <f>IF(iris_dataset[[#This Row],[C1]]=iris_dataset[[#This Row],[Menor]],iris_dataset[[#Headers],[C1]],IF(iris_dataset[[#This Row],[C2]]=iris_dataset[[#This Row],[Menor]],iris_dataset[[#Headers],[C2]],iris_dataset[[#Headers],[C3]]))</f>
        <v>C1</v>
      </c>
      <c r="L39" s="12">
        <f>SQRT(((iris_dataset[[#This Row],[sepal length (cm)]]-$X$31)^2)+((iris_dataset[[#This Row],[petal length (cm)]]-$Y$31)^2))</f>
        <v>0.56409869139639812</v>
      </c>
      <c r="M39" s="12">
        <f>SQRT(((iris_dataset[[#This Row],[sepal length (cm)]]-$X$32)^2)+((iris_dataset[[#This Row],[petal length (cm)]]-$Y$32)^2))</f>
        <v>2.9827452507328269</v>
      </c>
      <c r="N39" s="12">
        <f>SQRT(((iris_dataset[[#This Row],[sepal length (cm)]]-$X$33)^2)+((iris_dataset[[#This Row],[petal length (cm)]]-$Y$33)^2))</f>
        <v>4.6431889473839014</v>
      </c>
      <c r="O39" s="12">
        <f>SMALL(iris_dataset[[#This Row],[C1-1]:[C3-1]],1)</f>
        <v>0.56409869139639812</v>
      </c>
      <c r="P39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C1</v>
      </c>
      <c r="Q39" s="12">
        <f>SQRT(((iris_dataset[[#This Row],[sepal length (cm)]]-$X$48)^2)+((iris_dataset[[#This Row],[petal length (cm)]]-$Y$48)^2))</f>
        <v>0.51988460258022706</v>
      </c>
      <c r="R39" s="12">
        <f>SQRT(((iris_dataset[[#This Row],[sepal length (cm)]]-$X$49)^2)+((iris_dataset[[#This Row],[petal length (cm)]]-$Y$49)^2))</f>
        <v>3.0906490357566487</v>
      </c>
      <c r="S39" s="12">
        <f>SQRT(((iris_dataset[[#This Row],[sepal length (cm)]]-$X$50)^2)+((iris_dataset[[#This Row],[petal length (cm)]]-$Y$50)^2))</f>
        <v>4.5782417413237146</v>
      </c>
      <c r="T39" s="12">
        <f>SMALL(iris_dataset[[#This Row],[C1-2]:[C3-2]],1)</f>
        <v>0.51988460258022706</v>
      </c>
      <c r="U39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C1</v>
      </c>
    </row>
    <row r="40" spans="1:30" x14ac:dyDescent="0.25">
      <c r="A40" s="11" t="s">
        <v>23</v>
      </c>
      <c r="B40" s="7">
        <v>0</v>
      </c>
      <c r="C40" s="7">
        <v>4.9000000000000004</v>
      </c>
      <c r="D40" s="7">
        <v>3.6</v>
      </c>
      <c r="E40" s="7">
        <v>1.4</v>
      </c>
      <c r="F40" s="7">
        <v>0.1</v>
      </c>
      <c r="G40" s="12">
        <f>SQRT(((iris_dataset[[#This Row],[sepal length (cm)]]-$X$12)^2)+((iris_dataset[[#This Row],[petal length (cm)]]-$Y$12)^2))</f>
        <v>0.90553851381374195</v>
      </c>
      <c r="H40" s="12">
        <f>SQRT(((iris_dataset[[#This Row],[sepal length (cm)]]-$X$13)^2)+((iris_dataset[[#This Row],[petal length (cm)]]-$Y$13)^2))</f>
        <v>1.9416487838947598</v>
      </c>
      <c r="I40" s="12">
        <f>SQRT(((iris_dataset[[#This Row],[sepal length (cm)]]-$X$14)^2)+((iris_dataset[[#This Row],[petal length (cm)]]-$Y$14)^2))</f>
        <v>5.9808026217222716</v>
      </c>
      <c r="J40" s="12">
        <f>SMALL(iris_dataset[[#This Row],[C1]:[C3]],1)</f>
        <v>0.90553851381374195</v>
      </c>
      <c r="K40" s="6" t="str">
        <f>IF(iris_dataset[[#This Row],[C1]]=iris_dataset[[#This Row],[Menor]],iris_dataset[[#Headers],[C1]],IF(iris_dataset[[#This Row],[C2]]=iris_dataset[[#This Row],[Menor]],iris_dataset[[#Headers],[C2]],iris_dataset[[#Headers],[C3]]))</f>
        <v>C1</v>
      </c>
      <c r="L40" s="12">
        <f>SQRT(((iris_dataset[[#This Row],[sepal length (cm)]]-$X$31)^2)+((iris_dataset[[#This Row],[petal length (cm)]]-$Y$31)^2))</f>
        <v>8.5768699449984581E-2</v>
      </c>
      <c r="M40" s="12">
        <f>SQRT(((iris_dataset[[#This Row],[sepal length (cm)]]-$X$32)^2)+((iris_dataset[[#This Row],[petal length (cm)]]-$Y$32)^2))</f>
        <v>3.0264475239766866</v>
      </c>
      <c r="N40" s="12">
        <f>SQRT(((iris_dataset[[#This Row],[sepal length (cm)]]-$X$33)^2)+((iris_dataset[[#This Row],[petal length (cm)]]-$Y$33)^2))</f>
        <v>4.7582331330522729</v>
      </c>
      <c r="O40" s="12">
        <f>SMALL(iris_dataset[[#This Row],[C1-1]:[C3-1]],1)</f>
        <v>8.5768699449984581E-2</v>
      </c>
      <c r="P40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C1</v>
      </c>
      <c r="Q40" s="12">
        <f>SQRT(((iris_dataset[[#This Row],[sepal length (cm)]]-$X$48)^2)+((iris_dataset[[#This Row],[petal length (cm)]]-$Y$48)^2))</f>
        <v>0.12280065146406928</v>
      </c>
      <c r="R40" s="12">
        <f>SQRT(((iris_dataset[[#This Row],[sepal length (cm)]]-$X$49)^2)+((iris_dataset[[#This Row],[petal length (cm)]]-$Y$49)^2))</f>
        <v>3.1211269593084174</v>
      </c>
      <c r="S40" s="12">
        <f>SQRT(((iris_dataset[[#This Row],[sepal length (cm)]]-$X$50)^2)+((iris_dataset[[#This Row],[petal length (cm)]]-$Y$50)^2))</f>
        <v>4.6969689113505879</v>
      </c>
      <c r="T40" s="12">
        <f>SMALL(iris_dataset[[#This Row],[C1-2]:[C3-2]],1)</f>
        <v>0.12280065146406928</v>
      </c>
      <c r="U40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C1</v>
      </c>
    </row>
    <row r="41" spans="1:30" x14ac:dyDescent="0.25">
      <c r="A41" s="11" t="s">
        <v>23</v>
      </c>
      <c r="B41" s="7">
        <v>0</v>
      </c>
      <c r="C41" s="7">
        <v>4.4000000000000004</v>
      </c>
      <c r="D41" s="7">
        <v>3</v>
      </c>
      <c r="E41" s="7">
        <v>1.3</v>
      </c>
      <c r="F41" s="7">
        <v>0.2</v>
      </c>
      <c r="G41" s="12">
        <f>SQRT(((iris_dataset[[#This Row],[sepal length (cm)]]-$X$12)^2)+((iris_dataset[[#This Row],[petal length (cm)]]-$Y$12)^2))</f>
        <v>0.44721359549995821</v>
      </c>
      <c r="H41" s="12">
        <f>SQRT(((iris_dataset[[#This Row],[sepal length (cm)]]-$X$13)^2)+((iris_dataset[[#This Row],[petal length (cm)]]-$Y$13)^2))</f>
        <v>2.3345235059857501</v>
      </c>
      <c r="I41" s="12">
        <f>SQRT(((iris_dataset[[#This Row],[sepal length (cm)]]-$X$14)^2)+((iris_dataset[[#This Row],[petal length (cm)]]-$Y$14)^2))</f>
        <v>6.2649820430708338</v>
      </c>
      <c r="J41" s="12">
        <f>SMALL(iris_dataset[[#This Row],[C1]:[C3]],1)</f>
        <v>0.44721359549995821</v>
      </c>
      <c r="K41" s="6" t="str">
        <f>IF(iris_dataset[[#This Row],[C1]]=iris_dataset[[#This Row],[Menor]],iris_dataset[[#Headers],[C1]],IF(iris_dataset[[#This Row],[C2]]=iris_dataset[[#This Row],[Menor]],iris_dataset[[#Headers],[C2]],iris_dataset[[#Headers],[C3]]))</f>
        <v>C1</v>
      </c>
      <c r="L41" s="12">
        <f>SQRT(((iris_dataset[[#This Row],[sepal length (cm)]]-$X$31)^2)+((iris_dataset[[#This Row],[petal length (cm)]]-$Y$31)^2))</f>
        <v>0.58246988198735472</v>
      </c>
      <c r="M41" s="12">
        <f>SQRT(((iris_dataset[[#This Row],[sepal length (cm)]]-$X$32)^2)+((iris_dataset[[#This Row],[petal length (cm)]]-$Y$32)^2))</f>
        <v>3.3156505336869362</v>
      </c>
      <c r="N41" s="12">
        <f>SQRT(((iris_dataset[[#This Row],[sepal length (cm)]]-$X$33)^2)+((iris_dataset[[#This Row],[petal length (cm)]]-$Y$33)^2))</f>
        <v>5.0699572738833574</v>
      </c>
      <c r="O41" s="12">
        <f>SMALL(iris_dataset[[#This Row],[C1-1]:[C3-1]],1)</f>
        <v>0.58246988198735472</v>
      </c>
      <c r="P41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C1</v>
      </c>
      <c r="Q41" s="12">
        <f>SQRT(((iris_dataset[[#This Row],[sepal length (cm)]]-$X$48)^2)+((iris_dataset[[#This Row],[petal length (cm)]]-$Y$48)^2))</f>
        <v>0.62727984185688512</v>
      </c>
      <c r="R41" s="12">
        <f>SQRT(((iris_dataset[[#This Row],[sepal length (cm)]]-$X$49)^2)+((iris_dataset[[#This Row],[petal length (cm)]]-$Y$49)^2))</f>
        <v>3.3994630091176306</v>
      </c>
      <c r="S41" s="12">
        <f>SQRT(((iris_dataset[[#This Row],[sepal length (cm)]]-$X$50)^2)+((iris_dataset[[#This Row],[petal length (cm)]]-$Y$50)^2))</f>
        <v>5.0116016502247449</v>
      </c>
      <c r="T41" s="12">
        <f>SMALL(iris_dataset[[#This Row],[C1-2]:[C3-2]],1)</f>
        <v>0.62727984185688512</v>
      </c>
      <c r="U41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C1</v>
      </c>
    </row>
    <row r="42" spans="1:30" x14ac:dyDescent="0.25">
      <c r="A42" s="11" t="s">
        <v>23</v>
      </c>
      <c r="B42" s="7">
        <v>0</v>
      </c>
      <c r="C42" s="7">
        <v>5.0999999999999996</v>
      </c>
      <c r="D42" s="7">
        <v>3.4</v>
      </c>
      <c r="E42" s="7">
        <v>1.5</v>
      </c>
      <c r="F42" s="7">
        <v>0.2</v>
      </c>
      <c r="G42" s="12">
        <f>SQRT(((iris_dataset[[#This Row],[sepal length (cm)]]-$X$12)^2)+((iris_dataset[[#This Row],[petal length (cm)]]-$Y$12)^2))</f>
        <v>1.0999999999999996</v>
      </c>
      <c r="H42" s="12">
        <f>SQRT(((iris_dataset[[#This Row],[sepal length (cm)]]-$X$13)^2)+((iris_dataset[[#This Row],[petal length (cm)]]-$Y$13)^2))</f>
        <v>1.7492855684535902</v>
      </c>
      <c r="I42" s="12">
        <f>SQRT(((iris_dataset[[#This Row],[sepal length (cm)]]-$X$14)^2)+((iris_dataset[[#This Row],[petal length (cm)]]-$Y$14)^2))</f>
        <v>5.8189346103904622</v>
      </c>
      <c r="J42" s="12">
        <f>SMALL(iris_dataset[[#This Row],[C1]:[C3]],1)</f>
        <v>1.0999999999999996</v>
      </c>
      <c r="K42" s="6" t="str">
        <f>IF(iris_dataset[[#This Row],[C1]]=iris_dataset[[#This Row],[Menor]],iris_dataset[[#Headers],[C1]],IF(iris_dataset[[#This Row],[C2]]=iris_dataset[[#This Row],[Menor]],iris_dataset[[#Headers],[C2]],iris_dataset[[#Headers],[C3]]))</f>
        <v>C1</v>
      </c>
      <c r="L42" s="12">
        <f>SQRT(((iris_dataset[[#This Row],[sepal length (cm)]]-$X$31)^2)+((iris_dataset[[#This Row],[petal length (cm)]]-$Y$31)^2))</f>
        <v>0.14555430958712343</v>
      </c>
      <c r="M42" s="12">
        <f>SQRT(((iris_dataset[[#This Row],[sepal length (cm)]]-$X$32)^2)+((iris_dataset[[#This Row],[petal length (cm)]]-$Y$32)^2))</f>
        <v>2.8700308226701896</v>
      </c>
      <c r="N42" s="12">
        <f>SQRT(((iris_dataset[[#This Row],[sepal length (cm)]]-$X$33)^2)+((iris_dataset[[#This Row],[petal length (cm)]]-$Y$33)^2))</f>
        <v>4.5877690279415333</v>
      </c>
      <c r="O42" s="12">
        <f>SMALL(iris_dataset[[#This Row],[C1-1]:[C3-1]],1)</f>
        <v>0.14555430958712343</v>
      </c>
      <c r="P42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C1</v>
      </c>
      <c r="Q42" s="12">
        <f>SQRT(((iris_dataset[[#This Row],[sepal length (cm)]]-$X$48)^2)+((iris_dataset[[#This Row],[petal length (cm)]]-$Y$48)^2))</f>
        <v>0.10139033484509281</v>
      </c>
      <c r="R42" s="12">
        <f>SQRT(((iris_dataset[[#This Row],[sepal length (cm)]]-$X$49)^2)+((iris_dataset[[#This Row],[petal length (cm)]]-$Y$49)^2))</f>
        <v>2.9686913634421557</v>
      </c>
      <c r="S42" s="12">
        <f>SQRT(((iris_dataset[[#This Row],[sepal length (cm)]]-$X$50)^2)+((iris_dataset[[#This Row],[petal length (cm)]]-$Y$50)^2))</f>
        <v>4.5255162624830776</v>
      </c>
      <c r="T42" s="12">
        <f>SMALL(iris_dataset[[#This Row],[C1-2]:[C3-2]],1)</f>
        <v>0.10139033484509281</v>
      </c>
      <c r="U42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C1</v>
      </c>
    </row>
    <row r="43" spans="1:30" x14ac:dyDescent="0.25">
      <c r="A43" s="11" t="s">
        <v>23</v>
      </c>
      <c r="B43" s="7">
        <v>0</v>
      </c>
      <c r="C43" s="7">
        <v>5</v>
      </c>
      <c r="D43" s="7">
        <v>3.5</v>
      </c>
      <c r="E43" s="7">
        <v>1.3</v>
      </c>
      <c r="F43" s="7">
        <v>0.3</v>
      </c>
      <c r="G43" s="12">
        <f>SQRT(((iris_dataset[[#This Row],[sepal length (cm)]]-$X$12)^2)+((iris_dataset[[#This Row],[petal length (cm)]]-$Y$12)^2))</f>
        <v>1.019803902718557</v>
      </c>
      <c r="H43" s="12">
        <f>SQRT(((iris_dataset[[#This Row],[sepal length (cm)]]-$X$13)^2)+((iris_dataset[[#This Row],[petal length (cm)]]-$Y$13)^2))</f>
        <v>1.972308292331602</v>
      </c>
      <c r="I43" s="12">
        <f>SQRT(((iris_dataset[[#This Row],[sepal length (cm)]]-$X$14)^2)+((iris_dataset[[#This Row],[petal length (cm)]]-$Y$14)^2))</f>
        <v>6.0406953242155828</v>
      </c>
      <c r="J43" s="12">
        <f>SMALL(iris_dataset[[#This Row],[C1]:[C3]],1)</f>
        <v>1.019803902718557</v>
      </c>
      <c r="K43" s="6" t="str">
        <f>IF(iris_dataset[[#This Row],[C1]]=iris_dataset[[#This Row],[Menor]],iris_dataset[[#Headers],[C1]],IF(iris_dataset[[#This Row],[C2]]=iris_dataset[[#This Row],[Menor]],iris_dataset[[#Headers],[C2]],iris_dataset[[#Headers],[C3]]))</f>
        <v>C1</v>
      </c>
      <c r="L43" s="12">
        <f>SQRT(((iris_dataset[[#This Row],[sepal length (cm)]]-$X$31)^2)+((iris_dataset[[#This Row],[petal length (cm)]]-$Y$31)^2))</f>
        <v>0.1666787380568841</v>
      </c>
      <c r="M43" s="12">
        <f>SQRT(((iris_dataset[[#This Row],[sepal length (cm)]]-$X$32)^2)+((iris_dataset[[#This Row],[petal length (cm)]]-$Y$32)^2))</f>
        <v>3.0902825362490982</v>
      </c>
      <c r="N43" s="12">
        <f>SQRT(((iris_dataset[[#This Row],[sepal length (cm)]]-$X$33)^2)+((iris_dataset[[#This Row],[petal length (cm)]]-$Y$33)^2))</f>
        <v>4.8107602442258344</v>
      </c>
      <c r="O43" s="12">
        <f>SMALL(iris_dataset[[#This Row],[C1-1]:[C3-1]],1)</f>
        <v>0.1666787380568841</v>
      </c>
      <c r="P43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C1</v>
      </c>
      <c r="Q43" s="12">
        <f>SQRT(((iris_dataset[[#This Row],[sepal length (cm)]]-$X$48)^2)+((iris_dataset[[#This Row],[petal length (cm)]]-$Y$48)^2))</f>
        <v>0.16211107303327565</v>
      </c>
      <c r="R43" s="12">
        <f>SQRT(((iris_dataset[[#This Row],[sepal length (cm)]]-$X$49)^2)+((iris_dataset[[#This Row],[petal length (cm)]]-$Y$49)^2))</f>
        <v>3.1879661873012464</v>
      </c>
      <c r="S43" s="12">
        <f>SQRT(((iris_dataset[[#This Row],[sepal length (cm)]]-$X$50)^2)+((iris_dataset[[#This Row],[petal length (cm)]]-$Y$50)^2))</f>
        <v>4.7486126218341607</v>
      </c>
      <c r="T43" s="12">
        <f>SMALL(iris_dataset[[#This Row],[C1-2]:[C3-2]],1)</f>
        <v>0.16211107303327565</v>
      </c>
      <c r="U43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C1</v>
      </c>
    </row>
    <row r="44" spans="1:30" x14ac:dyDescent="0.25">
      <c r="A44" s="11" t="s">
        <v>23</v>
      </c>
      <c r="B44" s="7">
        <v>0</v>
      </c>
      <c r="C44" s="7">
        <v>4.5</v>
      </c>
      <c r="D44" s="7">
        <v>2.2999999999999998</v>
      </c>
      <c r="E44" s="7">
        <v>1.3</v>
      </c>
      <c r="F44" s="7">
        <v>0.3</v>
      </c>
      <c r="G44" s="12">
        <f>SQRT(((iris_dataset[[#This Row],[sepal length (cm)]]-$X$12)^2)+((iris_dataset[[#This Row],[petal length (cm)]]-$Y$12)^2))</f>
        <v>0.53851648071345037</v>
      </c>
      <c r="H44" s="12">
        <f>SQRT(((iris_dataset[[#This Row],[sepal length (cm)]]-$X$13)^2)+((iris_dataset[[#This Row],[petal length (cm)]]-$Y$13)^2))</f>
        <v>2.2671568097509267</v>
      </c>
      <c r="I44" s="12">
        <f>SQRT(((iris_dataset[[#This Row],[sepal length (cm)]]-$X$14)^2)+((iris_dataset[[#This Row],[petal length (cm)]]-$Y$14)^2))</f>
        <v>6.2241465278381742</v>
      </c>
      <c r="J44" s="12">
        <f>SMALL(iris_dataset[[#This Row],[C1]:[C3]],1)</f>
        <v>0.53851648071345037</v>
      </c>
      <c r="K44" s="6" t="str">
        <f>IF(iris_dataset[[#This Row],[C1]]=iris_dataset[[#This Row],[Menor]],iris_dataset[[#Headers],[C1]],IF(iris_dataset[[#This Row],[C2]]=iris_dataset[[#This Row],[Menor]],iris_dataset[[#Headers],[C2]],iris_dataset[[#Headers],[C3]]))</f>
        <v>C1</v>
      </c>
      <c r="L44" s="12">
        <f>SQRT(((iris_dataset[[#This Row],[sepal length (cm)]]-$X$31)^2)+((iris_dataset[[#This Row],[petal length (cm)]]-$Y$31)^2))</f>
        <v>0.48719223085486696</v>
      </c>
      <c r="M44" s="12">
        <f>SQRT(((iris_dataset[[#This Row],[sepal length (cm)]]-$X$32)^2)+((iris_dataset[[#This Row],[petal length (cm)]]-$Y$32)^2))</f>
        <v>3.2715322215932829</v>
      </c>
      <c r="N44" s="12">
        <f>SQRT(((iris_dataset[[#This Row],[sepal length (cm)]]-$X$33)^2)+((iris_dataset[[#This Row],[petal length (cm)]]-$Y$33)^2))</f>
        <v>5.0227108869354211</v>
      </c>
      <c r="O44" s="12">
        <f>SMALL(iris_dataset[[#This Row],[C1-1]:[C3-1]],1)</f>
        <v>0.48719223085486696</v>
      </c>
      <c r="P44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C1</v>
      </c>
      <c r="Q44" s="12">
        <f>SQRT(((iris_dataset[[#This Row],[sepal length (cm)]]-$X$48)^2)+((iris_dataset[[#This Row],[petal length (cm)]]-$Y$48)^2))</f>
        <v>0.53130029173716753</v>
      </c>
      <c r="R44" s="12">
        <f>SQRT(((iris_dataset[[#This Row],[sepal length (cm)]]-$X$49)^2)+((iris_dataset[[#This Row],[petal length (cm)]]-$Y$49)^2))</f>
        <v>3.357699414856635</v>
      </c>
      <c r="S44" s="12">
        <f>SQRT(((iris_dataset[[#This Row],[sepal length (cm)]]-$X$50)^2)+((iris_dataset[[#This Row],[petal length (cm)]]-$Y$50)^2))</f>
        <v>4.9637028741139018</v>
      </c>
      <c r="T44" s="12">
        <f>SMALL(iris_dataset[[#This Row],[C1-2]:[C3-2]],1)</f>
        <v>0.53130029173716753</v>
      </c>
      <c r="U44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C1</v>
      </c>
    </row>
    <row r="45" spans="1:30" x14ac:dyDescent="0.25">
      <c r="A45" s="11" t="s">
        <v>23</v>
      </c>
      <c r="B45" s="7">
        <v>0</v>
      </c>
      <c r="C45" s="7">
        <v>4.4000000000000004</v>
      </c>
      <c r="D45" s="7">
        <v>3.2</v>
      </c>
      <c r="E45" s="7">
        <v>1.3</v>
      </c>
      <c r="F45" s="7">
        <v>0.2</v>
      </c>
      <c r="G45" s="12">
        <f>SQRT(((iris_dataset[[#This Row],[sepal length (cm)]]-$X$12)^2)+((iris_dataset[[#This Row],[petal length (cm)]]-$Y$12)^2))</f>
        <v>0.44721359549995821</v>
      </c>
      <c r="H45" s="12">
        <f>SQRT(((iris_dataset[[#This Row],[sepal length (cm)]]-$X$13)^2)+((iris_dataset[[#This Row],[petal length (cm)]]-$Y$13)^2))</f>
        <v>2.3345235059857501</v>
      </c>
      <c r="I45" s="12">
        <f>SQRT(((iris_dataset[[#This Row],[sepal length (cm)]]-$X$14)^2)+((iris_dataset[[#This Row],[petal length (cm)]]-$Y$14)^2))</f>
        <v>6.2649820430708338</v>
      </c>
      <c r="J45" s="12">
        <f>SMALL(iris_dataset[[#This Row],[C1]:[C3]],1)</f>
        <v>0.44721359549995821</v>
      </c>
      <c r="K45" s="6" t="str">
        <f>IF(iris_dataset[[#This Row],[C1]]=iris_dataset[[#This Row],[Menor]],iris_dataset[[#Headers],[C1]],IF(iris_dataset[[#This Row],[C2]]=iris_dataset[[#This Row],[Menor]],iris_dataset[[#Headers],[C2]],iris_dataset[[#Headers],[C3]]))</f>
        <v>C1</v>
      </c>
      <c r="L45" s="12">
        <f>SQRT(((iris_dataset[[#This Row],[sepal length (cm)]]-$X$31)^2)+((iris_dataset[[#This Row],[petal length (cm)]]-$Y$31)^2))</f>
        <v>0.58246988198735472</v>
      </c>
      <c r="M45" s="12">
        <f>SQRT(((iris_dataset[[#This Row],[sepal length (cm)]]-$X$32)^2)+((iris_dataset[[#This Row],[petal length (cm)]]-$Y$32)^2))</f>
        <v>3.3156505336869362</v>
      </c>
      <c r="N45" s="12">
        <f>SQRT(((iris_dataset[[#This Row],[sepal length (cm)]]-$X$33)^2)+((iris_dataset[[#This Row],[petal length (cm)]]-$Y$33)^2))</f>
        <v>5.0699572738833574</v>
      </c>
      <c r="O45" s="12">
        <f>SMALL(iris_dataset[[#This Row],[C1-1]:[C3-1]],1)</f>
        <v>0.58246988198735472</v>
      </c>
      <c r="P45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C1</v>
      </c>
      <c r="Q45" s="12">
        <f>SQRT(((iris_dataset[[#This Row],[sepal length (cm)]]-$X$48)^2)+((iris_dataset[[#This Row],[petal length (cm)]]-$Y$48)^2))</f>
        <v>0.62727984185688512</v>
      </c>
      <c r="R45" s="12">
        <f>SQRT(((iris_dataset[[#This Row],[sepal length (cm)]]-$X$49)^2)+((iris_dataset[[#This Row],[petal length (cm)]]-$Y$49)^2))</f>
        <v>3.3994630091176306</v>
      </c>
      <c r="S45" s="12">
        <f>SQRT(((iris_dataset[[#This Row],[sepal length (cm)]]-$X$50)^2)+((iris_dataset[[#This Row],[petal length (cm)]]-$Y$50)^2))</f>
        <v>5.0116016502247449</v>
      </c>
      <c r="T45" s="12">
        <f>SMALL(iris_dataset[[#This Row],[C1-2]:[C3-2]],1)</f>
        <v>0.62727984185688512</v>
      </c>
      <c r="U45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C1</v>
      </c>
    </row>
    <row r="46" spans="1:30" x14ac:dyDescent="0.25">
      <c r="A46" s="11" t="s">
        <v>23</v>
      </c>
      <c r="B46" s="7">
        <v>0</v>
      </c>
      <c r="C46" s="7">
        <v>5</v>
      </c>
      <c r="D46" s="7">
        <v>3.5</v>
      </c>
      <c r="E46" s="7">
        <v>1.6</v>
      </c>
      <c r="F46" s="7">
        <v>0.6</v>
      </c>
      <c r="G46" s="12">
        <f>SQRT(((iris_dataset[[#This Row],[sepal length (cm)]]-$X$12)^2)+((iris_dataset[[#This Row],[petal length (cm)]]-$Y$12)^2))</f>
        <v>1.004987562112089</v>
      </c>
      <c r="H46" s="12">
        <f>SQRT(((iris_dataset[[#This Row],[sepal length (cm)]]-$X$13)^2)+((iris_dataset[[#This Row],[petal length (cm)]]-$Y$13)^2))</f>
        <v>1.7204650534085253</v>
      </c>
      <c r="I46" s="12">
        <f>SQRT(((iris_dataset[[#This Row],[sepal length (cm)]]-$X$14)^2)+((iris_dataset[[#This Row],[petal length (cm)]]-$Y$14)^2))</f>
        <v>5.7584720195551879</v>
      </c>
      <c r="J46" s="12">
        <f>SMALL(iris_dataset[[#This Row],[C1]:[C3]],1)</f>
        <v>1.004987562112089</v>
      </c>
      <c r="K46" s="6" t="str">
        <f>IF(iris_dataset[[#This Row],[C1]]=iris_dataset[[#This Row],[Menor]],iris_dataset[[#Headers],[C1]],IF(iris_dataset[[#This Row],[C2]]=iris_dataset[[#This Row],[Menor]],iris_dataset[[#Headers],[C2]],iris_dataset[[#Headers],[C3]]))</f>
        <v>C1</v>
      </c>
      <c r="L46" s="12">
        <f>SQRT(((iris_dataset[[#This Row],[sepal length (cm)]]-$X$31)^2)+((iris_dataset[[#This Row],[petal length (cm)]]-$Y$31)^2))</f>
        <v>0.14408513151776178</v>
      </c>
      <c r="M46" s="12">
        <f>SQRT(((iris_dataset[[#This Row],[sepal length (cm)]]-$X$32)^2)+((iris_dataset[[#This Row],[petal length (cm)]]-$Y$32)^2))</f>
        <v>2.804748720405339</v>
      </c>
      <c r="N46" s="12">
        <f>SQRT(((iris_dataset[[#This Row],[sepal length (cm)]]-$X$33)^2)+((iris_dataset[[#This Row],[petal length (cm)]]-$Y$33)^2))</f>
        <v>4.5348641737975166</v>
      </c>
      <c r="O46" s="12">
        <f>SMALL(iris_dataset[[#This Row],[C1-1]:[C3-1]],1)</f>
        <v>0.14408513151776178</v>
      </c>
      <c r="P46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C1</v>
      </c>
      <c r="Q46" s="12">
        <f>SQRT(((iris_dataset[[#This Row],[sepal length (cm)]]-$X$48)^2)+((iris_dataset[[#This Row],[petal length (cm)]]-$Y$48)^2))</f>
        <v>0.13813037319865593</v>
      </c>
      <c r="R46" s="12">
        <f>SQRT(((iris_dataset[[#This Row],[sepal length (cm)]]-$X$49)^2)+((iris_dataset[[#This Row],[petal length (cm)]]-$Y$49)^2))</f>
        <v>2.9002471439727007</v>
      </c>
      <c r="S46" s="12">
        <f>SQRT(((iris_dataset[[#This Row],[sepal length (cm)]]-$X$50)^2)+((iris_dataset[[#This Row],[petal length (cm)]]-$Y$50)^2))</f>
        <v>4.4735324480716594</v>
      </c>
      <c r="T46" s="12">
        <f>SMALL(iris_dataset[[#This Row],[C1-2]:[C3-2]],1)</f>
        <v>0.13813037319865593</v>
      </c>
      <c r="U46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C1</v>
      </c>
      <c r="W46" s="22" t="s">
        <v>58</v>
      </c>
      <c r="X46" s="22"/>
      <c r="Y46" s="22"/>
      <c r="AA46" s="22" t="s">
        <v>50</v>
      </c>
      <c r="AB46" s="22"/>
      <c r="AC46" s="10" t="s">
        <v>51</v>
      </c>
    </row>
    <row r="47" spans="1:30" x14ac:dyDescent="0.25">
      <c r="A47" s="11" t="s">
        <v>23</v>
      </c>
      <c r="B47" s="7">
        <v>0</v>
      </c>
      <c r="C47" s="7">
        <v>5.0999999999999996</v>
      </c>
      <c r="D47" s="7">
        <v>3.8</v>
      </c>
      <c r="E47" s="7">
        <v>1.9</v>
      </c>
      <c r="F47" s="7">
        <v>0.4</v>
      </c>
      <c r="G47" s="12">
        <f>SQRT(((iris_dataset[[#This Row],[sepal length (cm)]]-$X$12)^2)+((iris_dataset[[#This Row],[petal length (cm)]]-$Y$12)^2))</f>
        <v>1.1704699910719623</v>
      </c>
      <c r="H47" s="12">
        <f>SQRT(((iris_dataset[[#This Row],[sepal length (cm)]]-$X$13)^2)+((iris_dataset[[#This Row],[petal length (cm)]]-$Y$13)^2))</f>
        <v>1.4212670403551899</v>
      </c>
      <c r="I47" s="12">
        <f>SQRT(((iris_dataset[[#This Row],[sepal length (cm)]]-$X$14)^2)+((iris_dataset[[#This Row],[petal length (cm)]]-$Y$14)^2))</f>
        <v>5.4424259296751112</v>
      </c>
      <c r="J47" s="12">
        <f>SMALL(iris_dataset[[#This Row],[C1]:[C3]],1)</f>
        <v>1.1704699910719623</v>
      </c>
      <c r="K47" s="6" t="str">
        <f>IF(iris_dataset[[#This Row],[C1]]=iris_dataset[[#This Row],[Menor]],iris_dataset[[#Headers],[C1]],IF(iris_dataset[[#This Row],[C2]]=iris_dataset[[#This Row],[Menor]],iris_dataset[[#Headers],[C2]],iris_dataset[[#Headers],[C3]]))</f>
        <v>C1</v>
      </c>
      <c r="L47" s="12">
        <f>SQRT(((iris_dataset[[#This Row],[sepal length (cm)]]-$X$31)^2)+((iris_dataset[[#This Row],[petal length (cm)]]-$Y$31)^2))</f>
        <v>0.46024379942778637</v>
      </c>
      <c r="M47" s="12">
        <f>SQRT(((iris_dataset[[#This Row],[sepal length (cm)]]-$X$32)^2)+((iris_dataset[[#This Row],[petal length (cm)]]-$Y$32)^2))</f>
        <v>2.4885275226063373</v>
      </c>
      <c r="N47" s="12">
        <f>SQRT(((iris_dataset[[#This Row],[sepal length (cm)]]-$X$33)^2)+((iris_dataset[[#This Row],[petal length (cm)]]-$Y$33)^2))</f>
        <v>4.2201575701503726</v>
      </c>
      <c r="O47" s="12">
        <f>SMALL(iris_dataset[[#This Row],[C1-1]:[C3-1]],1)</f>
        <v>0.46024379942778637</v>
      </c>
      <c r="P47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C1</v>
      </c>
      <c r="Q47" s="12">
        <f>SQRT(((iris_dataset[[#This Row],[sepal length (cm)]]-$X$48)^2)+((iris_dataset[[#This Row],[petal length (cm)]]-$Y$48)^2))</f>
        <v>0.44797321348491342</v>
      </c>
      <c r="R47" s="12">
        <f>SQRT(((iris_dataset[[#This Row],[sepal length (cm)]]-$X$49)^2)+((iris_dataset[[#This Row],[petal length (cm)]]-$Y$49)^2))</f>
        <v>2.5840927210603457</v>
      </c>
      <c r="S47" s="12">
        <f>SQRT(((iris_dataset[[#This Row],[sepal length (cm)]]-$X$50)^2)+((iris_dataset[[#This Row],[petal length (cm)]]-$Y$50)^2))</f>
        <v>4.1590694172625398</v>
      </c>
      <c r="T47" s="12">
        <f>SMALL(iris_dataset[[#This Row],[C1-2]:[C3-2]],1)</f>
        <v>0.44797321348491342</v>
      </c>
      <c r="U47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C1</v>
      </c>
      <c r="W47" s="5"/>
      <c r="X47" s="5" t="s">
        <v>27</v>
      </c>
      <c r="Y47" s="5" t="s">
        <v>28</v>
      </c>
      <c r="AA47" s="5" t="s">
        <v>27</v>
      </c>
      <c r="AB47" s="5" t="s">
        <v>28</v>
      </c>
      <c r="AC47" s="18">
        <f>SUM(iris_dataset[Menor-2])</f>
        <v>76.414885004612572</v>
      </c>
      <c r="AD47" s="20">
        <f>1-AC30/AC47</f>
        <v>-1.5938397635556711E-2</v>
      </c>
    </row>
    <row r="48" spans="1:30" x14ac:dyDescent="0.25">
      <c r="A48" s="11" t="s">
        <v>23</v>
      </c>
      <c r="B48" s="7">
        <v>0</v>
      </c>
      <c r="C48" s="7">
        <v>4.8</v>
      </c>
      <c r="D48" s="7">
        <v>3</v>
      </c>
      <c r="E48" s="7">
        <v>1.4</v>
      </c>
      <c r="F48" s="7">
        <v>0.3</v>
      </c>
      <c r="G48" s="12">
        <f>SQRT(((iris_dataset[[#This Row],[sepal length (cm)]]-$X$12)^2)+((iris_dataset[[#This Row],[petal length (cm)]]-$Y$12)^2))</f>
        <v>0.8062257748298548</v>
      </c>
      <c r="H48" s="12">
        <f>SQRT(((iris_dataset[[#This Row],[sepal length (cm)]]-$X$13)^2)+((iris_dataset[[#This Row],[petal length (cm)]]-$Y$13)^2))</f>
        <v>2</v>
      </c>
      <c r="I48" s="12">
        <f>SQRT(((iris_dataset[[#This Row],[sepal length (cm)]]-$X$14)^2)+((iris_dataset[[#This Row],[petal length (cm)]]-$Y$14)^2))</f>
        <v>6.0166435825965294</v>
      </c>
      <c r="J48" s="12">
        <f>SMALL(iris_dataset[[#This Row],[C1]:[C3]],1)</f>
        <v>0.8062257748298548</v>
      </c>
      <c r="K48" s="6" t="str">
        <f>IF(iris_dataset[[#This Row],[C1]]=iris_dataset[[#This Row],[Menor]],iris_dataset[[#Headers],[C1]],IF(iris_dataset[[#This Row],[C2]]=iris_dataset[[#This Row],[Menor]],iris_dataset[[#Headers],[C2]],iris_dataset[[#Headers],[C3]]))</f>
        <v>C1</v>
      </c>
      <c r="L48" s="12">
        <f>SQRT(((iris_dataset[[#This Row],[sepal length (cm)]]-$X$31)^2)+((iris_dataset[[#This Row],[petal length (cm)]]-$Y$31)^2))</f>
        <v>0.1710881744082951</v>
      </c>
      <c r="M48" s="12">
        <f>SQRT(((iris_dataset[[#This Row],[sepal length (cm)]]-$X$32)^2)+((iris_dataset[[#This Row],[petal length (cm)]]-$Y$32)^2))</f>
        <v>3.0610455730027937</v>
      </c>
      <c r="N48" s="12">
        <f>SQRT(((iris_dataset[[#This Row],[sepal length (cm)]]-$X$33)^2)+((iris_dataset[[#This Row],[petal length (cm)]]-$Y$33)^2))</f>
        <v>4.7997525617201982</v>
      </c>
      <c r="O48" s="12">
        <f>SMALL(iris_dataset[[#This Row],[C1-1]:[C3-1]],1)</f>
        <v>0.1710881744082951</v>
      </c>
      <c r="P48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C1</v>
      </c>
      <c r="Q48" s="12">
        <f>SQRT(((iris_dataset[[#This Row],[sepal length (cm)]]-$X$48)^2)+((iris_dataset[[#This Row],[petal length (cm)]]-$Y$48)^2))</f>
        <v>0.21512786895239733</v>
      </c>
      <c r="R48" s="12">
        <f>SQRT(((iris_dataset[[#This Row],[sepal length (cm)]]-$X$49)^2)+((iris_dataset[[#This Row],[petal length (cm)]]-$Y$49)^2))</f>
        <v>3.1533532764269081</v>
      </c>
      <c r="S48" s="12">
        <f>SQRT(((iris_dataset[[#This Row],[sepal length (cm)]]-$X$50)^2)+((iris_dataset[[#This Row],[petal length (cm)]]-$Y$50)^2))</f>
        <v>4.7391266951035087</v>
      </c>
      <c r="T48" s="12">
        <f>SMALL(iris_dataset[[#This Row],[C1-2]:[C3-2]],1)</f>
        <v>0.21512786895239733</v>
      </c>
      <c r="U48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C1</v>
      </c>
      <c r="W48" s="5" t="s">
        <v>26</v>
      </c>
      <c r="X48" s="9">
        <f>SUMIFS(iris_dataset[sepal length (cm)],iris_dataset[Cluster-1],W48)/COUNTIF(iris_dataset[Cluster-1],W48)</f>
        <v>5.0059999999999993</v>
      </c>
      <c r="Y48" s="9">
        <f>SUMIFS(iris_dataset[petal length (cm)],iris_dataset[Cluster-1],W48)/COUNTIF(iris_dataset[Cluster-1],W48)</f>
        <v>1.4620000000000002</v>
      </c>
      <c r="AA48" s="9">
        <f>ABS(X48-X31)</f>
        <v>4.6425531914892737E-2</v>
      </c>
      <c r="AB48" s="9">
        <f>ABS(Y48-Y31)</f>
        <v>2.9787234042566446E-4</v>
      </c>
      <c r="AC48" s="18"/>
    </row>
    <row r="49" spans="1:29" x14ac:dyDescent="0.25">
      <c r="A49" s="11" t="s">
        <v>23</v>
      </c>
      <c r="B49" s="7">
        <v>0</v>
      </c>
      <c r="C49" s="7">
        <v>5.0999999999999996</v>
      </c>
      <c r="D49" s="7">
        <v>3.8</v>
      </c>
      <c r="E49" s="7">
        <v>1.6</v>
      </c>
      <c r="F49" s="7">
        <v>0.2</v>
      </c>
      <c r="G49" s="12">
        <f>SQRT(((iris_dataset[[#This Row],[sepal length (cm)]]-$X$12)^2)+((iris_dataset[[#This Row],[petal length (cm)]]-$Y$12)^2))</f>
        <v>1.1045361017187258</v>
      </c>
      <c r="H49" s="12">
        <f>SQRT(((iris_dataset[[#This Row],[sepal length (cm)]]-$X$13)^2)+((iris_dataset[[#This Row],[petal length (cm)]]-$Y$13)^2))</f>
        <v>1.6643316977093239</v>
      </c>
      <c r="I49" s="12">
        <f>SQRT(((iris_dataset[[#This Row],[sepal length (cm)]]-$X$14)^2)+((iris_dataset[[#This Row],[petal length (cm)]]-$Y$14)^2))</f>
        <v>5.7245087125446847</v>
      </c>
      <c r="J49" s="12">
        <f>SMALL(iris_dataset[[#This Row],[C1]:[C3]],1)</f>
        <v>1.1045361017187258</v>
      </c>
      <c r="K49" s="6" t="str">
        <f>IF(iris_dataset[[#This Row],[C1]]=iris_dataset[[#This Row],[Menor]],iris_dataset[[#Headers],[C1]],IF(iris_dataset[[#This Row],[C2]]=iris_dataset[[#This Row],[Menor]],iris_dataset[[#Headers],[C2]],iris_dataset[[#Headers],[C3]]))</f>
        <v>C1</v>
      </c>
      <c r="L49" s="12">
        <f>SQRT(((iris_dataset[[#This Row],[sepal length (cm)]]-$X$31)^2)+((iris_dataset[[#This Row],[petal length (cm)]]-$Y$31)^2))</f>
        <v>0.19709295144035288</v>
      </c>
      <c r="M49" s="12">
        <f>SQRT(((iris_dataset[[#This Row],[sepal length (cm)]]-$X$32)^2)+((iris_dataset[[#This Row],[petal length (cm)]]-$Y$32)^2))</f>
        <v>2.7741665415039529</v>
      </c>
      <c r="N49" s="12">
        <f>SQRT(((iris_dataset[[#This Row],[sepal length (cm)]]-$X$33)^2)+((iris_dataset[[#This Row],[petal length (cm)]]-$Y$33)^2))</f>
        <v>4.4953477028511459</v>
      </c>
      <c r="O49" s="12">
        <f>SMALL(iris_dataset[[#This Row],[C1-1]:[C3-1]],1)</f>
        <v>0.19709295144035288</v>
      </c>
      <c r="P49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C1</v>
      </c>
      <c r="Q49" s="12">
        <f>SQRT(((iris_dataset[[#This Row],[sepal length (cm)]]-$X$48)^2)+((iris_dataset[[#This Row],[petal length (cm)]]-$Y$48)^2))</f>
        <v>0.1669730517179345</v>
      </c>
      <c r="R49" s="12">
        <f>SQRT(((iris_dataset[[#This Row],[sepal length (cm)]]-$X$49)^2)+((iris_dataset[[#This Row],[petal length (cm)]]-$Y$49)^2))</f>
        <v>2.872147298849991</v>
      </c>
      <c r="S49" s="12">
        <f>SQRT(((iris_dataset[[#This Row],[sepal length (cm)]]-$X$50)^2)+((iris_dataset[[#This Row],[petal length (cm)]]-$Y$50)^2))</f>
        <v>4.4333607664954631</v>
      </c>
      <c r="T49" s="12">
        <f>SMALL(iris_dataset[[#This Row],[C1-2]:[C3-2]],1)</f>
        <v>0.1669730517179345</v>
      </c>
      <c r="U49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C1</v>
      </c>
      <c r="W49" s="5" t="s">
        <v>29</v>
      </c>
      <c r="X49" s="9">
        <f>SUMIFS(iris_dataset[sepal length (cm)],iris_dataset[Cluster-1],W49)/COUNTIF(iris_dataset[Cluster-1],W49)</f>
        <v>5.8610169491525426</v>
      </c>
      <c r="Y49" s="9">
        <f>SUMIFS(iris_dataset[petal length (cm)],iris_dataset[Cluster-1],W49)/COUNTIF(iris_dataset[Cluster-1],W49)</f>
        <v>4.3694915254237294</v>
      </c>
      <c r="AA49" s="9">
        <f t="shared" ref="AA49:AB49" si="2">ABS(X49-X32)</f>
        <v>4.2059973924381211E-2</v>
      </c>
      <c r="AB49" s="9">
        <f t="shared" si="2"/>
        <v>0.11410691003911388</v>
      </c>
    </row>
    <row r="50" spans="1:29" x14ac:dyDescent="0.25">
      <c r="A50" s="11" t="s">
        <v>23</v>
      </c>
      <c r="B50" s="7">
        <v>0</v>
      </c>
      <c r="C50" s="7">
        <v>4.5999999999999996</v>
      </c>
      <c r="D50" s="7">
        <v>3.2</v>
      </c>
      <c r="E50" s="7">
        <v>1.4</v>
      </c>
      <c r="F50" s="7">
        <v>0.2</v>
      </c>
      <c r="G50" s="12">
        <f>SQRT(((iris_dataset[[#This Row],[sepal length (cm)]]-$X$12)^2)+((iris_dataset[[#This Row],[petal length (cm)]]-$Y$12)^2))</f>
        <v>0.60827625302982169</v>
      </c>
      <c r="H50" s="12">
        <f>SQRT(((iris_dataset[[#This Row],[sepal length (cm)]]-$X$13)^2)+((iris_dataset[[#This Row],[petal length (cm)]]-$Y$13)^2))</f>
        <v>2.1260291625469301</v>
      </c>
      <c r="I50" s="12">
        <f>SQRT(((iris_dataset[[#This Row],[sepal length (cm)]]-$X$14)^2)+((iris_dataset[[#This Row],[petal length (cm)]]-$Y$14)^2))</f>
        <v>6.0926184846911262</v>
      </c>
      <c r="J50" s="12">
        <f>SMALL(iris_dataset[[#This Row],[C1]:[C3]],1)</f>
        <v>0.60827625302982169</v>
      </c>
      <c r="K50" s="6" t="str">
        <f>IF(iris_dataset[[#This Row],[C1]]=iris_dataset[[#This Row],[Menor]],iris_dataset[[#Headers],[C1]],IF(iris_dataset[[#This Row],[C2]]=iris_dataset[[#This Row],[Menor]],iris_dataset[[#Headers],[C2]],iris_dataset[[#Headers],[C3]]))</f>
        <v>C1</v>
      </c>
      <c r="L50" s="12">
        <f>SQRT(((iris_dataset[[#This Row],[sepal length (cm)]]-$X$31)^2)+((iris_dataset[[#This Row],[petal length (cm)]]-$Y$31)^2))</f>
        <v>0.36483002981718216</v>
      </c>
      <c r="M50" s="12">
        <f>SQRT(((iris_dataset[[#This Row],[sepal length (cm)]]-$X$32)^2)+((iris_dataset[[#This Row],[petal length (cm)]]-$Y$32)^2))</f>
        <v>3.13866703701281</v>
      </c>
      <c r="N50" s="12">
        <f>SQRT(((iris_dataset[[#This Row],[sepal length (cm)]]-$X$33)^2)+((iris_dataset[[#This Row],[petal length (cm)]]-$Y$33)^2))</f>
        <v>4.8878736546954569</v>
      </c>
      <c r="O50" s="12">
        <f>SMALL(iris_dataset[[#This Row],[C1-1]:[C3-1]],1)</f>
        <v>0.36483002981718216</v>
      </c>
      <c r="P50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C1</v>
      </c>
      <c r="Q50" s="12">
        <f>SQRT(((iris_dataset[[#This Row],[sepal length (cm)]]-$X$48)^2)+((iris_dataset[[#This Row],[petal length (cm)]]-$Y$48)^2))</f>
        <v>0.41070670800462927</v>
      </c>
      <c r="R50" s="12">
        <f>SQRT(((iris_dataset[[#This Row],[sepal length (cm)]]-$X$49)^2)+((iris_dataset[[#This Row],[petal length (cm)]]-$Y$49)^2))</f>
        <v>3.2261499756851562</v>
      </c>
      <c r="S50" s="12">
        <f>SQRT(((iris_dataset[[#This Row],[sepal length (cm)]]-$X$50)^2)+((iris_dataset[[#This Row],[petal length (cm)]]-$Y$50)^2))</f>
        <v>4.8285537781348431</v>
      </c>
      <c r="T50" s="12">
        <f>SMALL(iris_dataset[[#This Row],[C1-2]:[C3-2]],1)</f>
        <v>0.41070670800462927</v>
      </c>
      <c r="U50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C1</v>
      </c>
      <c r="W50" s="5" t="s">
        <v>30</v>
      </c>
      <c r="X50" s="9">
        <f>SUMIFS(iris_dataset[sepal length (cm)],iris_dataset[Cluster-1],W50)/COUNTIF(iris_dataset[Cluster-1],W50)</f>
        <v>6.8390243902439023</v>
      </c>
      <c r="Y50" s="9">
        <f>SUMIFS(iris_dataset[petal length (cm)],iris_dataset[Cluster-1],W50)/COUNTIF(iris_dataset[Cluster-1],W50)</f>
        <v>5.6780487804878037</v>
      </c>
      <c r="AA50" s="9">
        <f t="shared" ref="AA50:AB50" si="3">ABS(X50-X33)</f>
        <v>4.8138639281116724E-3</v>
      </c>
      <c r="AB50" s="9">
        <f t="shared" si="3"/>
        <v>6.9319640564826202E-2</v>
      </c>
      <c r="AC50" s="18"/>
    </row>
    <row r="51" spans="1:29" x14ac:dyDescent="0.25">
      <c r="A51" s="11" t="s">
        <v>23</v>
      </c>
      <c r="B51" s="7">
        <v>0</v>
      </c>
      <c r="C51" s="7">
        <v>5.3</v>
      </c>
      <c r="D51" s="7">
        <v>3.7</v>
      </c>
      <c r="E51" s="7">
        <v>1.5</v>
      </c>
      <c r="F51" s="7">
        <v>0.2</v>
      </c>
      <c r="G51" s="12">
        <f>SQRT(((iris_dataset[[#This Row],[sepal length (cm)]]-$X$12)^2)+((iris_dataset[[#This Row],[petal length (cm)]]-$Y$12)^2))</f>
        <v>1.2999999999999998</v>
      </c>
      <c r="H51" s="12">
        <f>SQRT(((iris_dataset[[#This Row],[sepal length (cm)]]-$X$13)^2)+((iris_dataset[[#This Row],[petal length (cm)]]-$Y$13)^2))</f>
        <v>1.6552945357246849</v>
      </c>
      <c r="I51" s="12">
        <f>SQRT(((iris_dataset[[#This Row],[sepal length (cm)]]-$X$14)^2)+((iris_dataset[[#This Row],[petal length (cm)]]-$Y$14)^2))</f>
        <v>5.7567351858497018</v>
      </c>
      <c r="J51" s="12">
        <f>SMALL(iris_dataset[[#This Row],[C1]:[C3]],1)</f>
        <v>1.2999999999999998</v>
      </c>
      <c r="K51" s="6" t="str">
        <f>IF(iris_dataset[[#This Row],[C1]]=iris_dataset[[#This Row],[Menor]],iris_dataset[[#Headers],[C1]],IF(iris_dataset[[#This Row],[C2]]=iris_dataset[[#This Row],[Menor]],iris_dataset[[#Headers],[C2]],iris_dataset[[#Headers],[C3]]))</f>
        <v>C1</v>
      </c>
      <c r="L51" s="12">
        <f>SQRT(((iris_dataset[[#This Row],[sepal length (cm)]]-$X$31)^2)+((iris_dataset[[#This Row],[petal length (cm)]]-$Y$31)^2))</f>
        <v>0.34257301383112698</v>
      </c>
      <c r="M51" s="12">
        <f>SQRT(((iris_dataset[[#This Row],[sepal length (cm)]]-$X$32)^2)+((iris_dataset[[#This Row],[petal length (cm)]]-$Y$32)^2))</f>
        <v>2.8206109540037874</v>
      </c>
      <c r="N51" s="12">
        <f>SQRT(((iris_dataset[[#This Row],[sepal length (cm)]]-$X$33)^2)+((iris_dataset[[#This Row],[petal length (cm)]]-$Y$33)^2))</f>
        <v>4.5159650622223912</v>
      </c>
      <c r="O51" s="12">
        <f>SMALL(iris_dataset[[#This Row],[C1-1]:[C3-1]],1)</f>
        <v>0.34257301383112698</v>
      </c>
      <c r="P51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C1</v>
      </c>
      <c r="Q51" s="12">
        <f>SQRT(((iris_dataset[[#This Row],[sepal length (cm)]]-$X$48)^2)+((iris_dataset[[#This Row],[petal length (cm)]]-$Y$48)^2))</f>
        <v>0.29644561052577634</v>
      </c>
      <c r="R51" s="12">
        <f>SQRT(((iris_dataset[[#This Row],[sepal length (cm)]]-$X$49)^2)+((iris_dataset[[#This Row],[petal length (cm)]]-$Y$49)^2))</f>
        <v>2.9238196989067275</v>
      </c>
      <c r="S51" s="12">
        <f>SQRT(((iris_dataset[[#This Row],[sepal length (cm)]]-$X$50)^2)+((iris_dataset[[#This Row],[petal length (cm)]]-$Y$50)^2))</f>
        <v>4.4524923004875863</v>
      </c>
      <c r="T51" s="12">
        <f>SMALL(iris_dataset[[#This Row],[C1-2]:[C3-2]],1)</f>
        <v>0.29644561052577634</v>
      </c>
      <c r="U51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C1</v>
      </c>
    </row>
    <row r="52" spans="1:29" x14ac:dyDescent="0.25">
      <c r="A52" s="11" t="s">
        <v>23</v>
      </c>
      <c r="B52" s="7">
        <v>0</v>
      </c>
      <c r="C52" s="7">
        <v>5</v>
      </c>
      <c r="D52" s="7">
        <v>3.3</v>
      </c>
      <c r="E52" s="7">
        <v>1.4</v>
      </c>
      <c r="F52" s="7">
        <v>0.2</v>
      </c>
      <c r="G52" s="12">
        <f>SQRT(((iris_dataset[[#This Row],[sepal length (cm)]]-$X$12)^2)+((iris_dataset[[#This Row],[petal length (cm)]]-$Y$12)^2))</f>
        <v>1.004987562112089</v>
      </c>
      <c r="H52" s="12">
        <f>SQRT(((iris_dataset[[#This Row],[sepal length (cm)]]-$X$13)^2)+((iris_dataset[[#This Row],[petal length (cm)]]-$Y$13)^2))</f>
        <v>1.8867962264113209</v>
      </c>
      <c r="I52" s="12">
        <f>SQRT(((iris_dataset[[#This Row],[sepal length (cm)]]-$X$14)^2)+((iris_dataset[[#This Row],[petal length (cm)]]-$Y$14)^2))</f>
        <v>5.9464274989274024</v>
      </c>
      <c r="J52" s="12">
        <f>SMALL(iris_dataset[[#This Row],[C1]:[C3]],1)</f>
        <v>1.004987562112089</v>
      </c>
      <c r="K52" s="6" t="str">
        <f>IF(iris_dataset[[#This Row],[C1]]=iris_dataset[[#This Row],[Menor]],iris_dataset[[#Headers],[C1]],IF(iris_dataset[[#This Row],[C2]]=iris_dataset[[#This Row],[Menor]],iris_dataset[[#Headers],[C2]],iris_dataset[[#Headers],[C3]]))</f>
        <v>C1</v>
      </c>
      <c r="L52" s="12">
        <f>SQRT(((iris_dataset[[#This Row],[sepal length (cm)]]-$X$31)^2)+((iris_dataset[[#This Row],[petal length (cm)]]-$Y$31)^2))</f>
        <v>7.3765684354722194E-2</v>
      </c>
      <c r="M52" s="12">
        <f>SQRT(((iris_dataset[[#This Row],[sepal length (cm)]]-$X$32)^2)+((iris_dataset[[#This Row],[petal length (cm)]]-$Y$32)^2))</f>
        <v>2.9947903483832108</v>
      </c>
      <c r="N52" s="12">
        <f>SQRT(((iris_dataset[[#This Row],[sepal length (cm)]]-$X$33)^2)+((iris_dataset[[#This Row],[petal length (cm)]]-$Y$33)^2))</f>
        <v>4.7184680186701797</v>
      </c>
      <c r="O52" s="12">
        <f>SMALL(iris_dataset[[#This Row],[C1-1]:[C3-1]],1)</f>
        <v>7.3765684354722194E-2</v>
      </c>
      <c r="P52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C1</v>
      </c>
      <c r="Q52" s="12">
        <f>SQRT(((iris_dataset[[#This Row],[sepal length (cm)]]-$X$48)^2)+((iris_dataset[[#This Row],[petal length (cm)]]-$Y$48)^2))</f>
        <v>6.2289646009589965E-2</v>
      </c>
      <c r="R52" s="12">
        <f>SQRT(((iris_dataset[[#This Row],[sepal length (cm)]]-$X$49)^2)+((iris_dataset[[#This Row],[petal length (cm)]]-$Y$49)^2))</f>
        <v>3.0918004635311283</v>
      </c>
      <c r="S52" s="12">
        <f>SQRT(((iris_dataset[[#This Row],[sepal length (cm)]]-$X$50)^2)+((iris_dataset[[#This Row],[petal length (cm)]]-$Y$50)^2))</f>
        <v>4.6565772919758501</v>
      </c>
      <c r="T52" s="12">
        <f>SMALL(iris_dataset[[#This Row],[C1-2]:[C3-2]],1)</f>
        <v>6.2289646009589965E-2</v>
      </c>
      <c r="U52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C1</v>
      </c>
    </row>
    <row r="53" spans="1:29" x14ac:dyDescent="0.25">
      <c r="A53" s="13" t="s">
        <v>24</v>
      </c>
      <c r="B53" s="8">
        <v>1</v>
      </c>
      <c r="C53" s="8">
        <v>7</v>
      </c>
      <c r="D53" s="8">
        <v>3.2</v>
      </c>
      <c r="E53" s="8">
        <v>4.7</v>
      </c>
      <c r="F53" s="8">
        <v>1.4</v>
      </c>
      <c r="G53" s="14">
        <f>SQRT(((iris_dataset[[#This Row],[sepal length (cm)]]-$X$12)^2)+((iris_dataset[[#This Row],[petal length (cm)]]-$Y$12)^2))</f>
        <v>4.3863424398922621</v>
      </c>
      <c r="H53" s="14">
        <f>SQRT(((iris_dataset[[#This Row],[sepal length (cm)]]-$X$13)^2)+((iris_dataset[[#This Row],[petal length (cm)]]-$Y$13)^2))</f>
        <v>1.9723082923316022</v>
      </c>
      <c r="I53" s="14">
        <f>SQRT(((iris_dataset[[#This Row],[sepal length (cm)]]-$X$14)^2)+((iris_dataset[[#This Row],[petal length (cm)]]-$Y$14)^2))</f>
        <v>2.2999999999999998</v>
      </c>
      <c r="J53" s="14">
        <f>SMALL(iris_dataset[[#This Row],[C1]:[C3]],1)</f>
        <v>1.9723082923316022</v>
      </c>
      <c r="K53" s="6" t="str">
        <f>IF(iris_dataset[[#This Row],[C1]]=iris_dataset[[#This Row],[Menor]],iris_dataset[[#Headers],[C1]],IF(iris_dataset[[#This Row],[C2]]=iris_dataset[[#This Row],[Menor]],iris_dataset[[#Headers],[C2]],iris_dataset[[#Headers],[C3]]))</f>
        <v>C2</v>
      </c>
      <c r="L53" s="14">
        <f>SQRT(((iris_dataset[[#This Row],[sepal length (cm)]]-$X$31)^2)+((iris_dataset[[#This Row],[petal length (cm)]]-$Y$31)^2))</f>
        <v>3.8275200144864958</v>
      </c>
      <c r="M53" s="14">
        <f>SQRT(((iris_dataset[[#This Row],[sepal length (cm)]]-$X$32)^2)+((iris_dataset[[#This Row],[petal length (cm)]]-$Y$32)^2))</f>
        <v>1.1836059635381513</v>
      </c>
      <c r="N53" s="14">
        <f>SQRT(((iris_dataset[[#This Row],[sepal length (cm)]]-$X$33)^2)+((iris_dataset[[#This Row],[petal length (cm)]]-$Y$33)^2))</f>
        <v>1.0604087697688875</v>
      </c>
      <c r="O53" s="14">
        <f>SMALL(iris_dataset[[#This Row],[C1-1]:[C3-1]],1)</f>
        <v>1.0604087697688875</v>
      </c>
      <c r="P53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C3</v>
      </c>
      <c r="Q53" s="14">
        <f>SQRT(((iris_dataset[[#This Row],[sepal length (cm)]]-$X$48)^2)+((iris_dataset[[#This Row],[petal length (cm)]]-$Y$48)^2))</f>
        <v>3.8027200791012743</v>
      </c>
      <c r="R53" s="14">
        <f>SQRT(((iris_dataset[[#This Row],[sepal length (cm)]]-$X$49)^2)+((iris_dataset[[#This Row],[petal length (cm)]]-$Y$49)^2))</f>
        <v>1.1859672178793625</v>
      </c>
      <c r="S53" s="14">
        <f>SQRT(((iris_dataset[[#This Row],[sepal length (cm)]]-$X$50)^2)+((iris_dataset[[#This Row],[petal length (cm)]]-$Y$50)^2))</f>
        <v>0.99120762908183224</v>
      </c>
      <c r="T53" s="14">
        <f>SMALL(iris_dataset[[#This Row],[C1-2]:[C3-2]],1)</f>
        <v>0.99120762908183224</v>
      </c>
      <c r="U53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C3</v>
      </c>
    </row>
    <row r="54" spans="1:29" x14ac:dyDescent="0.25">
      <c r="A54" s="13" t="s">
        <v>24</v>
      </c>
      <c r="B54" s="8">
        <v>1</v>
      </c>
      <c r="C54" s="8">
        <v>6.4</v>
      </c>
      <c r="D54" s="8">
        <v>3.2</v>
      </c>
      <c r="E54" s="8">
        <v>4.5</v>
      </c>
      <c r="F54" s="8">
        <v>1.5</v>
      </c>
      <c r="G54" s="14">
        <f>SQRT(((iris_dataset[[#This Row],[sepal length (cm)]]-$X$12)^2)+((iris_dataset[[#This Row],[petal length (cm)]]-$Y$12)^2))</f>
        <v>3.8418745424597094</v>
      </c>
      <c r="H54" s="14">
        <f>SQRT(((iris_dataset[[#This Row],[sepal length (cm)]]-$X$13)^2)+((iris_dataset[[#This Row],[petal length (cm)]]-$Y$13)^2))</f>
        <v>1.5524174696260025</v>
      </c>
      <c r="I54" s="14">
        <f>SQRT(((iris_dataset[[#This Row],[sepal length (cm)]]-$X$14)^2)+((iris_dataset[[#This Row],[petal length (cm)]]-$Y$14)^2))</f>
        <v>2.5709920264364881</v>
      </c>
      <c r="J54" s="14">
        <f>SMALL(iris_dataset[[#This Row],[C1]:[C3]],1)</f>
        <v>1.5524174696260025</v>
      </c>
      <c r="K54" s="6" t="str">
        <f>IF(iris_dataset[[#This Row],[C1]]=iris_dataset[[#This Row],[Menor]],iris_dataset[[#Headers],[C1]],IF(iris_dataset[[#This Row],[C2]]=iris_dataset[[#This Row],[Menor]],iris_dataset[[#Headers],[C2]],iris_dataset[[#Headers],[C3]]))</f>
        <v>C2</v>
      </c>
      <c r="L54" s="14">
        <f>SQRT(((iris_dataset[[#This Row],[sepal length (cm)]]-$X$31)^2)+((iris_dataset[[#This Row],[petal length (cm)]]-$Y$31)^2))</f>
        <v>3.3624514381713624</v>
      </c>
      <c r="M54" s="14">
        <f>SQRT(((iris_dataset[[#This Row],[sepal length (cm)]]-$X$32)^2)+((iris_dataset[[#This Row],[petal length (cm)]]-$Y$32)^2))</f>
        <v>0.55386752095535474</v>
      </c>
      <c r="N54" s="14">
        <f>SQRT(((iris_dataset[[#This Row],[sepal length (cm)]]-$X$33)^2)+((iris_dataset[[#This Row],[petal length (cm)]]-$Y$33)^2))</f>
        <v>1.3207826312466282</v>
      </c>
      <c r="O54" s="14">
        <f>SMALL(iris_dataset[[#This Row],[C1-1]:[C3-1]],1)</f>
        <v>0.55386752095535474</v>
      </c>
      <c r="P54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C2</v>
      </c>
      <c r="Q54" s="14">
        <f>SQRT(((iris_dataset[[#This Row],[sepal length (cm)]]-$X$48)^2)+((iris_dataset[[#This Row],[petal length (cm)]]-$Y$48)^2))</f>
        <v>3.3425559082833605</v>
      </c>
      <c r="R54" s="14">
        <f>SQRT(((iris_dataset[[#This Row],[sepal length (cm)]]-$X$49)^2)+((iris_dataset[[#This Row],[petal length (cm)]]-$Y$49)^2))</f>
        <v>0.55455855510221663</v>
      </c>
      <c r="S54" s="14">
        <f>SQRT(((iris_dataset[[#This Row],[sepal length (cm)]]-$X$50)^2)+((iris_dataset[[#This Row],[petal length (cm)]]-$Y$50)^2))</f>
        <v>1.2571958258114888</v>
      </c>
      <c r="T54" s="14">
        <f>SMALL(iris_dataset[[#This Row],[C1-2]:[C3-2]],1)</f>
        <v>0.55455855510221663</v>
      </c>
      <c r="U54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C2</v>
      </c>
    </row>
    <row r="55" spans="1:29" x14ac:dyDescent="0.25">
      <c r="A55" s="13" t="s">
        <v>24</v>
      </c>
      <c r="B55" s="8">
        <v>1</v>
      </c>
      <c r="C55" s="8">
        <v>6.9</v>
      </c>
      <c r="D55" s="8">
        <v>3.1</v>
      </c>
      <c r="E55" s="8">
        <v>4.9000000000000004</v>
      </c>
      <c r="F55" s="8">
        <v>1.5</v>
      </c>
      <c r="G55" s="14">
        <f>SQRT(((iris_dataset[[#This Row],[sepal length (cm)]]-$X$12)^2)+((iris_dataset[[#This Row],[petal length (cm)]]-$Y$12)^2))</f>
        <v>4.4687805943008669</v>
      </c>
      <c r="H55" s="14">
        <f>SQRT(((iris_dataset[[#This Row],[sepal length (cm)]]-$X$13)^2)+((iris_dataset[[#This Row],[petal length (cm)]]-$Y$13)^2))</f>
        <v>2.1023796041628642</v>
      </c>
      <c r="I55" s="14">
        <f>SQRT(((iris_dataset[[#This Row],[sepal length (cm)]]-$X$14)^2)+((iris_dataset[[#This Row],[petal length (cm)]]-$Y$14)^2))</f>
        <v>2.1023796041628633</v>
      </c>
      <c r="J55" s="14">
        <f>SMALL(iris_dataset[[#This Row],[C1]:[C3]],1)</f>
        <v>2.1023796041628633</v>
      </c>
      <c r="K55" s="6" t="str">
        <f>IF(iris_dataset[[#This Row],[C1]]=iris_dataset[[#This Row],[Menor]],iris_dataset[[#Headers],[C1]],IF(iris_dataset[[#This Row],[C2]]=iris_dataset[[#This Row],[Menor]],iris_dataset[[#Headers],[C2]],iris_dataset[[#Headers],[C3]]))</f>
        <v>C2</v>
      </c>
      <c r="L55" s="14">
        <f>SQRT(((iris_dataset[[#This Row],[sepal length (cm)]]-$X$31)^2)+((iris_dataset[[#This Row],[petal length (cm)]]-$Y$31)^2))</f>
        <v>3.9480556611891755</v>
      </c>
      <c r="M55" s="14">
        <f>SQRT(((iris_dataset[[#This Row],[sepal length (cm)]]-$X$32)^2)+((iris_dataset[[#This Row],[petal length (cm)]]-$Y$32)^2))</f>
        <v>1.1871750567564225</v>
      </c>
      <c r="N55" s="14">
        <f>SQRT(((iris_dataset[[#This Row],[sepal length (cm)]]-$X$33)^2)+((iris_dataset[[#This Row],[petal length (cm)]]-$Y$33)^2))</f>
        <v>0.84991852306257676</v>
      </c>
      <c r="O55" s="14">
        <f>SMALL(iris_dataset[[#This Row],[C1-1]:[C3-1]],1)</f>
        <v>0.84991852306257676</v>
      </c>
      <c r="P55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C3</v>
      </c>
      <c r="Q55" s="14">
        <f>SQRT(((iris_dataset[[#This Row],[sepal length (cm)]]-$X$48)^2)+((iris_dataset[[#This Row],[petal length (cm)]]-$Y$48)^2))</f>
        <v>3.9251853459422787</v>
      </c>
      <c r="R55" s="14">
        <f>SQRT(((iris_dataset[[#This Row],[sepal length (cm)]]-$X$49)^2)+((iris_dataset[[#This Row],[petal length (cm)]]-$Y$49)^2))</f>
        <v>1.1665869112695946</v>
      </c>
      <c r="S55" s="14">
        <f>SQRT(((iris_dataset[[#This Row],[sepal length (cm)]]-$X$50)^2)+((iris_dataset[[#This Row],[petal length (cm)]]-$Y$50)^2))</f>
        <v>0.78043444939577467</v>
      </c>
      <c r="T55" s="14">
        <f>SMALL(iris_dataset[[#This Row],[C1-2]:[C3-2]],1)</f>
        <v>0.78043444939577467</v>
      </c>
      <c r="U55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C3</v>
      </c>
    </row>
    <row r="56" spans="1:29" x14ac:dyDescent="0.25">
      <c r="A56" s="13" t="s">
        <v>24</v>
      </c>
      <c r="B56" s="8">
        <v>1</v>
      </c>
      <c r="C56" s="8">
        <v>5.5</v>
      </c>
      <c r="D56" s="8">
        <v>2.2999999999999998</v>
      </c>
      <c r="E56" s="8">
        <v>4</v>
      </c>
      <c r="F56" s="8">
        <v>1.3</v>
      </c>
      <c r="G56" s="14">
        <f>SQRT(((iris_dataset[[#This Row],[sepal length (cm)]]-$X$12)^2)+((iris_dataset[[#This Row],[petal length (cm)]]-$Y$12)^2))</f>
        <v>2.9154759474226504</v>
      </c>
      <c r="H56" s="14">
        <f>SQRT(((iris_dataset[[#This Row],[sepal length (cm)]]-$X$13)^2)+((iris_dataset[[#This Row],[petal length (cm)]]-$Y$13)^2))</f>
        <v>1.1180339887498949</v>
      </c>
      <c r="I56" s="14">
        <f>SQRT(((iris_dataset[[#This Row],[sepal length (cm)]]-$X$14)^2)+((iris_dataset[[#This Row],[petal length (cm)]]-$Y$14)^2))</f>
        <v>3.3541019662496847</v>
      </c>
      <c r="J56" s="14">
        <f>SMALL(iris_dataset[[#This Row],[C1]:[C3]],1)</f>
        <v>1.1180339887498949</v>
      </c>
      <c r="K56" s="6" t="str">
        <f>IF(iris_dataset[[#This Row],[C1]]=iris_dataset[[#This Row],[Menor]],iris_dataset[[#Headers],[C1]],IF(iris_dataset[[#This Row],[C2]]=iris_dataset[[#This Row],[Menor]],iris_dataset[[#Headers],[C2]],iris_dataset[[#Headers],[C3]]))</f>
        <v>C2</v>
      </c>
      <c r="L56" s="14">
        <f>SQRT(((iris_dataset[[#This Row],[sepal length (cm)]]-$X$31)^2)+((iris_dataset[[#This Row],[petal length (cm)]]-$Y$31)^2))</f>
        <v>2.5951909070959363</v>
      </c>
      <c r="M56" s="14">
        <f>SQRT(((iris_dataset[[#This Row],[sepal length (cm)]]-$X$32)^2)+((iris_dataset[[#This Row],[petal length (cm)]]-$Y$32)^2))</f>
        <v>0.4771711513621798</v>
      </c>
      <c r="N56" s="14">
        <f>SQRT(((iris_dataset[[#This Row],[sepal length (cm)]]-$X$33)^2)+((iris_dataset[[#This Row],[petal length (cm)]]-$Y$33)^2))</f>
        <v>2.1985027012546108</v>
      </c>
      <c r="O56" s="14">
        <f>SMALL(iris_dataset[[#This Row],[C1-1]:[C3-1]],1)</f>
        <v>0.4771711513621798</v>
      </c>
      <c r="P56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C2</v>
      </c>
      <c r="Q56" s="14">
        <f>SQRT(((iris_dataset[[#This Row],[sepal length (cm)]]-$X$48)^2)+((iris_dataset[[#This Row],[petal length (cm)]]-$Y$48)^2))</f>
        <v>2.5856295171582491</v>
      </c>
      <c r="R56" s="14">
        <f>SQRT(((iris_dataset[[#This Row],[sepal length (cm)]]-$X$49)^2)+((iris_dataset[[#This Row],[petal length (cm)]]-$Y$49)^2))</f>
        <v>0.5165822537944601</v>
      </c>
      <c r="S56" s="14">
        <f>SQRT(((iris_dataset[[#This Row],[sepal length (cm)]]-$X$50)^2)+((iris_dataset[[#This Row],[petal length (cm)]]-$Y$50)^2))</f>
        <v>2.1468195143897542</v>
      </c>
      <c r="T56" s="14">
        <f>SMALL(iris_dataset[[#This Row],[C1-2]:[C3-2]],1)</f>
        <v>0.5165822537944601</v>
      </c>
      <c r="U56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C2</v>
      </c>
    </row>
    <row r="57" spans="1:29" x14ac:dyDescent="0.25">
      <c r="A57" s="13" t="s">
        <v>24</v>
      </c>
      <c r="B57" s="8">
        <v>1</v>
      </c>
      <c r="C57" s="8">
        <v>6.5</v>
      </c>
      <c r="D57" s="8">
        <v>2.8</v>
      </c>
      <c r="E57" s="8">
        <v>4.5999999999999996</v>
      </c>
      <c r="F57" s="8">
        <v>1.5</v>
      </c>
      <c r="G57" s="14">
        <f>SQRT(((iris_dataset[[#This Row],[sepal length (cm)]]-$X$12)^2)+((iris_dataset[[#This Row],[petal length (cm)]]-$Y$12)^2))</f>
        <v>3.982461550347975</v>
      </c>
      <c r="H57" s="14">
        <f>SQRT(((iris_dataset[[#This Row],[sepal length (cm)]]-$X$13)^2)+((iris_dataset[[#This Row],[petal length (cm)]]-$Y$13)^2))</f>
        <v>1.6763054614240207</v>
      </c>
      <c r="I57" s="14">
        <f>SQRT(((iris_dataset[[#This Row],[sepal length (cm)]]-$X$14)^2)+((iris_dataset[[#This Row],[petal length (cm)]]-$Y$14)^2))</f>
        <v>2.4515301344262528</v>
      </c>
      <c r="J57" s="14">
        <f>SMALL(iris_dataset[[#This Row],[C1]:[C3]],1)</f>
        <v>1.6763054614240207</v>
      </c>
      <c r="K57" s="6" t="str">
        <f>IF(iris_dataset[[#This Row],[C1]]=iris_dataset[[#This Row],[Menor]],iris_dataset[[#Headers],[C1]],IF(iris_dataset[[#This Row],[C2]]=iris_dataset[[#This Row],[Menor]],iris_dataset[[#Headers],[C2]],iris_dataset[[#Headers],[C3]]))</f>
        <v>C2</v>
      </c>
      <c r="L57" s="14">
        <f>SQRT(((iris_dataset[[#This Row],[sepal length (cm)]]-$X$31)^2)+((iris_dataset[[#This Row],[petal length (cm)]]-$Y$31)^2))</f>
        <v>3.4959725906980057</v>
      </c>
      <c r="M57" s="14">
        <f>SQRT(((iris_dataset[[#This Row],[sepal length (cm)]]-$X$32)^2)+((iris_dataset[[#This Row],[petal length (cm)]]-$Y$32)^2))</f>
        <v>0.68925824121073942</v>
      </c>
      <c r="N57" s="14">
        <f>SQRT(((iris_dataset[[#This Row],[sepal length (cm)]]-$X$33)^2)+((iris_dataset[[#This Row],[petal length (cm)]]-$Y$33)^2))</f>
        <v>1.1950527057536349</v>
      </c>
      <c r="O57" s="14">
        <f>SMALL(iris_dataset[[#This Row],[C1-1]:[C3-1]],1)</f>
        <v>0.68925824121073942</v>
      </c>
      <c r="P57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C2</v>
      </c>
      <c r="Q57" s="14">
        <f>SQRT(((iris_dataset[[#This Row],[sepal length (cm)]]-$X$48)^2)+((iris_dataset[[#This Row],[petal length (cm)]]-$Y$48)^2))</f>
        <v>3.475497086748887</v>
      </c>
      <c r="R57" s="14">
        <f>SQRT(((iris_dataset[[#This Row],[sepal length (cm)]]-$X$49)^2)+((iris_dataset[[#This Row],[petal length (cm)]]-$Y$49)^2))</f>
        <v>0.67928896363904179</v>
      </c>
      <c r="S57" s="14">
        <f>SQRT(((iris_dataset[[#This Row],[sepal length (cm)]]-$X$50)^2)+((iris_dataset[[#This Row],[petal length (cm)]]-$Y$50)^2))</f>
        <v>1.13010030983603</v>
      </c>
      <c r="T57" s="14">
        <f>SMALL(iris_dataset[[#This Row],[C1-2]:[C3-2]],1)</f>
        <v>0.67928896363904179</v>
      </c>
      <c r="U57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C2</v>
      </c>
    </row>
    <row r="58" spans="1:29" x14ac:dyDescent="0.25">
      <c r="A58" s="13" t="s">
        <v>24</v>
      </c>
      <c r="B58" s="8">
        <v>1</v>
      </c>
      <c r="C58" s="8">
        <v>5.7</v>
      </c>
      <c r="D58" s="8">
        <v>2.8</v>
      </c>
      <c r="E58" s="8">
        <v>4.5</v>
      </c>
      <c r="F58" s="8">
        <v>1.3</v>
      </c>
      <c r="G58" s="14">
        <f>SQRT(((iris_dataset[[#This Row],[sepal length (cm)]]-$X$12)^2)+((iris_dataset[[#This Row],[petal length (cm)]]-$Y$12)^2))</f>
        <v>3.4481879299133338</v>
      </c>
      <c r="H58" s="14">
        <f>SQRT(((iris_dataset[[#This Row],[sepal length (cm)]]-$X$13)^2)+((iris_dataset[[#This Row],[petal length (cm)]]-$Y$13)^2))</f>
        <v>1.5297058540778354</v>
      </c>
      <c r="I58" s="14">
        <f>SQRT(((iris_dataset[[#This Row],[sepal length (cm)]]-$X$14)^2)+((iris_dataset[[#This Row],[petal length (cm)]]-$Y$14)^2))</f>
        <v>2.8178005607210741</v>
      </c>
      <c r="J58" s="14">
        <f>SMALL(iris_dataset[[#This Row],[C1]:[C3]],1)</f>
        <v>1.5297058540778354</v>
      </c>
      <c r="K58" s="6" t="str">
        <f>IF(iris_dataset[[#This Row],[C1]]=iris_dataset[[#This Row],[Menor]],iris_dataset[[#Headers],[C1]],IF(iris_dataset[[#This Row],[C2]]=iris_dataset[[#This Row],[Menor]],iris_dataset[[#Headers],[C2]],iris_dataset[[#Headers],[C3]]))</f>
        <v>C2</v>
      </c>
      <c r="L58" s="14">
        <f>SQRT(((iris_dataset[[#This Row],[sepal length (cm)]]-$X$31)^2)+((iris_dataset[[#This Row],[petal length (cm)]]-$Y$31)^2))</f>
        <v>3.1272166425401058</v>
      </c>
      <c r="M58" s="14">
        <f>SQRT(((iris_dataset[[#This Row],[sepal length (cm)]]-$X$32)^2)+((iris_dataset[[#This Row],[petal length (cm)]]-$Y$32)^2))</f>
        <v>0.31792597106389908</v>
      </c>
      <c r="N58" s="14">
        <f>SQRT(((iris_dataset[[#This Row],[sepal length (cm)]]-$X$33)^2)+((iris_dataset[[#This Row],[petal length (cm)]]-$Y$33)^2))</f>
        <v>1.6859304540356559</v>
      </c>
      <c r="O58" s="14">
        <f>SMALL(iris_dataset[[#This Row],[C1-1]:[C3-1]],1)</f>
        <v>0.31792597106389908</v>
      </c>
      <c r="P58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C2</v>
      </c>
      <c r="Q58" s="14">
        <f>SQRT(((iris_dataset[[#This Row],[sepal length (cm)]]-$X$48)^2)+((iris_dataset[[#This Row],[petal length (cm)]]-$Y$48)^2))</f>
        <v>3.1162605796049858</v>
      </c>
      <c r="R58" s="14">
        <f>SQRT(((iris_dataset[[#This Row],[sepal length (cm)]]-$X$49)^2)+((iris_dataset[[#This Row],[petal length (cm)]]-$Y$49)^2))</f>
        <v>0.20726533682846604</v>
      </c>
      <c r="S58" s="14">
        <f>SQRT(((iris_dataset[[#This Row],[sepal length (cm)]]-$X$50)^2)+((iris_dataset[[#This Row],[petal length (cm)]]-$Y$50)^2))</f>
        <v>1.6386505090406847</v>
      </c>
      <c r="T58" s="14">
        <f>SMALL(iris_dataset[[#This Row],[C1-2]:[C3-2]],1)</f>
        <v>0.20726533682846604</v>
      </c>
      <c r="U58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C2</v>
      </c>
    </row>
    <row r="59" spans="1:29" x14ac:dyDescent="0.25">
      <c r="A59" s="13" t="s">
        <v>24</v>
      </c>
      <c r="B59" s="8">
        <v>1</v>
      </c>
      <c r="C59" s="8">
        <v>6.3</v>
      </c>
      <c r="D59" s="8">
        <v>3.3</v>
      </c>
      <c r="E59" s="8">
        <v>4.7</v>
      </c>
      <c r="F59" s="8">
        <v>1.6</v>
      </c>
      <c r="G59" s="14">
        <f>SQRT(((iris_dataset[[#This Row],[sepal length (cm)]]-$X$12)^2)+((iris_dataset[[#This Row],[petal length (cm)]]-$Y$12)^2))</f>
        <v>3.9408120990476063</v>
      </c>
      <c r="H59" s="14">
        <f>SQRT(((iris_dataset[[#This Row],[sepal length (cm)]]-$X$13)^2)+((iris_dataset[[#This Row],[petal length (cm)]]-$Y$13)^2))</f>
        <v>1.726267650163207</v>
      </c>
      <c r="I59" s="14">
        <f>SQRT(((iris_dataset[[#This Row],[sepal length (cm)]]-$X$14)^2)+((iris_dataset[[#This Row],[petal length (cm)]]-$Y$14)^2))</f>
        <v>2.4041630560342613</v>
      </c>
      <c r="J59" s="14">
        <f>SMALL(iris_dataset[[#This Row],[C1]:[C3]],1)</f>
        <v>1.726267650163207</v>
      </c>
      <c r="K59" s="6" t="str">
        <f>IF(iris_dataset[[#This Row],[C1]]=iris_dataset[[#This Row],[Menor]],iris_dataset[[#Headers],[C1]],IF(iris_dataset[[#This Row],[C2]]=iris_dataset[[#This Row],[Menor]],iris_dataset[[#Headers],[C2]],iris_dataset[[#Headers],[C3]]))</f>
        <v>C2</v>
      </c>
      <c r="L59" s="14">
        <f>SQRT(((iris_dataset[[#This Row],[sepal length (cm)]]-$X$31)^2)+((iris_dataset[[#This Row],[petal length (cm)]]-$Y$31)^2))</f>
        <v>3.5047558711861591</v>
      </c>
      <c r="M59" s="14">
        <f>SQRT(((iris_dataset[[#This Row],[sepal length (cm)]]-$X$32)^2)+((iris_dataset[[#This Row],[petal length (cm)]]-$Y$32)^2))</f>
        <v>0.59601239016548013</v>
      </c>
      <c r="N59" s="14">
        <f>SQRT(((iris_dataset[[#This Row],[sepal length (cm)]]-$X$33)^2)+((iris_dataset[[#This Row],[petal length (cm)]]-$Y$33)^2))</f>
        <v>1.1757387021974197</v>
      </c>
      <c r="O59" s="14">
        <f>SMALL(iris_dataset[[#This Row],[C1-1]:[C3-1]],1)</f>
        <v>0.59601239016548013</v>
      </c>
      <c r="P59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C2</v>
      </c>
      <c r="Q59" s="14">
        <f>SQRT(((iris_dataset[[#This Row],[sepal length (cm)]]-$X$48)^2)+((iris_dataset[[#This Row],[petal length (cm)]]-$Y$48)^2))</f>
        <v>3.4869872382903844</v>
      </c>
      <c r="R59" s="14">
        <f>SQRT(((iris_dataset[[#This Row],[sepal length (cm)]]-$X$49)^2)+((iris_dataset[[#This Row],[petal length (cm)]]-$Y$49)^2))</f>
        <v>0.54949246646162009</v>
      </c>
      <c r="S59" s="14">
        <f>SQRT(((iris_dataset[[#This Row],[sepal length (cm)]]-$X$50)^2)+((iris_dataset[[#This Row],[petal length (cm)]]-$Y$50)^2))</f>
        <v>1.1167482752578983</v>
      </c>
      <c r="T59" s="14">
        <f>SMALL(iris_dataset[[#This Row],[C1-2]:[C3-2]],1)</f>
        <v>0.54949246646162009</v>
      </c>
      <c r="U59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C2</v>
      </c>
    </row>
    <row r="60" spans="1:29" x14ac:dyDescent="0.25">
      <c r="A60" s="13" t="s">
        <v>24</v>
      </c>
      <c r="B60" s="8">
        <v>1</v>
      </c>
      <c r="C60" s="8">
        <v>4.9000000000000004</v>
      </c>
      <c r="D60" s="8">
        <v>2.4</v>
      </c>
      <c r="E60" s="8">
        <v>3.3</v>
      </c>
      <c r="F60" s="8">
        <v>1</v>
      </c>
      <c r="G60" s="14">
        <f>SQRT(((iris_dataset[[#This Row],[sepal length (cm)]]-$X$12)^2)+((iris_dataset[[#This Row],[petal length (cm)]]-$Y$12)^2))</f>
        <v>2.0124611797498106</v>
      </c>
      <c r="H60" s="14">
        <f>SQRT(((iris_dataset[[#This Row],[sepal length (cm)]]-$X$13)^2)+((iris_dataset[[#This Row],[petal length (cm)]]-$Y$13)^2))</f>
        <v>1.1401754250991376</v>
      </c>
      <c r="I60" s="14">
        <f>SQRT(((iris_dataset[[#This Row],[sepal length (cm)]]-$X$14)^2)+((iris_dataset[[#This Row],[petal length (cm)]]-$Y$14)^2))</f>
        <v>4.2544094772365293</v>
      </c>
      <c r="J60" s="14">
        <f>SMALL(iris_dataset[[#This Row],[C1]:[C3]],1)</f>
        <v>1.1401754250991376</v>
      </c>
      <c r="K60" s="6" t="str">
        <f>IF(iris_dataset[[#This Row],[C1]]=iris_dataset[[#This Row],[Menor]],iris_dataset[[#Headers],[C1]],IF(iris_dataset[[#This Row],[C2]]=iris_dataset[[#This Row],[Menor]],iris_dataset[[#Headers],[C2]],iris_dataset[[#Headers],[C3]]))</f>
        <v>C2</v>
      </c>
      <c r="L60" s="14">
        <f>SQRT(((iris_dataset[[#This Row],[sepal length (cm)]]-$X$31)^2)+((iris_dataset[[#This Row],[petal length (cm)]]-$Y$31)^2))</f>
        <v>1.8392629460463117</v>
      </c>
      <c r="M60" s="14">
        <f>SQRT(((iris_dataset[[#This Row],[sepal length (cm)]]-$X$32)^2)+((iris_dataset[[#This Row],[petal length (cm)]]-$Y$32)^2))</f>
        <v>1.385251990405745</v>
      </c>
      <c r="N60" s="14">
        <f>SQRT(((iris_dataset[[#This Row],[sepal length (cm)]]-$X$33)^2)+((iris_dataset[[#This Row],[petal length (cm)]]-$Y$33)^2))</f>
        <v>3.11942022633637</v>
      </c>
      <c r="O60" s="14">
        <f>SMALL(iris_dataset[[#This Row],[C1-1]:[C3-1]],1)</f>
        <v>1.385251990405745</v>
      </c>
      <c r="P60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C2</v>
      </c>
      <c r="Q60" s="14">
        <f>SQRT(((iris_dataset[[#This Row],[sepal length (cm)]]-$X$48)^2)+((iris_dataset[[#This Row],[petal length (cm)]]-$Y$48)^2))</f>
        <v>1.8410540459204336</v>
      </c>
      <c r="R60" s="14">
        <f>SQRT(((iris_dataset[[#This Row],[sepal length (cm)]]-$X$49)^2)+((iris_dataset[[#This Row],[petal length (cm)]]-$Y$49)^2))</f>
        <v>1.437833682840834</v>
      </c>
      <c r="S60" s="14">
        <f>SQRT(((iris_dataset[[#This Row],[sepal length (cm)]]-$X$50)^2)+((iris_dataset[[#This Row],[petal length (cm)]]-$Y$50)^2))</f>
        <v>3.0683760506724509</v>
      </c>
      <c r="T60" s="14">
        <f>SMALL(iris_dataset[[#This Row],[C1-2]:[C3-2]],1)</f>
        <v>1.437833682840834</v>
      </c>
      <c r="U60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C2</v>
      </c>
    </row>
    <row r="61" spans="1:29" x14ac:dyDescent="0.25">
      <c r="A61" s="13" t="s">
        <v>24</v>
      </c>
      <c r="B61" s="8">
        <v>1</v>
      </c>
      <c r="C61" s="8">
        <v>6.6</v>
      </c>
      <c r="D61" s="8">
        <v>2.9</v>
      </c>
      <c r="E61" s="8">
        <v>4.5999999999999996</v>
      </c>
      <c r="F61" s="8">
        <v>1.3</v>
      </c>
      <c r="G61" s="14">
        <f>SQRT(((iris_dataset[[#This Row],[sepal length (cm)]]-$X$12)^2)+((iris_dataset[[#This Row],[petal length (cm)]]-$Y$12)^2))</f>
        <v>4.0459856648287813</v>
      </c>
      <c r="H61" s="14">
        <f>SQRT(((iris_dataset[[#This Row],[sepal length (cm)]]-$X$13)^2)+((iris_dataset[[#This Row],[petal length (cm)]]-$Y$13)^2))</f>
        <v>1.7088007490635058</v>
      </c>
      <c r="I61" s="14">
        <f>SQRT(((iris_dataset[[#This Row],[sepal length (cm)]]-$X$14)^2)+((iris_dataset[[#This Row],[petal length (cm)]]-$Y$14)^2))</f>
        <v>2.4331050121192881</v>
      </c>
      <c r="J61" s="14">
        <f>SMALL(iris_dataset[[#This Row],[C1]:[C3]],1)</f>
        <v>1.7088007490635058</v>
      </c>
      <c r="K61" s="6" t="str">
        <f>IF(iris_dataset[[#This Row],[C1]]=iris_dataset[[#This Row],[Menor]],iris_dataset[[#Headers],[C1]],IF(iris_dataset[[#This Row],[C2]]=iris_dataset[[#This Row],[Menor]],iris_dataset[[#Headers],[C2]],iris_dataset[[#Headers],[C3]]))</f>
        <v>C2</v>
      </c>
      <c r="L61" s="14">
        <f>SQRT(((iris_dataset[[#This Row],[sepal length (cm)]]-$X$31)^2)+((iris_dataset[[#This Row],[petal length (cm)]]-$Y$31)^2))</f>
        <v>3.5411734582331182</v>
      </c>
      <c r="M61" s="14">
        <f>SQRT(((iris_dataset[[#This Row],[sepal length (cm)]]-$X$32)^2)+((iris_dataset[[#This Row],[petal length (cm)]]-$Y$32)^2))</f>
        <v>0.77747124606736207</v>
      </c>
      <c r="N61" s="14">
        <f>SQRT(((iris_dataset[[#This Row],[sepal length (cm)]]-$X$33)^2)+((iris_dataset[[#This Row],[petal length (cm)]]-$Y$33)^2))</f>
        <v>1.1710289766978124</v>
      </c>
      <c r="O61" s="14">
        <f>SMALL(iris_dataset[[#This Row],[C1-1]:[C3-1]],1)</f>
        <v>0.77747124606736207</v>
      </c>
      <c r="P61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C2</v>
      </c>
      <c r="Q61" s="14">
        <f>SQRT(((iris_dataset[[#This Row],[sepal length (cm)]]-$X$48)^2)+((iris_dataset[[#This Row],[petal length (cm)]]-$Y$48)^2))</f>
        <v>3.5196420272522029</v>
      </c>
      <c r="R61" s="14">
        <f>SQRT(((iris_dataset[[#This Row],[sepal length (cm)]]-$X$49)^2)+((iris_dataset[[#This Row],[petal length (cm)]]-$Y$49)^2))</f>
        <v>0.77409954546640469</v>
      </c>
      <c r="S61" s="14">
        <f>SQRT(((iris_dataset[[#This Row],[sepal length (cm)]]-$X$50)^2)+((iris_dataset[[#This Row],[petal length (cm)]]-$Y$50)^2))</f>
        <v>1.1042290669252965</v>
      </c>
      <c r="T61" s="14">
        <f>SMALL(iris_dataset[[#This Row],[C1-2]:[C3-2]],1)</f>
        <v>0.77409954546640469</v>
      </c>
      <c r="U61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C2</v>
      </c>
    </row>
    <row r="62" spans="1:29" x14ac:dyDescent="0.25">
      <c r="A62" s="13" t="s">
        <v>24</v>
      </c>
      <c r="B62" s="8">
        <v>1</v>
      </c>
      <c r="C62" s="8">
        <v>5.2</v>
      </c>
      <c r="D62" s="8">
        <v>2.7</v>
      </c>
      <c r="E62" s="8">
        <v>3.9</v>
      </c>
      <c r="F62" s="8">
        <v>1.4</v>
      </c>
      <c r="G62" s="14">
        <f>SQRT(((iris_dataset[[#This Row],[sepal length (cm)]]-$X$12)^2)+((iris_dataset[[#This Row],[petal length (cm)]]-$Y$12)^2))</f>
        <v>2.6832815729997477</v>
      </c>
      <c r="H62" s="14">
        <f>SQRT(((iris_dataset[[#This Row],[sepal length (cm)]]-$X$13)^2)+((iris_dataset[[#This Row],[petal length (cm)]]-$Y$13)^2))</f>
        <v>1.2041594578792294</v>
      </c>
      <c r="I62" s="14">
        <f>SQRT(((iris_dataset[[#This Row],[sepal length (cm)]]-$X$14)^2)+((iris_dataset[[#This Row],[petal length (cm)]]-$Y$14)^2))</f>
        <v>3.5846896657869842</v>
      </c>
      <c r="J62" s="14">
        <f>SMALL(iris_dataset[[#This Row],[C1]:[C3]],1)</f>
        <v>1.2041594578792294</v>
      </c>
      <c r="K62" s="6" t="str">
        <f>IF(iris_dataset[[#This Row],[C1]]=iris_dataset[[#This Row],[Menor]],iris_dataset[[#Headers],[C1]],IF(iris_dataset[[#This Row],[C2]]=iris_dataset[[#This Row],[Menor]],iris_dataset[[#Headers],[C2]],iris_dataset[[#Headers],[C3]]))</f>
        <v>C2</v>
      </c>
      <c r="L62" s="14">
        <f>SQRT(((iris_dataset[[#This Row],[sepal length (cm)]]-$X$31)^2)+((iris_dataset[[#This Row],[petal length (cm)]]-$Y$31)^2))</f>
        <v>2.4501226399216027</v>
      </c>
      <c r="M62" s="14">
        <f>SQRT(((iris_dataset[[#This Row],[sepal length (cm)]]-$X$32)^2)+((iris_dataset[[#This Row],[petal length (cm)]]-$Y$32)^2))</f>
        <v>0.78779146010564594</v>
      </c>
      <c r="N62" s="14">
        <f>SQRT(((iris_dataset[[#This Row],[sepal length (cm)]]-$X$33)^2)+((iris_dataset[[#This Row],[petal length (cm)]]-$Y$33)^2))</f>
        <v>2.4664578097798104</v>
      </c>
      <c r="O62" s="14">
        <f>SMALL(iris_dataset[[#This Row],[C1-1]:[C3-1]],1)</f>
        <v>0.78779146010564594</v>
      </c>
      <c r="P62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C2</v>
      </c>
      <c r="Q62" s="14">
        <f>SQRT(((iris_dataset[[#This Row],[sepal length (cm)]]-$X$48)^2)+((iris_dataset[[#This Row],[petal length (cm)]]-$Y$48)^2))</f>
        <v>2.445706441909985</v>
      </c>
      <c r="R62" s="14">
        <f>SQRT(((iris_dataset[[#This Row],[sepal length (cm)]]-$X$49)^2)+((iris_dataset[[#This Row],[petal length (cm)]]-$Y$49)^2))</f>
        <v>0.81078091955326337</v>
      </c>
      <c r="S62" s="14">
        <f>SQRT(((iris_dataset[[#This Row],[sepal length (cm)]]-$X$50)^2)+((iris_dataset[[#This Row],[petal length (cm)]]-$Y$50)^2))</f>
        <v>2.4182345662918148</v>
      </c>
      <c r="T62" s="14">
        <f>SMALL(iris_dataset[[#This Row],[C1-2]:[C3-2]],1)</f>
        <v>0.81078091955326337</v>
      </c>
      <c r="U62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C2</v>
      </c>
    </row>
    <row r="63" spans="1:29" x14ac:dyDescent="0.25">
      <c r="A63" s="13" t="s">
        <v>24</v>
      </c>
      <c r="B63" s="8">
        <v>1</v>
      </c>
      <c r="C63" s="8">
        <v>5</v>
      </c>
      <c r="D63" s="8">
        <v>2</v>
      </c>
      <c r="E63" s="8">
        <v>3.5</v>
      </c>
      <c r="F63" s="8">
        <v>1</v>
      </c>
      <c r="G63" s="14">
        <f>SQRT(((iris_dataset[[#This Row],[sepal length (cm)]]-$X$12)^2)+((iris_dataset[[#This Row],[petal length (cm)]]-$Y$12)^2))</f>
        <v>2.2360679774997898</v>
      </c>
      <c r="H63" s="14">
        <f>SQRT(((iris_dataset[[#This Row],[sepal length (cm)]]-$X$13)^2)+((iris_dataset[[#This Row],[petal length (cm)]]-$Y$13)^2))</f>
        <v>1.1180339887498949</v>
      </c>
      <c r="I63" s="14">
        <f>SQRT(((iris_dataset[[#This Row],[sepal length (cm)]]-$X$14)^2)+((iris_dataset[[#This Row],[petal length (cm)]]-$Y$14)^2))</f>
        <v>4.0311288741492746</v>
      </c>
      <c r="J63" s="14">
        <f>SMALL(iris_dataset[[#This Row],[C1]:[C3]],1)</f>
        <v>1.1180339887498949</v>
      </c>
      <c r="K63" s="6" t="str">
        <f>IF(iris_dataset[[#This Row],[C1]]=iris_dataset[[#This Row],[Menor]],iris_dataset[[#Headers],[C1]],IF(iris_dataset[[#This Row],[C2]]=iris_dataset[[#This Row],[Menor]],iris_dataset[[#Headers],[C2]],iris_dataset[[#Headers],[C3]]))</f>
        <v>C2</v>
      </c>
      <c r="L63" s="14">
        <f>SQRT(((iris_dataset[[#This Row],[sepal length (cm)]]-$X$31)^2)+((iris_dataset[[#This Row],[petal length (cm)]]-$Y$31)^2))</f>
        <v>2.038698712418809</v>
      </c>
      <c r="M63" s="14">
        <f>SQRT(((iris_dataset[[#This Row],[sepal length (cm)]]-$X$32)^2)+((iris_dataset[[#This Row],[petal length (cm)]]-$Y$32)^2))</f>
        <v>1.1773503497913642</v>
      </c>
      <c r="N63" s="14">
        <f>SQRT(((iris_dataset[[#This Row],[sepal length (cm)]]-$X$33)^2)+((iris_dataset[[#This Row],[petal length (cm)]]-$Y$33)^2))</f>
        <v>2.9008607472252508</v>
      </c>
      <c r="O63" s="14">
        <f>SMALL(iris_dataset[[#This Row],[C1-1]:[C3-1]],1)</f>
        <v>1.1773503497913642</v>
      </c>
      <c r="P63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C2</v>
      </c>
      <c r="Q63" s="14">
        <f>SQRT(((iris_dataset[[#This Row],[sepal length (cm)]]-$X$48)^2)+((iris_dataset[[#This Row],[petal length (cm)]]-$Y$48)^2))</f>
        <v>2.0380088321692815</v>
      </c>
      <c r="R63" s="14">
        <f>SQRT(((iris_dataset[[#This Row],[sepal length (cm)]]-$X$49)^2)+((iris_dataset[[#This Row],[petal length (cm)]]-$Y$49)^2))</f>
        <v>1.2236689501297464</v>
      </c>
      <c r="S63" s="14">
        <f>SQRT(((iris_dataset[[#This Row],[sepal length (cm)]]-$X$50)^2)+((iris_dataset[[#This Row],[petal length (cm)]]-$Y$50)^2))</f>
        <v>2.8505976913791895</v>
      </c>
      <c r="T63" s="14">
        <f>SMALL(iris_dataset[[#This Row],[C1-2]:[C3-2]],1)</f>
        <v>1.2236689501297464</v>
      </c>
      <c r="U63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C2</v>
      </c>
    </row>
    <row r="64" spans="1:29" x14ac:dyDescent="0.25">
      <c r="A64" s="13" t="s">
        <v>24</v>
      </c>
      <c r="B64" s="8">
        <v>1</v>
      </c>
      <c r="C64" s="8">
        <v>5.9</v>
      </c>
      <c r="D64" s="8">
        <v>3</v>
      </c>
      <c r="E64" s="8">
        <v>4.2</v>
      </c>
      <c r="F64" s="8">
        <v>1.5</v>
      </c>
      <c r="G64" s="14">
        <f>SQRT(((iris_dataset[[#This Row],[sepal length (cm)]]-$X$12)^2)+((iris_dataset[[#This Row],[petal length (cm)]]-$Y$12)^2))</f>
        <v>3.301514803843836</v>
      </c>
      <c r="H64" s="14">
        <f>SQRT(((iris_dataset[[#This Row],[sepal length (cm)]]-$X$13)^2)+((iris_dataset[[#This Row],[petal length (cm)]]-$Y$13)^2))</f>
        <v>1.2041594578792296</v>
      </c>
      <c r="I64" s="14">
        <f>SQRT(((iris_dataset[[#This Row],[sepal length (cm)]]-$X$14)^2)+((iris_dataset[[#This Row],[petal length (cm)]]-$Y$14)^2))</f>
        <v>3.0083217912982647</v>
      </c>
      <c r="J64" s="14">
        <f>SMALL(iris_dataset[[#This Row],[C1]:[C3]],1)</f>
        <v>1.2041594578792296</v>
      </c>
      <c r="K64" s="6" t="str">
        <f>IF(iris_dataset[[#This Row],[C1]]=iris_dataset[[#This Row],[Menor]],iris_dataset[[#Headers],[C1]],IF(iris_dataset[[#This Row],[C2]]=iris_dataset[[#This Row],[Menor]],iris_dataset[[#Headers],[C2]],iris_dataset[[#Headers],[C3]]))</f>
        <v>C2</v>
      </c>
      <c r="L64" s="14">
        <f>SQRT(((iris_dataset[[#This Row],[sepal length (cm)]]-$X$31)^2)+((iris_dataset[[#This Row],[petal length (cm)]]-$Y$31)^2))</f>
        <v>2.8952850323830837</v>
      </c>
      <c r="M64" s="14">
        <f>SQRT(((iris_dataset[[#This Row],[sepal length (cm)]]-$X$32)^2)+((iris_dataset[[#This Row],[petal length (cm)]]-$Y$32)^2))</f>
        <v>5.5470019622522911E-2</v>
      </c>
      <c r="N64" s="14">
        <f>SQRT(((iris_dataset[[#This Row],[sepal length (cm)]]-$X$33)^2)+((iris_dataset[[#This Row],[petal length (cm)]]-$Y$33)^2))</f>
        <v>1.8075116425489863</v>
      </c>
      <c r="O64" s="14">
        <f>SMALL(iris_dataset[[#This Row],[C1-1]:[C3-1]],1)</f>
        <v>5.5470019622522911E-2</v>
      </c>
      <c r="P64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C2</v>
      </c>
      <c r="Q64" s="14">
        <f>SQRT(((iris_dataset[[#This Row],[sepal length (cm)]]-$X$48)^2)+((iris_dataset[[#This Row],[petal length (cm)]]-$Y$48)^2))</f>
        <v>2.8802569329835839</v>
      </c>
      <c r="R64" s="14">
        <f>SQRT(((iris_dataset[[#This Row],[sepal length (cm)]]-$X$49)^2)+((iris_dataset[[#This Row],[petal length (cm)]]-$Y$49)^2))</f>
        <v>0.17391680609946278</v>
      </c>
      <c r="S64" s="14">
        <f>SQRT(((iris_dataset[[#This Row],[sepal length (cm)]]-$X$50)^2)+((iris_dataset[[#This Row],[petal length (cm)]]-$Y$50)^2))</f>
        <v>1.751112504373838</v>
      </c>
      <c r="T64" s="14">
        <f>SMALL(iris_dataset[[#This Row],[C1-2]:[C3-2]],1)</f>
        <v>0.17391680609946278</v>
      </c>
      <c r="U64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C2</v>
      </c>
    </row>
    <row r="65" spans="1:21" x14ac:dyDescent="0.25">
      <c r="A65" s="13" t="s">
        <v>24</v>
      </c>
      <c r="B65" s="8">
        <v>1</v>
      </c>
      <c r="C65" s="8">
        <v>6</v>
      </c>
      <c r="D65" s="8">
        <v>2.2000000000000002</v>
      </c>
      <c r="E65" s="8">
        <v>4</v>
      </c>
      <c r="F65" s="8">
        <v>1</v>
      </c>
      <c r="G65" s="14">
        <f>SQRT(((iris_dataset[[#This Row],[sepal length (cm)]]-$X$12)^2)+((iris_dataset[[#This Row],[petal length (cm)]]-$Y$12)^2))</f>
        <v>3.2015621187164243</v>
      </c>
      <c r="H65" s="14">
        <f>SQRT(((iris_dataset[[#This Row],[sepal length (cm)]]-$X$13)^2)+((iris_dataset[[#This Row],[petal length (cm)]]-$Y$13)^2))</f>
        <v>1</v>
      </c>
      <c r="I65" s="14">
        <f>SQRT(((iris_dataset[[#This Row],[sepal length (cm)]]-$X$14)^2)+((iris_dataset[[#This Row],[petal length (cm)]]-$Y$14)^2))</f>
        <v>3.1622776601683795</v>
      </c>
      <c r="J65" s="14">
        <f>SMALL(iris_dataset[[#This Row],[C1]:[C3]],1)</f>
        <v>1</v>
      </c>
      <c r="K65" s="6" t="str">
        <f>IF(iris_dataset[[#This Row],[C1]]=iris_dataset[[#This Row],[Menor]],iris_dataset[[#Headers],[C1]],IF(iris_dataset[[#This Row],[C2]]=iris_dataset[[#This Row],[Menor]],iris_dataset[[#Headers],[C2]],iris_dataset[[#Headers],[C3]]))</f>
        <v>C2</v>
      </c>
      <c r="L65" s="14">
        <f>SQRT(((iris_dataset[[#This Row],[sepal length (cm)]]-$X$31)^2)+((iris_dataset[[#This Row],[petal length (cm)]]-$Y$31)^2))</f>
        <v>2.7432537936159536</v>
      </c>
      <c r="M65" s="14">
        <f>SQRT(((iris_dataset[[#This Row],[sepal length (cm)]]-$X$32)^2)+((iris_dataset[[#This Row],[petal length (cm)]]-$Y$32)^2))</f>
        <v>0.27315816776253377</v>
      </c>
      <c r="N65" s="14">
        <f>SQRT(((iris_dataset[[#This Row],[sepal length (cm)]]-$X$33)^2)+((iris_dataset[[#This Row],[petal length (cm)]]-$Y$33)^2))</f>
        <v>1.936286032875316</v>
      </c>
      <c r="O65" s="14">
        <f>SMALL(iris_dataset[[#This Row],[C1-1]:[C3-1]],1)</f>
        <v>0.27315816776253377</v>
      </c>
      <c r="P65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C2</v>
      </c>
      <c r="Q65" s="14">
        <f>SQRT(((iris_dataset[[#This Row],[sepal length (cm)]]-$X$48)^2)+((iris_dataset[[#This Row],[petal length (cm)]]-$Y$48)^2))</f>
        <v>2.7257072476698592</v>
      </c>
      <c r="R65" s="14">
        <f>SQRT(((iris_dataset[[#This Row],[sepal length (cm)]]-$X$49)^2)+((iris_dataset[[#This Row],[petal length (cm)]]-$Y$49)^2))</f>
        <v>0.39476610262637984</v>
      </c>
      <c r="S65" s="14">
        <f>SQRT(((iris_dataset[[#This Row],[sepal length (cm)]]-$X$50)^2)+((iris_dataset[[#This Row],[petal length (cm)]]-$Y$50)^2))</f>
        <v>1.8761155713656761</v>
      </c>
      <c r="T65" s="14">
        <f>SMALL(iris_dataset[[#This Row],[C1-2]:[C3-2]],1)</f>
        <v>0.39476610262637984</v>
      </c>
      <c r="U65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C2</v>
      </c>
    </row>
    <row r="66" spans="1:21" x14ac:dyDescent="0.25">
      <c r="A66" s="13" t="s">
        <v>24</v>
      </c>
      <c r="B66" s="8">
        <v>1</v>
      </c>
      <c r="C66" s="8">
        <v>6.1</v>
      </c>
      <c r="D66" s="8">
        <v>2.9</v>
      </c>
      <c r="E66" s="8">
        <v>4.7</v>
      </c>
      <c r="F66" s="8">
        <v>1.4</v>
      </c>
      <c r="G66" s="14">
        <f>SQRT(((iris_dataset[[#This Row],[sepal length (cm)]]-$X$12)^2)+((iris_dataset[[#This Row],[petal length (cm)]]-$Y$12)^2))</f>
        <v>3.8275318418009276</v>
      </c>
      <c r="H66" s="14">
        <f>SQRT(((iris_dataset[[#This Row],[sepal length (cm)]]-$X$13)^2)+((iris_dataset[[#This Row],[petal length (cm)]]-$Y$13)^2))</f>
        <v>1.7029386365926402</v>
      </c>
      <c r="I66" s="14">
        <f>SQRT(((iris_dataset[[#This Row],[sepal length (cm)]]-$X$14)^2)+((iris_dataset[[#This Row],[petal length (cm)]]-$Y$14)^2))</f>
        <v>2.4698178070456938</v>
      </c>
      <c r="J66" s="14">
        <f>SMALL(iris_dataset[[#This Row],[C1]:[C3]],1)</f>
        <v>1.7029386365926402</v>
      </c>
      <c r="K66" s="6" t="str">
        <f>IF(iris_dataset[[#This Row],[C1]]=iris_dataset[[#This Row],[Menor]],iris_dataset[[#Headers],[C1]],IF(iris_dataset[[#This Row],[C2]]=iris_dataset[[#This Row],[Menor]],iris_dataset[[#Headers],[C2]],iris_dataset[[#Headers],[C3]]))</f>
        <v>C2</v>
      </c>
      <c r="L66" s="14">
        <f>SQRT(((iris_dataset[[#This Row],[sepal length (cm)]]-$X$31)^2)+((iris_dataset[[#This Row],[petal length (cm)]]-$Y$31)^2))</f>
        <v>3.4332409621009559</v>
      </c>
      <c r="M66" s="14">
        <f>SQRT(((iris_dataset[[#This Row],[sepal length (cm)]]-$X$32)^2)+((iris_dataset[[#This Row],[petal length (cm)]]-$Y$32)^2))</f>
        <v>0.48627311097935294</v>
      </c>
      <c r="N66" s="14">
        <f>SQRT(((iris_dataset[[#This Row],[sepal length (cm)]]-$X$33)^2)+((iris_dataset[[#This Row],[petal length (cm)]]-$Y$33)^2))</f>
        <v>1.2790800234430952</v>
      </c>
      <c r="O66" s="14">
        <f>SMALL(iris_dataset[[#This Row],[C1-1]:[C3-1]],1)</f>
        <v>0.48627311097935294</v>
      </c>
      <c r="P66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C2</v>
      </c>
      <c r="Q66" s="14">
        <f>SQRT(((iris_dataset[[#This Row],[sepal length (cm)]]-$X$48)^2)+((iris_dataset[[#This Row],[petal length (cm)]]-$Y$48)^2))</f>
        <v>3.4178180173906276</v>
      </c>
      <c r="R66" s="14">
        <f>SQRT(((iris_dataset[[#This Row],[sepal length (cm)]]-$X$49)^2)+((iris_dataset[[#This Row],[petal length (cm)]]-$Y$49)^2))</f>
        <v>0.40785873824044971</v>
      </c>
      <c r="S66" s="14">
        <f>SQRT(((iris_dataset[[#This Row],[sepal length (cm)]]-$X$50)^2)+((iris_dataset[[#This Row],[petal length (cm)]]-$Y$50)^2))</f>
        <v>1.225861520070294</v>
      </c>
      <c r="T66" s="14">
        <f>SMALL(iris_dataset[[#This Row],[C1-2]:[C3-2]],1)</f>
        <v>0.40785873824044971</v>
      </c>
      <c r="U66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C2</v>
      </c>
    </row>
    <row r="67" spans="1:21" x14ac:dyDescent="0.25">
      <c r="A67" s="13" t="s">
        <v>24</v>
      </c>
      <c r="B67" s="8">
        <v>1</v>
      </c>
      <c r="C67" s="8">
        <v>5.6</v>
      </c>
      <c r="D67" s="8">
        <v>2.9</v>
      </c>
      <c r="E67" s="8">
        <v>3.6</v>
      </c>
      <c r="F67" s="8">
        <v>1.3</v>
      </c>
      <c r="G67" s="14">
        <f>SQRT(((iris_dataset[[#This Row],[sepal length (cm)]]-$X$12)^2)+((iris_dataset[[#This Row],[petal length (cm)]]-$Y$12)^2))</f>
        <v>2.6400757564888169</v>
      </c>
      <c r="H67" s="14">
        <f>SQRT(((iris_dataset[[#This Row],[sepal length (cm)]]-$X$13)^2)+((iris_dataset[[#This Row],[petal length (cm)]]-$Y$13)^2))</f>
        <v>0.72111025509279814</v>
      </c>
      <c r="I67" s="14">
        <f>SQRT(((iris_dataset[[#This Row],[sepal length (cm)]]-$X$14)^2)+((iris_dataset[[#This Row],[petal length (cm)]]-$Y$14)^2))</f>
        <v>3.676955262170047</v>
      </c>
      <c r="J67" s="14">
        <f>SMALL(iris_dataset[[#This Row],[C1]:[C3]],1)</f>
        <v>0.72111025509279814</v>
      </c>
      <c r="K67" s="6" t="str">
        <f>IF(iris_dataset[[#This Row],[C1]]=iris_dataset[[#This Row],[Menor]],iris_dataset[[#Headers],[C1]],IF(iris_dataset[[#This Row],[C2]]=iris_dataset[[#This Row],[Menor]],iris_dataset[[#Headers],[C2]],iris_dataset[[#Headers],[C3]]))</f>
        <v>C2</v>
      </c>
      <c r="L67" s="14">
        <f>SQRT(((iris_dataset[[#This Row],[sepal length (cm)]]-$X$31)^2)+((iris_dataset[[#This Row],[petal length (cm)]]-$Y$31)^2))</f>
        <v>2.2321430627950494</v>
      </c>
      <c r="M67" s="14">
        <f>SQRT(((iris_dataset[[#This Row],[sepal length (cm)]]-$X$32)^2)+((iris_dataset[[#This Row],[petal length (cm)]]-$Y$32)^2))</f>
        <v>0.72206967488229012</v>
      </c>
      <c r="N67" s="14">
        <f>SQRT(((iris_dataset[[#This Row],[sepal length (cm)]]-$X$33)^2)+((iris_dataset[[#This Row],[petal length (cm)]]-$Y$33)^2))</f>
        <v>2.4767855698470882</v>
      </c>
      <c r="O67" s="14">
        <f>SMALL(iris_dataset[[#This Row],[C1-1]:[C3-1]],1)</f>
        <v>0.72206967488229012</v>
      </c>
      <c r="P67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C2</v>
      </c>
      <c r="Q67" s="14">
        <f>SQRT(((iris_dataset[[#This Row],[sepal length (cm)]]-$X$48)^2)+((iris_dataset[[#This Row],[petal length (cm)]]-$Y$48)^2))</f>
        <v>2.2189817484603158</v>
      </c>
      <c r="R67" s="14">
        <f>SQRT(((iris_dataset[[#This Row],[sepal length (cm)]]-$X$49)^2)+((iris_dataset[[#This Row],[petal length (cm)]]-$Y$49)^2))</f>
        <v>0.81255587835166088</v>
      </c>
      <c r="S67" s="14">
        <f>SQRT(((iris_dataset[[#This Row],[sepal length (cm)]]-$X$50)^2)+((iris_dataset[[#This Row],[petal length (cm)]]-$Y$50)^2))</f>
        <v>2.4193941749343209</v>
      </c>
      <c r="T67" s="14">
        <f>SMALL(iris_dataset[[#This Row],[C1-2]:[C3-2]],1)</f>
        <v>0.81255587835166088</v>
      </c>
      <c r="U67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C2</v>
      </c>
    </row>
    <row r="68" spans="1:21" x14ac:dyDescent="0.25">
      <c r="A68" s="13" t="s">
        <v>24</v>
      </c>
      <c r="B68" s="8">
        <v>1</v>
      </c>
      <c r="C68" s="8">
        <v>6.7</v>
      </c>
      <c r="D68" s="8">
        <v>3.1</v>
      </c>
      <c r="E68" s="8">
        <v>4.4000000000000004</v>
      </c>
      <c r="F68" s="8">
        <v>1.4</v>
      </c>
      <c r="G68" s="14">
        <f>SQRT(((iris_dataset[[#This Row],[sepal length (cm)]]-$X$12)^2)+((iris_dataset[[#This Row],[petal length (cm)]]-$Y$12)^2))</f>
        <v>3.9623225512317903</v>
      </c>
      <c r="H68" s="14">
        <f>SQRT(((iris_dataset[[#This Row],[sepal length (cm)]]-$X$13)^2)+((iris_dataset[[#This Row],[petal length (cm)]]-$Y$13)^2))</f>
        <v>1.5652475842498532</v>
      </c>
      <c r="I68" s="14">
        <f>SQRT(((iris_dataset[[#This Row],[sepal length (cm)]]-$X$14)^2)+((iris_dataset[[#This Row],[petal length (cm)]]-$Y$14)^2))</f>
        <v>2.6172504656604798</v>
      </c>
      <c r="J68" s="14">
        <f>SMALL(iris_dataset[[#This Row],[C1]:[C3]],1)</f>
        <v>1.5652475842498532</v>
      </c>
      <c r="K68" s="6" t="str">
        <f>IF(iris_dataset[[#This Row],[C1]]=iris_dataset[[#This Row],[Menor]],iris_dataset[[#Headers],[C1]],IF(iris_dataset[[#This Row],[C2]]=iris_dataset[[#This Row],[Menor]],iris_dataset[[#Headers],[C2]],iris_dataset[[#Headers],[C3]]))</f>
        <v>C2</v>
      </c>
      <c r="L68" s="14">
        <f>SQRT(((iris_dataset[[#This Row],[sepal length (cm)]]-$X$31)^2)+((iris_dataset[[#This Row],[petal length (cm)]]-$Y$31)^2))</f>
        <v>3.4150659464703628</v>
      </c>
      <c r="M68" s="14">
        <f>SQRT(((iris_dataset[[#This Row],[sepal length (cm)]]-$X$32)^2)+((iris_dataset[[#This Row],[petal length (cm)]]-$Y$32)^2))</f>
        <v>0.80993826925266299</v>
      </c>
      <c r="N68" s="14">
        <f>SQRT(((iris_dataset[[#This Row],[sepal length (cm)]]-$X$33)^2)+((iris_dataset[[#This Row],[petal length (cm)]]-$Y$33)^2))</f>
        <v>1.3540362356391418</v>
      </c>
      <c r="O68" s="14">
        <f>SMALL(iris_dataset[[#This Row],[C1-1]:[C3-1]],1)</f>
        <v>0.80993826925266299</v>
      </c>
      <c r="P68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C2</v>
      </c>
      <c r="Q68" s="14">
        <f>SQRT(((iris_dataset[[#This Row],[sepal length (cm)]]-$X$48)^2)+((iris_dataset[[#This Row],[petal length (cm)]]-$Y$48)^2))</f>
        <v>3.3913831986373943</v>
      </c>
      <c r="R68" s="14">
        <f>SQRT(((iris_dataset[[#This Row],[sepal length (cm)]]-$X$49)^2)+((iris_dataset[[#This Row],[petal length (cm)]]-$Y$49)^2))</f>
        <v>0.83953756713459737</v>
      </c>
      <c r="S68" s="14">
        <f>SQRT(((iris_dataset[[#This Row],[sepal length (cm)]]-$X$50)^2)+((iris_dataset[[#This Row],[petal length (cm)]]-$Y$50)^2))</f>
        <v>1.2855879846937939</v>
      </c>
      <c r="T68" s="14">
        <f>SMALL(iris_dataset[[#This Row],[C1-2]:[C3-2]],1)</f>
        <v>0.83953756713459737</v>
      </c>
      <c r="U68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C2</v>
      </c>
    </row>
    <row r="69" spans="1:21" x14ac:dyDescent="0.25">
      <c r="A69" s="13" t="s">
        <v>24</v>
      </c>
      <c r="B69" s="8">
        <v>1</v>
      </c>
      <c r="C69" s="8">
        <v>5.6</v>
      </c>
      <c r="D69" s="8">
        <v>3</v>
      </c>
      <c r="E69" s="8">
        <v>4.5</v>
      </c>
      <c r="F69" s="8">
        <v>1.5</v>
      </c>
      <c r="G69" s="14">
        <f>SQRT(((iris_dataset[[#This Row],[sepal length (cm)]]-$X$12)^2)+((iris_dataset[[#This Row],[petal length (cm)]]-$Y$12)^2))</f>
        <v>3.4</v>
      </c>
      <c r="H69" s="14">
        <f>SQRT(((iris_dataset[[#This Row],[sepal length (cm)]]-$X$13)^2)+((iris_dataset[[#This Row],[petal length (cm)]]-$Y$13)^2))</f>
        <v>1.5524174696260025</v>
      </c>
      <c r="I69" s="14">
        <f>SQRT(((iris_dataset[[#This Row],[sepal length (cm)]]-$X$14)^2)+((iris_dataset[[#This Row],[petal length (cm)]]-$Y$14)^2))</f>
        <v>2.8653097563788807</v>
      </c>
      <c r="J69" s="14">
        <f>SMALL(iris_dataset[[#This Row],[C1]:[C3]],1)</f>
        <v>1.5524174696260025</v>
      </c>
      <c r="K69" s="6" t="str">
        <f>IF(iris_dataset[[#This Row],[C1]]=iris_dataset[[#This Row],[Menor]],iris_dataset[[#Headers],[C1]],IF(iris_dataset[[#This Row],[C2]]=iris_dataset[[#This Row],[Menor]],iris_dataset[[#Headers],[C2]],iris_dataset[[#Headers],[C3]]))</f>
        <v>C2</v>
      </c>
      <c r="L69" s="14">
        <f>SQRT(((iris_dataset[[#This Row],[sepal length (cm)]]-$X$31)^2)+((iris_dataset[[#This Row],[petal length (cm)]]-$Y$31)^2))</f>
        <v>3.1050601963563977</v>
      </c>
      <c r="M69" s="14">
        <f>SQRT(((iris_dataset[[#This Row],[sepal length (cm)]]-$X$32)^2)+((iris_dataset[[#This Row],[petal length (cm)]]-$Y$32)^2))</f>
        <v>0.38947696683155508</v>
      </c>
      <c r="N69" s="14">
        <f>SQRT(((iris_dataset[[#This Row],[sepal length (cm)]]-$X$33)^2)+((iris_dataset[[#This Row],[petal length (cm)]]-$Y$33)^2))</f>
        <v>1.7547659676173437</v>
      </c>
      <c r="O69" s="14">
        <f>SMALL(iris_dataset[[#This Row],[C1-1]:[C3-1]],1)</f>
        <v>0.38947696683155508</v>
      </c>
      <c r="P69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C2</v>
      </c>
      <c r="Q69" s="14">
        <f>SQRT(((iris_dataset[[#This Row],[sepal length (cm)]]-$X$48)^2)+((iris_dataset[[#This Row],[petal length (cm)]]-$Y$48)^2))</f>
        <v>3.0955258034783038</v>
      </c>
      <c r="R69" s="14">
        <f>SQRT(((iris_dataset[[#This Row],[sepal length (cm)]]-$X$49)^2)+((iris_dataset[[#This Row],[petal length (cm)]]-$Y$49)^2))</f>
        <v>0.29182582079234565</v>
      </c>
      <c r="S69" s="14">
        <f>SQRT(((iris_dataset[[#This Row],[sepal length (cm)]]-$X$50)^2)+((iris_dataset[[#This Row],[petal length (cm)]]-$Y$50)^2))</f>
        <v>1.7096725911203221</v>
      </c>
      <c r="T69" s="14">
        <f>SMALL(iris_dataset[[#This Row],[C1-2]:[C3-2]],1)</f>
        <v>0.29182582079234565</v>
      </c>
      <c r="U69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C2</v>
      </c>
    </row>
    <row r="70" spans="1:21" x14ac:dyDescent="0.25">
      <c r="A70" s="13" t="s">
        <v>24</v>
      </c>
      <c r="B70" s="8">
        <v>1</v>
      </c>
      <c r="C70" s="8">
        <v>5.8</v>
      </c>
      <c r="D70" s="8">
        <v>2.7</v>
      </c>
      <c r="E70" s="8">
        <v>4.0999999999999996</v>
      </c>
      <c r="F70" s="8">
        <v>1</v>
      </c>
      <c r="G70" s="14">
        <f>SQRT(((iris_dataset[[#This Row],[sepal length (cm)]]-$X$12)^2)+((iris_dataset[[#This Row],[petal length (cm)]]-$Y$12)^2))</f>
        <v>3.1622776601683786</v>
      </c>
      <c r="H70" s="14">
        <f>SQRT(((iris_dataset[[#This Row],[sepal length (cm)]]-$X$13)^2)+((iris_dataset[[#This Row],[petal length (cm)]]-$Y$13)^2))</f>
        <v>1.1180339887498945</v>
      </c>
      <c r="I70" s="14">
        <f>SQRT(((iris_dataset[[#This Row],[sepal length (cm)]]-$X$14)^2)+((iris_dataset[[#This Row],[petal length (cm)]]-$Y$14)^2))</f>
        <v>3.1384709652950433</v>
      </c>
      <c r="J70" s="14">
        <f>SMALL(iris_dataset[[#This Row],[C1]:[C3]],1)</f>
        <v>1.1180339887498945</v>
      </c>
      <c r="K70" s="6" t="str">
        <f>IF(iris_dataset[[#This Row],[C1]]=iris_dataset[[#This Row],[Menor]],iris_dataset[[#Headers],[C1]],IF(iris_dataset[[#This Row],[C2]]=iris_dataset[[#This Row],[Menor]],iris_dataset[[#Headers],[C2]],iris_dataset[[#Headers],[C3]]))</f>
        <v>C2</v>
      </c>
      <c r="L70" s="14">
        <f>SQRT(((iris_dataset[[#This Row],[sepal length (cm)]]-$X$31)^2)+((iris_dataset[[#This Row],[petal length (cm)]]-$Y$31)^2))</f>
        <v>2.7689223062214019</v>
      </c>
      <c r="M70" s="14">
        <f>SQRT(((iris_dataset[[#This Row],[sepal length (cm)]]-$X$32)^2)+((iris_dataset[[#This Row],[petal length (cm)]]-$Y$32)^2))</f>
        <v>0.18646509262924016</v>
      </c>
      <c r="N70" s="14">
        <f>SQRT(((iris_dataset[[#This Row],[sepal length (cm)]]-$X$33)^2)+((iris_dataset[[#This Row],[petal length (cm)]]-$Y$33)^2))</f>
        <v>1.9451000301845203</v>
      </c>
      <c r="O70" s="14">
        <f>SMALL(iris_dataset[[#This Row],[C1-1]:[C3-1]],1)</f>
        <v>0.18646509262924016</v>
      </c>
      <c r="P70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C2</v>
      </c>
      <c r="Q70" s="14">
        <f>SQRT(((iris_dataset[[#This Row],[sepal length (cm)]]-$X$48)^2)+((iris_dataset[[#This Row],[petal length (cm)]]-$Y$48)^2))</f>
        <v>2.7549010871535837</v>
      </c>
      <c r="R70" s="14">
        <f>SQRT(((iris_dataset[[#This Row],[sepal length (cm)]]-$X$49)^2)+((iris_dataset[[#This Row],[petal length (cm)]]-$Y$49)^2))</f>
        <v>0.27631277632258122</v>
      </c>
      <c r="S70" s="14">
        <f>SQRT(((iris_dataset[[#This Row],[sepal length (cm)]]-$X$50)^2)+((iris_dataset[[#This Row],[petal length (cm)]]-$Y$50)^2))</f>
        <v>1.8893939867377474</v>
      </c>
      <c r="T70" s="14">
        <f>SMALL(iris_dataset[[#This Row],[C1-2]:[C3-2]],1)</f>
        <v>0.27631277632258122</v>
      </c>
      <c r="U70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C2</v>
      </c>
    </row>
    <row r="71" spans="1:21" x14ac:dyDescent="0.25">
      <c r="A71" s="13" t="s">
        <v>24</v>
      </c>
      <c r="B71" s="8">
        <v>1</v>
      </c>
      <c r="C71" s="8">
        <v>6.2</v>
      </c>
      <c r="D71" s="8">
        <v>2.2000000000000002</v>
      </c>
      <c r="E71" s="8">
        <v>4.5</v>
      </c>
      <c r="F71" s="8">
        <v>1.5</v>
      </c>
      <c r="G71" s="14">
        <f>SQRT(((iris_dataset[[#This Row],[sepal length (cm)]]-$X$12)^2)+((iris_dataset[[#This Row],[petal length (cm)]]-$Y$12)^2))</f>
        <v>3.7202150475476548</v>
      </c>
      <c r="H71" s="14">
        <f>SQRT(((iris_dataset[[#This Row],[sepal length (cm)]]-$X$13)^2)+((iris_dataset[[#This Row],[petal length (cm)]]-$Y$13)^2))</f>
        <v>1.5132745950421556</v>
      </c>
      <c r="I71" s="14">
        <f>SQRT(((iris_dataset[[#This Row],[sepal length (cm)]]-$X$14)^2)+((iris_dataset[[#This Row],[petal length (cm)]]-$Y$14)^2))</f>
        <v>2.6248809496813372</v>
      </c>
      <c r="J71" s="14">
        <f>SMALL(iris_dataset[[#This Row],[C1]:[C3]],1)</f>
        <v>1.5132745950421556</v>
      </c>
      <c r="K71" s="6" t="str">
        <f>IF(iris_dataset[[#This Row],[C1]]=iris_dataset[[#This Row],[Menor]],iris_dataset[[#Headers],[C1]],IF(iris_dataset[[#This Row],[C2]]=iris_dataset[[#This Row],[Menor]],iris_dataset[[#Headers],[C2]],iris_dataset[[#Headers],[C3]]))</f>
        <v>C2</v>
      </c>
      <c r="L71" s="14">
        <f>SQRT(((iris_dataset[[#This Row],[sepal length (cm)]]-$X$31)^2)+((iris_dataset[[#This Row],[petal length (cm)]]-$Y$31)^2))</f>
        <v>3.2817540220581285</v>
      </c>
      <c r="M71" s="14">
        <f>SQRT(((iris_dataset[[#This Row],[sepal length (cm)]]-$X$32)^2)+((iris_dataset[[#This Row],[petal length (cm)]]-$Y$32)^2))</f>
        <v>0.38470768123342641</v>
      </c>
      <c r="N71" s="14">
        <f>SQRT(((iris_dataset[[#This Row],[sepal length (cm)]]-$X$33)^2)+((iris_dataset[[#This Row],[petal length (cm)]]-$Y$33)^2))</f>
        <v>1.399339476156191</v>
      </c>
      <c r="O71" s="14">
        <f>SMALL(iris_dataset[[#This Row],[C1-1]:[C3-1]],1)</f>
        <v>0.38470768123342641</v>
      </c>
      <c r="P71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C2</v>
      </c>
      <c r="Q71" s="14">
        <f>SQRT(((iris_dataset[[#This Row],[sepal length (cm)]]-$X$48)^2)+((iris_dataset[[#This Row],[petal length (cm)]]-$Y$48)^2))</f>
        <v>3.2642120029189283</v>
      </c>
      <c r="R71" s="14">
        <f>SQRT(((iris_dataset[[#This Row],[sepal length (cm)]]-$X$49)^2)+((iris_dataset[[#This Row],[petal length (cm)]]-$Y$49)^2))</f>
        <v>0.36323817351439686</v>
      </c>
      <c r="S71" s="14">
        <f>SQRT(((iris_dataset[[#This Row],[sepal length (cm)]]-$X$50)^2)+((iris_dataset[[#This Row],[petal length (cm)]]-$Y$50)^2))</f>
        <v>1.3402056187523586</v>
      </c>
      <c r="T71" s="14">
        <f>SMALL(iris_dataset[[#This Row],[C1-2]:[C3-2]],1)</f>
        <v>0.36323817351439686</v>
      </c>
      <c r="U71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C2</v>
      </c>
    </row>
    <row r="72" spans="1:21" x14ac:dyDescent="0.25">
      <c r="A72" s="13" t="s">
        <v>24</v>
      </c>
      <c r="B72" s="8">
        <v>1</v>
      </c>
      <c r="C72" s="8">
        <v>5.6</v>
      </c>
      <c r="D72" s="8">
        <v>2.5</v>
      </c>
      <c r="E72" s="8">
        <v>3.9</v>
      </c>
      <c r="F72" s="8">
        <v>1.1000000000000001</v>
      </c>
      <c r="G72" s="14">
        <f>SQRT(((iris_dataset[[#This Row],[sepal length (cm)]]-$X$12)^2)+((iris_dataset[[#This Row],[petal length (cm)]]-$Y$12)^2))</f>
        <v>2.8844410203711912</v>
      </c>
      <c r="H72" s="14">
        <f>SQRT(((iris_dataset[[#This Row],[sepal length (cm)]]-$X$13)^2)+((iris_dataset[[#This Row],[petal length (cm)]]-$Y$13)^2))</f>
        <v>0.98488578017961048</v>
      </c>
      <c r="I72" s="14">
        <f>SQRT(((iris_dataset[[#This Row],[sepal length (cm)]]-$X$14)^2)+((iris_dataset[[#This Row],[petal length (cm)]]-$Y$14)^2))</f>
        <v>3.4014702703389901</v>
      </c>
      <c r="J72" s="14">
        <f>SMALL(iris_dataset[[#This Row],[C1]:[C3]],1)</f>
        <v>0.98488578017961048</v>
      </c>
      <c r="K72" s="6" t="str">
        <f>IF(iris_dataset[[#This Row],[C1]]=iris_dataset[[#This Row],[Menor]],iris_dataset[[#Headers],[C1]],IF(iris_dataset[[#This Row],[C2]]=iris_dataset[[#This Row],[Menor]],iris_dataset[[#Headers],[C2]],iris_dataset[[#Headers],[C3]]))</f>
        <v>C2</v>
      </c>
      <c r="L72" s="14">
        <f>SQRT(((iris_dataset[[#This Row],[sepal length (cm)]]-$X$31)^2)+((iris_dataset[[#This Row],[petal length (cm)]]-$Y$31)^2))</f>
        <v>2.5210000746109307</v>
      </c>
      <c r="M72" s="14">
        <f>SQRT(((iris_dataset[[#This Row],[sepal length (cm)]]-$X$32)^2)+((iris_dataset[[#This Row],[petal length (cm)]]-$Y$32)^2))</f>
        <v>0.46706942327008194</v>
      </c>
      <c r="N72" s="14">
        <f>SQRT(((iris_dataset[[#This Row],[sepal length (cm)]]-$X$33)^2)+((iris_dataset[[#This Row],[petal length (cm)]]-$Y$33)^2))</f>
        <v>2.2217213385956369</v>
      </c>
      <c r="O72" s="14">
        <f>SMALL(iris_dataset[[#This Row],[C1-1]:[C3-1]],1)</f>
        <v>0.46706942327008194</v>
      </c>
      <c r="P72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C2</v>
      </c>
      <c r="Q72" s="14">
        <f>SQRT(((iris_dataset[[#This Row],[sepal length (cm)]]-$X$48)^2)+((iris_dataset[[#This Row],[petal length (cm)]]-$Y$48)^2))</f>
        <v>2.5093186326172288</v>
      </c>
      <c r="R72" s="14">
        <f>SQRT(((iris_dataset[[#This Row],[sepal length (cm)]]-$X$49)^2)+((iris_dataset[[#This Row],[petal length (cm)]]-$Y$49)^2))</f>
        <v>0.53717049452627386</v>
      </c>
      <c r="S72" s="14">
        <f>SQRT(((iris_dataset[[#This Row],[sepal length (cm)]]-$X$50)^2)+((iris_dataset[[#This Row],[petal length (cm)]]-$Y$50)^2))</f>
        <v>2.1671730215682921</v>
      </c>
      <c r="T72" s="14">
        <f>SMALL(iris_dataset[[#This Row],[C1-2]:[C3-2]],1)</f>
        <v>0.53717049452627386</v>
      </c>
      <c r="U72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C2</v>
      </c>
    </row>
    <row r="73" spans="1:21" x14ac:dyDescent="0.25">
      <c r="A73" s="13" t="s">
        <v>24</v>
      </c>
      <c r="B73" s="8">
        <v>1</v>
      </c>
      <c r="C73" s="8">
        <v>5.9</v>
      </c>
      <c r="D73" s="8">
        <v>3.2</v>
      </c>
      <c r="E73" s="8">
        <v>4.8</v>
      </c>
      <c r="F73" s="8">
        <v>1.8</v>
      </c>
      <c r="G73" s="14">
        <f>SQRT(((iris_dataset[[#This Row],[sepal length (cm)]]-$X$12)^2)+((iris_dataset[[#This Row],[petal length (cm)]]-$Y$12)^2))</f>
        <v>3.8078865529319543</v>
      </c>
      <c r="H73" s="14">
        <f>SQRT(((iris_dataset[[#This Row],[sepal length (cm)]]-$X$13)^2)+((iris_dataset[[#This Row],[petal length (cm)]]-$Y$13)^2))</f>
        <v>1.8027756377319943</v>
      </c>
      <c r="I73" s="14">
        <f>SQRT(((iris_dataset[[#This Row],[sepal length (cm)]]-$X$14)^2)+((iris_dataset[[#This Row],[petal length (cm)]]-$Y$14)^2))</f>
        <v>2.4596747752497685</v>
      </c>
      <c r="J73" s="14">
        <f>SMALL(iris_dataset[[#This Row],[C1]:[C3]],1)</f>
        <v>1.8027756377319943</v>
      </c>
      <c r="K73" s="6" t="str">
        <f>IF(iris_dataset[[#This Row],[C1]]=iris_dataset[[#This Row],[Menor]],iris_dataset[[#Headers],[C1]],IF(iris_dataset[[#This Row],[C2]]=iris_dataset[[#This Row],[Menor]],iris_dataset[[#Headers],[C2]],iris_dataset[[#Headers],[C3]]))</f>
        <v>C2</v>
      </c>
      <c r="L73" s="14">
        <f>SQRT(((iris_dataset[[#This Row],[sepal length (cm)]]-$X$31)^2)+((iris_dataset[[#This Row],[petal length (cm)]]-$Y$31)^2))</f>
        <v>3.4682319509441726</v>
      </c>
      <c r="M73" s="14">
        <f>SQRT(((iris_dataset[[#This Row],[sepal length (cm)]]-$X$32)^2)+((iris_dataset[[#This Row],[petal length (cm)]]-$Y$32)^2))</f>
        <v>0.54462407641912436</v>
      </c>
      <c r="N73" s="14">
        <f>SQRT(((iris_dataset[[#This Row],[sepal length (cm)]]-$X$33)^2)+((iris_dataset[[#This Row],[petal length (cm)]]-$Y$33)^2))</f>
        <v>1.3305097642208341</v>
      </c>
      <c r="O73" s="14">
        <f>SMALL(iris_dataset[[#This Row],[C1-1]:[C3-1]],1)</f>
        <v>0.54462407641912436</v>
      </c>
      <c r="P73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C2</v>
      </c>
      <c r="Q73" s="14">
        <f>SQRT(((iris_dataset[[#This Row],[sepal length (cm)]]-$X$48)^2)+((iris_dataset[[#This Row],[petal length (cm)]]-$Y$48)^2))</f>
        <v>3.45564465765796</v>
      </c>
      <c r="R73" s="14">
        <f>SQRT(((iris_dataset[[#This Row],[sepal length (cm)]]-$X$49)^2)+((iris_dataset[[#This Row],[petal length (cm)]]-$Y$49)^2))</f>
        <v>0.4322698519852648</v>
      </c>
      <c r="S73" s="14">
        <f>SQRT(((iris_dataset[[#This Row],[sepal length (cm)]]-$X$50)^2)+((iris_dataset[[#This Row],[petal length (cm)]]-$Y$50)^2))</f>
        <v>1.2855879846937943</v>
      </c>
      <c r="T73" s="14">
        <f>SMALL(iris_dataset[[#This Row],[C1-2]:[C3-2]],1)</f>
        <v>0.4322698519852648</v>
      </c>
      <c r="U73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C2</v>
      </c>
    </row>
    <row r="74" spans="1:21" x14ac:dyDescent="0.25">
      <c r="A74" s="13" t="s">
        <v>24</v>
      </c>
      <c r="B74" s="8">
        <v>1</v>
      </c>
      <c r="C74" s="8">
        <v>6.1</v>
      </c>
      <c r="D74" s="8">
        <v>2.8</v>
      </c>
      <c r="E74" s="8">
        <v>4</v>
      </c>
      <c r="F74" s="8">
        <v>1.3</v>
      </c>
      <c r="G74" s="14">
        <f>SQRT(((iris_dataset[[#This Row],[sepal length (cm)]]-$X$12)^2)+((iris_dataset[[#This Row],[petal length (cm)]]-$Y$12)^2))</f>
        <v>3.2649655434629015</v>
      </c>
      <c r="H74" s="14">
        <f>SQRT(((iris_dataset[[#This Row],[sepal length (cm)]]-$X$13)^2)+((iris_dataset[[#This Row],[petal length (cm)]]-$Y$13)^2))</f>
        <v>1.004987562112089</v>
      </c>
      <c r="I74" s="14">
        <f>SQRT(((iris_dataset[[#This Row],[sepal length (cm)]]-$X$14)^2)+((iris_dataset[[#This Row],[petal length (cm)]]-$Y$14)^2))</f>
        <v>3.1320919526731652</v>
      </c>
      <c r="J74" s="14">
        <f>SMALL(iris_dataset[[#This Row],[C1]:[C3]],1)</f>
        <v>1.004987562112089</v>
      </c>
      <c r="K74" s="6" t="str">
        <f>IF(iris_dataset[[#This Row],[C1]]=iris_dataset[[#This Row],[Menor]],iris_dataset[[#Headers],[C1]],IF(iris_dataset[[#This Row],[C2]]=iris_dataset[[#This Row],[Menor]],iris_dataset[[#Headers],[C2]],iris_dataset[[#Headers],[C3]]))</f>
        <v>C2</v>
      </c>
      <c r="L74" s="14">
        <f>SQRT(((iris_dataset[[#This Row],[sepal length (cm)]]-$X$31)^2)+((iris_dataset[[#This Row],[petal length (cm)]]-$Y$31)^2))</f>
        <v>2.7827192604665134</v>
      </c>
      <c r="M74" s="14">
        <f>SQRT(((iris_dataset[[#This Row],[sepal length (cm)]]-$X$32)^2)+((iris_dataset[[#This Row],[petal length (cm)]]-$Y$32)^2))</f>
        <v>0.3224903099319415</v>
      </c>
      <c r="N74" s="14">
        <f>SQRT(((iris_dataset[[#This Row],[sepal length (cm)]]-$X$33)^2)+((iris_dataset[[#This Row],[petal length (cm)]]-$Y$33)^2))</f>
        <v>1.8953526046213331</v>
      </c>
      <c r="O74" s="14">
        <f>SMALL(iris_dataset[[#This Row],[C1-1]:[C3-1]],1)</f>
        <v>0.3224903099319415</v>
      </c>
      <c r="P74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C2</v>
      </c>
      <c r="Q74" s="14">
        <f>SQRT(((iris_dataset[[#This Row],[sepal length (cm)]]-$X$48)^2)+((iris_dataset[[#This Row],[petal length (cm)]]-$Y$48)^2))</f>
        <v>2.7637438376231613</v>
      </c>
      <c r="R74" s="14">
        <f>SQRT(((iris_dataset[[#This Row],[sepal length (cm)]]-$X$49)^2)+((iris_dataset[[#This Row],[petal length (cm)]]-$Y$49)^2))</f>
        <v>0.44004191385856956</v>
      </c>
      <c r="S74" s="14">
        <f>SQRT(((iris_dataset[[#This Row],[sepal length (cm)]]-$X$50)^2)+((iris_dataset[[#This Row],[petal length (cm)]]-$Y$50)^2))</f>
        <v>1.8335770393064965</v>
      </c>
      <c r="T74" s="14">
        <f>SMALL(iris_dataset[[#This Row],[C1-2]:[C3-2]],1)</f>
        <v>0.44004191385856956</v>
      </c>
      <c r="U74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C2</v>
      </c>
    </row>
    <row r="75" spans="1:21" x14ac:dyDescent="0.25">
      <c r="A75" s="13" t="s">
        <v>24</v>
      </c>
      <c r="B75" s="8">
        <v>1</v>
      </c>
      <c r="C75" s="8">
        <v>6.3</v>
      </c>
      <c r="D75" s="8">
        <v>2.5</v>
      </c>
      <c r="E75" s="8">
        <v>4.9000000000000004</v>
      </c>
      <c r="F75" s="8">
        <v>1.5</v>
      </c>
      <c r="G75" s="14">
        <f>SQRT(((iris_dataset[[#This Row],[sepal length (cm)]]-$X$12)^2)+((iris_dataset[[#This Row],[petal length (cm)]]-$Y$12)^2))</f>
        <v>4.1048751503547587</v>
      </c>
      <c r="H75" s="14">
        <f>SQRT(((iris_dataset[[#This Row],[sepal length (cm)]]-$X$13)^2)+((iris_dataset[[#This Row],[petal length (cm)]]-$Y$13)^2))</f>
        <v>1.9235384061671348</v>
      </c>
      <c r="I75" s="14">
        <f>SQRT(((iris_dataset[[#This Row],[sepal length (cm)]]-$X$14)^2)+((iris_dataset[[#This Row],[petal length (cm)]]-$Y$14)^2))</f>
        <v>2.2135943621178651</v>
      </c>
      <c r="J75" s="14">
        <f>SMALL(iris_dataset[[#This Row],[C1]:[C3]],1)</f>
        <v>1.9235384061671348</v>
      </c>
      <c r="K75" s="6" t="str">
        <f>IF(iris_dataset[[#This Row],[C1]]=iris_dataset[[#This Row],[Menor]],iris_dataset[[#Headers],[C1]],IF(iris_dataset[[#This Row],[C2]]=iris_dataset[[#This Row],[Menor]],iris_dataset[[#Headers],[C2]],iris_dataset[[#Headers],[C3]]))</f>
        <v>C2</v>
      </c>
      <c r="L75" s="14">
        <f>SQRT(((iris_dataset[[#This Row],[sepal length (cm)]]-$X$31)^2)+((iris_dataset[[#This Row],[petal length (cm)]]-$Y$31)^2))</f>
        <v>3.6903431907547604</v>
      </c>
      <c r="M75" s="14">
        <f>SQRT(((iris_dataset[[#This Row],[sepal length (cm)]]-$X$32)^2)+((iris_dataset[[#This Row],[petal length (cm)]]-$Y$32)^2))</f>
        <v>0.75701844302297061</v>
      </c>
      <c r="N75" s="14">
        <f>SQRT(((iris_dataset[[#This Row],[sepal length (cm)]]-$X$33)^2)+((iris_dataset[[#This Row],[petal length (cm)]]-$Y$33)^2))</f>
        <v>1.001705609160606</v>
      </c>
      <c r="O75" s="14">
        <f>SMALL(iris_dataset[[#This Row],[C1-1]:[C3-1]],1)</f>
        <v>0.75701844302297061</v>
      </c>
      <c r="P75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C2</v>
      </c>
      <c r="Q75" s="14">
        <f>SQRT(((iris_dataset[[#This Row],[sepal length (cm)]]-$X$48)^2)+((iris_dataset[[#This Row],[petal length (cm)]]-$Y$48)^2))</f>
        <v>3.6734561382981017</v>
      </c>
      <c r="R75" s="14">
        <f>SQRT(((iris_dataset[[#This Row],[sepal length (cm)]]-$X$49)^2)+((iris_dataset[[#This Row],[petal length (cm)]]-$Y$49)^2))</f>
        <v>0.688582137822775</v>
      </c>
      <c r="S75" s="14">
        <f>SQRT(((iris_dataset[[#This Row],[sepal length (cm)]]-$X$50)^2)+((iris_dataset[[#This Row],[petal length (cm)]]-$Y$50)^2))</f>
        <v>0.9465237440742672</v>
      </c>
      <c r="T75" s="14">
        <f>SMALL(iris_dataset[[#This Row],[C1-2]:[C3-2]],1)</f>
        <v>0.688582137822775</v>
      </c>
      <c r="U75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C2</v>
      </c>
    </row>
    <row r="76" spans="1:21" x14ac:dyDescent="0.25">
      <c r="A76" s="13" t="s">
        <v>24</v>
      </c>
      <c r="B76" s="8">
        <v>1</v>
      </c>
      <c r="C76" s="8">
        <v>6.1</v>
      </c>
      <c r="D76" s="8">
        <v>2.8</v>
      </c>
      <c r="E76" s="8">
        <v>4.7</v>
      </c>
      <c r="F76" s="8">
        <v>1.2</v>
      </c>
      <c r="G76" s="14">
        <f>SQRT(((iris_dataset[[#This Row],[sepal length (cm)]]-$X$12)^2)+((iris_dataset[[#This Row],[petal length (cm)]]-$Y$12)^2))</f>
        <v>3.8275318418009276</v>
      </c>
      <c r="H76" s="14">
        <f>SQRT(((iris_dataset[[#This Row],[sepal length (cm)]]-$X$13)^2)+((iris_dataset[[#This Row],[petal length (cm)]]-$Y$13)^2))</f>
        <v>1.7029386365926402</v>
      </c>
      <c r="I76" s="14">
        <f>SQRT(((iris_dataset[[#This Row],[sepal length (cm)]]-$X$14)^2)+((iris_dataset[[#This Row],[petal length (cm)]]-$Y$14)^2))</f>
        <v>2.4698178070456938</v>
      </c>
      <c r="J76" s="14">
        <f>SMALL(iris_dataset[[#This Row],[C1]:[C3]],1)</f>
        <v>1.7029386365926402</v>
      </c>
      <c r="K76" s="6" t="str">
        <f>IF(iris_dataset[[#This Row],[C1]]=iris_dataset[[#This Row],[Menor]],iris_dataset[[#Headers],[C1]],IF(iris_dataset[[#This Row],[C2]]=iris_dataset[[#This Row],[Menor]],iris_dataset[[#Headers],[C2]],iris_dataset[[#Headers],[C3]]))</f>
        <v>C2</v>
      </c>
      <c r="L76" s="14">
        <f>SQRT(((iris_dataset[[#This Row],[sepal length (cm)]]-$X$31)^2)+((iris_dataset[[#This Row],[petal length (cm)]]-$Y$31)^2))</f>
        <v>3.4332409621009559</v>
      </c>
      <c r="M76" s="14">
        <f>SQRT(((iris_dataset[[#This Row],[sepal length (cm)]]-$X$32)^2)+((iris_dataset[[#This Row],[petal length (cm)]]-$Y$32)^2))</f>
        <v>0.48627311097935294</v>
      </c>
      <c r="N76" s="14">
        <f>SQRT(((iris_dataset[[#This Row],[sepal length (cm)]]-$X$33)^2)+((iris_dataset[[#This Row],[petal length (cm)]]-$Y$33)^2))</f>
        <v>1.2790800234430952</v>
      </c>
      <c r="O76" s="14">
        <f>SMALL(iris_dataset[[#This Row],[C1-1]:[C3-1]],1)</f>
        <v>0.48627311097935294</v>
      </c>
      <c r="P76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C2</v>
      </c>
      <c r="Q76" s="14">
        <f>SQRT(((iris_dataset[[#This Row],[sepal length (cm)]]-$X$48)^2)+((iris_dataset[[#This Row],[petal length (cm)]]-$Y$48)^2))</f>
        <v>3.4178180173906276</v>
      </c>
      <c r="R76" s="14">
        <f>SQRT(((iris_dataset[[#This Row],[sepal length (cm)]]-$X$49)^2)+((iris_dataset[[#This Row],[petal length (cm)]]-$Y$49)^2))</f>
        <v>0.40785873824044971</v>
      </c>
      <c r="S76" s="14">
        <f>SQRT(((iris_dataset[[#This Row],[sepal length (cm)]]-$X$50)^2)+((iris_dataset[[#This Row],[petal length (cm)]]-$Y$50)^2))</f>
        <v>1.225861520070294</v>
      </c>
      <c r="T76" s="14">
        <f>SMALL(iris_dataset[[#This Row],[C1-2]:[C3-2]],1)</f>
        <v>0.40785873824044971</v>
      </c>
      <c r="U76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C2</v>
      </c>
    </row>
    <row r="77" spans="1:21" x14ac:dyDescent="0.25">
      <c r="A77" s="13" t="s">
        <v>24</v>
      </c>
      <c r="B77" s="8">
        <v>1</v>
      </c>
      <c r="C77" s="8">
        <v>6.4</v>
      </c>
      <c r="D77" s="8">
        <v>2.9</v>
      </c>
      <c r="E77" s="8">
        <v>4.3</v>
      </c>
      <c r="F77" s="8">
        <v>1.3</v>
      </c>
      <c r="G77" s="14">
        <f>SQRT(((iris_dataset[[#This Row],[sepal length (cm)]]-$X$12)^2)+((iris_dataset[[#This Row],[petal length (cm)]]-$Y$12)^2))</f>
        <v>3.687817782917155</v>
      </c>
      <c r="H77" s="14">
        <f>SQRT(((iris_dataset[[#This Row],[sepal length (cm)]]-$X$13)^2)+((iris_dataset[[#This Row],[petal length (cm)]]-$Y$13)^2))</f>
        <v>1.3601470508735443</v>
      </c>
      <c r="I77" s="14">
        <f>SQRT(((iris_dataset[[#This Row],[sepal length (cm)]]-$X$14)^2)+((iris_dataset[[#This Row],[petal length (cm)]]-$Y$14)^2))</f>
        <v>2.7658633371878665</v>
      </c>
      <c r="J77" s="14">
        <f>SMALL(iris_dataset[[#This Row],[C1]:[C3]],1)</f>
        <v>1.3601470508735443</v>
      </c>
      <c r="K77" s="6" t="str">
        <f>IF(iris_dataset[[#This Row],[C1]]=iris_dataset[[#This Row],[Menor]],iris_dataset[[#Headers],[C1]],IF(iris_dataset[[#This Row],[C2]]=iris_dataset[[#This Row],[Menor]],iris_dataset[[#Headers],[C2]],iris_dataset[[#Headers],[C3]]))</f>
        <v>C2</v>
      </c>
      <c r="L77" s="14">
        <f>SQRT(((iris_dataset[[#This Row],[sepal length (cm)]]-$X$31)^2)+((iris_dataset[[#This Row],[petal length (cm)]]-$Y$31)^2))</f>
        <v>3.1828855658230144</v>
      </c>
      <c r="M77" s="14">
        <f>SQRT(((iris_dataset[[#This Row],[sepal length (cm)]]-$X$32)^2)+((iris_dataset[[#This Row],[petal length (cm)]]-$Y$32)^2))</f>
        <v>0.49892191465506558</v>
      </c>
      <c r="N77" s="14">
        <f>SQRT(((iris_dataset[[#This Row],[sepal length (cm)]]-$X$33)^2)+((iris_dataset[[#This Row],[petal length (cm)]]-$Y$33)^2))</f>
        <v>1.5110969947107364</v>
      </c>
      <c r="O77" s="14">
        <f>SMALL(iris_dataset[[#This Row],[C1-1]:[C3-1]],1)</f>
        <v>0.49892191465506558</v>
      </c>
      <c r="P77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C2</v>
      </c>
      <c r="Q77" s="14">
        <f>SQRT(((iris_dataset[[#This Row],[sepal length (cm)]]-$X$48)^2)+((iris_dataset[[#This Row],[petal length (cm)]]-$Y$48)^2))</f>
        <v>3.1618791880778745</v>
      </c>
      <c r="R77" s="14">
        <f>SQRT(((iris_dataset[[#This Row],[sepal length (cm)]]-$X$49)^2)+((iris_dataset[[#This Row],[petal length (cm)]]-$Y$49)^2))</f>
        <v>0.54344438648913296</v>
      </c>
      <c r="S77" s="14">
        <f>SQRT(((iris_dataset[[#This Row],[sepal length (cm)]]-$X$50)^2)+((iris_dataset[[#This Row],[petal length (cm)]]-$Y$50)^2))</f>
        <v>1.4462921062610254</v>
      </c>
      <c r="T77" s="14">
        <f>SMALL(iris_dataset[[#This Row],[C1-2]:[C3-2]],1)</f>
        <v>0.54344438648913296</v>
      </c>
      <c r="U77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C2</v>
      </c>
    </row>
    <row r="78" spans="1:21" x14ac:dyDescent="0.25">
      <c r="A78" s="13" t="s">
        <v>24</v>
      </c>
      <c r="B78" s="8">
        <v>1</v>
      </c>
      <c r="C78" s="8">
        <v>6.6</v>
      </c>
      <c r="D78" s="8">
        <v>3</v>
      </c>
      <c r="E78" s="8">
        <v>4.4000000000000004</v>
      </c>
      <c r="F78" s="8">
        <v>1.4</v>
      </c>
      <c r="G78" s="14">
        <f>SQRT(((iris_dataset[[#This Row],[sepal length (cm)]]-$X$12)^2)+((iris_dataset[[#This Row],[petal length (cm)]]-$Y$12)^2))</f>
        <v>3.8948684188300895</v>
      </c>
      <c r="H78" s="14">
        <f>SQRT(((iris_dataset[[#This Row],[sepal length (cm)]]-$X$13)^2)+((iris_dataset[[#This Row],[petal length (cm)]]-$Y$13)^2))</f>
        <v>1.523154621172782</v>
      </c>
      <c r="I78" s="14">
        <f>SQRT(((iris_dataset[[#This Row],[sepal length (cm)]]-$X$14)^2)+((iris_dataset[[#This Row],[petal length (cm)]]-$Y$14)^2))</f>
        <v>2.6305892875931809</v>
      </c>
      <c r="J78" s="14">
        <f>SMALL(iris_dataset[[#This Row],[C1]:[C3]],1)</f>
        <v>1.523154621172782</v>
      </c>
      <c r="K78" s="6" t="str">
        <f>IF(iris_dataset[[#This Row],[C1]]=iris_dataset[[#This Row],[Menor]],iris_dataset[[#Headers],[C1]],IF(iris_dataset[[#This Row],[C2]]=iris_dataset[[#This Row],[Menor]],iris_dataset[[#Headers],[C2]],iris_dataset[[#Headers],[C3]]))</f>
        <v>C2</v>
      </c>
      <c r="L78" s="14">
        <f>SQRT(((iris_dataset[[#This Row],[sepal length (cm)]]-$X$31)^2)+((iris_dataset[[#This Row],[petal length (cm)]]-$Y$31)^2))</f>
        <v>3.3652028634777036</v>
      </c>
      <c r="M78" s="14">
        <f>SQRT(((iris_dataset[[#This Row],[sepal length (cm)]]-$X$32)^2)+((iris_dataset[[#This Row],[petal length (cm)]]-$Y$32)^2))</f>
        <v>0.71176919335932431</v>
      </c>
      <c r="N78" s="14">
        <f>SQRT(((iris_dataset[[#This Row],[sepal length (cm)]]-$X$33)^2)+((iris_dataset[[#This Row],[petal length (cm)]]-$Y$33)^2))</f>
        <v>1.36757311785768</v>
      </c>
      <c r="O78" s="14">
        <f>SMALL(iris_dataset[[#This Row],[C1-1]:[C3-1]],1)</f>
        <v>0.71176919335932431</v>
      </c>
      <c r="P78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C2</v>
      </c>
      <c r="Q78" s="14">
        <f>SQRT(((iris_dataset[[#This Row],[sepal length (cm)]]-$X$48)^2)+((iris_dataset[[#This Row],[petal length (cm)]]-$Y$48)^2))</f>
        <v>3.3425559082833605</v>
      </c>
      <c r="R78" s="14">
        <f>SQRT(((iris_dataset[[#This Row],[sepal length (cm)]]-$X$49)^2)+((iris_dataset[[#This Row],[petal length (cm)]]-$Y$49)^2))</f>
        <v>0.73961254482383287</v>
      </c>
      <c r="S78" s="14">
        <f>SQRT(((iris_dataset[[#This Row],[sepal length (cm)]]-$X$50)^2)+((iris_dataset[[#This Row],[petal length (cm)]]-$Y$50)^2))</f>
        <v>1.3002081927283149</v>
      </c>
      <c r="T78" s="14">
        <f>SMALL(iris_dataset[[#This Row],[C1-2]:[C3-2]],1)</f>
        <v>0.73961254482383287</v>
      </c>
      <c r="U78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C2</v>
      </c>
    </row>
    <row r="79" spans="1:21" x14ac:dyDescent="0.25">
      <c r="A79" s="13" t="s">
        <v>24</v>
      </c>
      <c r="B79" s="8">
        <v>1</v>
      </c>
      <c r="C79" s="8">
        <v>6.8</v>
      </c>
      <c r="D79" s="8">
        <v>2.8</v>
      </c>
      <c r="E79" s="8">
        <v>4.8</v>
      </c>
      <c r="F79" s="8">
        <v>1.4</v>
      </c>
      <c r="G79" s="14">
        <f>SQRT(((iris_dataset[[#This Row],[sepal length (cm)]]-$X$12)^2)+((iris_dataset[[#This Row],[petal length (cm)]]-$Y$12)^2))</f>
        <v>4.3278170016764799</v>
      </c>
      <c r="H79" s="14">
        <f>SQRT(((iris_dataset[[#This Row],[sepal length (cm)]]-$X$13)^2)+((iris_dataset[[#This Row],[petal length (cm)]]-$Y$13)^2))</f>
        <v>1.9697715603592207</v>
      </c>
      <c r="I79" s="14">
        <f>SQRT(((iris_dataset[[#This Row],[sepal length (cm)]]-$X$14)^2)+((iris_dataset[[#This Row],[petal length (cm)]]-$Y$14)^2))</f>
        <v>2.2090722034374521</v>
      </c>
      <c r="J79" s="14">
        <f>SMALL(iris_dataset[[#This Row],[C1]:[C3]],1)</f>
        <v>1.9697715603592207</v>
      </c>
      <c r="K79" s="6" t="str">
        <f>IF(iris_dataset[[#This Row],[C1]]=iris_dataset[[#This Row],[Menor]],iris_dataset[[#Headers],[C1]],IF(iris_dataset[[#This Row],[C2]]=iris_dataset[[#This Row],[Menor]],iris_dataset[[#Headers],[C2]],iris_dataset[[#Headers],[C3]]))</f>
        <v>C2</v>
      </c>
      <c r="L79" s="14">
        <f>SQRT(((iris_dataset[[#This Row],[sepal length (cm)]]-$X$31)^2)+((iris_dataset[[#This Row],[petal length (cm)]]-$Y$31)^2))</f>
        <v>3.8120071908375031</v>
      </c>
      <c r="M79" s="14">
        <f>SQRT(((iris_dataset[[#This Row],[sepal length (cm)]]-$X$32)^2)+((iris_dataset[[#This Row],[petal length (cm)]]-$Y$32)^2))</f>
        <v>1.0493221255062342</v>
      </c>
      <c r="N79" s="14">
        <f>SQRT(((iris_dataset[[#This Row],[sepal length (cm)]]-$X$33)^2)+((iris_dataset[[#This Row],[petal length (cm)]]-$Y$33)^2))</f>
        <v>0.94798590987343101</v>
      </c>
      <c r="O79" s="14">
        <f>SMALL(iris_dataset[[#This Row],[C1-1]:[C3-1]],1)</f>
        <v>0.94798590987343101</v>
      </c>
      <c r="P79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C3</v>
      </c>
      <c r="Q79" s="14">
        <f>SQRT(((iris_dataset[[#This Row],[sepal length (cm)]]-$X$48)^2)+((iris_dataset[[#This Row],[petal length (cm)]]-$Y$48)^2))</f>
        <v>3.7895487858055081</v>
      </c>
      <c r="R79" s="14">
        <f>SQRT(((iris_dataset[[#This Row],[sepal length (cm)]]-$X$49)^2)+((iris_dataset[[#This Row],[petal length (cm)]]-$Y$49)^2))</f>
        <v>1.0329698526388782</v>
      </c>
      <c r="S79" s="14">
        <f>SQRT(((iris_dataset[[#This Row],[sepal length (cm)]]-$X$50)^2)+((iris_dataset[[#This Row],[petal length (cm)]]-$Y$50)^2))</f>
        <v>0.87891556133113713</v>
      </c>
      <c r="T79" s="14">
        <f>SMALL(iris_dataset[[#This Row],[C1-2]:[C3-2]],1)</f>
        <v>0.87891556133113713</v>
      </c>
      <c r="U79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C3</v>
      </c>
    </row>
    <row r="80" spans="1:21" x14ac:dyDescent="0.25">
      <c r="A80" s="13" t="s">
        <v>24</v>
      </c>
      <c r="B80" s="8">
        <v>1</v>
      </c>
      <c r="C80" s="8">
        <v>6.7</v>
      </c>
      <c r="D80" s="8">
        <v>3</v>
      </c>
      <c r="E80" s="8">
        <v>5</v>
      </c>
      <c r="F80" s="8">
        <v>1.7</v>
      </c>
      <c r="G80" s="14">
        <f>SQRT(((iris_dataset[[#This Row],[sepal length (cm)]]-$X$12)^2)+((iris_dataset[[#This Row],[petal length (cm)]]-$Y$12)^2))</f>
        <v>4.4204072210600689</v>
      </c>
      <c r="H80" s="14">
        <f>SQRT(((iris_dataset[[#This Row],[sepal length (cm)]]-$X$13)^2)+((iris_dataset[[#This Row],[petal length (cm)]]-$Y$13)^2))</f>
        <v>2.118962010041709</v>
      </c>
      <c r="I80" s="14">
        <f>SQRT(((iris_dataset[[#This Row],[sepal length (cm)]]-$X$14)^2)+((iris_dataset[[#This Row],[petal length (cm)]]-$Y$14)^2))</f>
        <v>2.0223748416156684</v>
      </c>
      <c r="J80" s="14">
        <f>SMALL(iris_dataset[[#This Row],[C1]:[C3]],1)</f>
        <v>2.0223748416156684</v>
      </c>
      <c r="K80" s="6" t="str">
        <f>IF(iris_dataset[[#This Row],[C1]]=iris_dataset[[#This Row],[Menor]],iris_dataset[[#Headers],[C1]],IF(iris_dataset[[#This Row],[C2]]=iris_dataset[[#This Row],[Menor]],iris_dataset[[#Headers],[C2]],iris_dataset[[#Headers],[C3]]))</f>
        <v>C3</v>
      </c>
      <c r="L80" s="14">
        <f>SQRT(((iris_dataset[[#This Row],[sepal length (cm)]]-$X$31)^2)+((iris_dataset[[#This Row],[petal length (cm)]]-$Y$31)^2))</f>
        <v>3.9431754799336569</v>
      </c>
      <c r="M80" s="14">
        <f>SQRT(((iris_dataset[[#This Row],[sepal length (cm)]]-$X$32)^2)+((iris_dataset[[#This Row],[petal length (cm)]]-$Y$32)^2))</f>
        <v>1.0906596451407105</v>
      </c>
      <c r="N80" s="14">
        <f>SQRT(((iris_dataset[[#This Row],[sepal length (cm)]]-$X$33)^2)+((iris_dataset[[#This Row],[petal length (cm)]]-$Y$33)^2))</f>
        <v>0.75932339761175716</v>
      </c>
      <c r="O80" s="14">
        <f>SMALL(iris_dataset[[#This Row],[C1-1]:[C3-1]],1)</f>
        <v>0.75932339761175716</v>
      </c>
      <c r="P80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C3</v>
      </c>
      <c r="Q80" s="14">
        <f>SQRT(((iris_dataset[[#This Row],[sepal length (cm)]]-$X$48)^2)+((iris_dataset[[#This Row],[petal length (cm)]]-$Y$48)^2))</f>
        <v>3.9226368682303492</v>
      </c>
      <c r="R80" s="14">
        <f>SQRT(((iris_dataset[[#This Row],[sepal length (cm)]]-$X$49)^2)+((iris_dataset[[#This Row],[petal length (cm)]]-$Y$49)^2))</f>
        <v>1.0494920181315355</v>
      </c>
      <c r="S80" s="14">
        <f>SQRT(((iris_dataset[[#This Row],[sepal length (cm)]]-$X$50)^2)+((iris_dataset[[#This Row],[petal length (cm)]]-$Y$50)^2))</f>
        <v>0.69215455629771494</v>
      </c>
      <c r="T80" s="14">
        <f>SMALL(iris_dataset[[#This Row],[C1-2]:[C3-2]],1)</f>
        <v>0.69215455629771494</v>
      </c>
      <c r="U80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C3</v>
      </c>
    </row>
    <row r="81" spans="1:21" x14ac:dyDescent="0.25">
      <c r="A81" s="13" t="s">
        <v>24</v>
      </c>
      <c r="B81" s="8">
        <v>1</v>
      </c>
      <c r="C81" s="8">
        <v>6</v>
      </c>
      <c r="D81" s="8">
        <v>2.9</v>
      </c>
      <c r="E81" s="8">
        <v>4.5</v>
      </c>
      <c r="F81" s="8">
        <v>1.5</v>
      </c>
      <c r="G81" s="14">
        <f>SQRT(((iris_dataset[[#This Row],[sepal length (cm)]]-$X$12)^2)+((iris_dataset[[#This Row],[petal length (cm)]]-$Y$12)^2))</f>
        <v>3.6055512754639891</v>
      </c>
      <c r="H81" s="14">
        <f>SQRT(((iris_dataset[[#This Row],[sepal length (cm)]]-$X$13)^2)+((iris_dataset[[#This Row],[petal length (cm)]]-$Y$13)^2))</f>
        <v>1.5</v>
      </c>
      <c r="I81" s="14">
        <f>SQRT(((iris_dataset[[#This Row],[sepal length (cm)]]-$X$14)^2)+((iris_dataset[[#This Row],[petal length (cm)]]-$Y$14)^2))</f>
        <v>2.6925824035672519</v>
      </c>
      <c r="J81" s="14">
        <f>SMALL(iris_dataset[[#This Row],[C1]:[C3]],1)</f>
        <v>1.5</v>
      </c>
      <c r="K81" s="6" t="str">
        <f>IF(iris_dataset[[#This Row],[C1]]=iris_dataset[[#This Row],[Menor]],iris_dataset[[#Headers],[C1]],IF(iris_dataset[[#This Row],[C2]]=iris_dataset[[#This Row],[Menor]],iris_dataset[[#Headers],[C2]],iris_dataset[[#Headers],[C3]]))</f>
        <v>C2</v>
      </c>
      <c r="L81" s="14">
        <f>SQRT(((iris_dataset[[#This Row],[sepal length (cm)]]-$X$31)^2)+((iris_dataset[[#This Row],[petal length (cm)]]-$Y$31)^2))</f>
        <v>3.2115010896041665</v>
      </c>
      <c r="M81" s="14">
        <f>SQRT(((iris_dataset[[#This Row],[sepal length (cm)]]-$X$32)^2)+((iris_dataset[[#This Row],[petal length (cm)]]-$Y$32)^2))</f>
        <v>0.26311740579210835</v>
      </c>
      <c r="N81" s="14">
        <f>SQRT(((iris_dataset[[#This Row],[sepal length (cm)]]-$X$33)^2)+((iris_dataset[[#This Row],[petal length (cm)]]-$Y$33)^2))</f>
        <v>1.5006116019994644</v>
      </c>
      <c r="O81" s="14">
        <f>SMALL(iris_dataset[[#This Row],[C1-1]:[C3-1]],1)</f>
        <v>0.26311740579210835</v>
      </c>
      <c r="P81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C2</v>
      </c>
      <c r="Q81" s="14">
        <f>SQRT(((iris_dataset[[#This Row],[sepal length (cm)]]-$X$48)^2)+((iris_dataset[[#This Row],[petal length (cm)]]-$Y$48)^2))</f>
        <v>3.1964793132444953</v>
      </c>
      <c r="R81" s="14">
        <f>SQRT(((iris_dataset[[#This Row],[sepal length (cm)]]-$X$49)^2)+((iris_dataset[[#This Row],[petal length (cm)]]-$Y$49)^2))</f>
        <v>0.1906534824205737</v>
      </c>
      <c r="S81" s="14">
        <f>SQRT(((iris_dataset[[#This Row],[sepal length (cm)]]-$X$50)^2)+((iris_dataset[[#This Row],[petal length (cm)]]-$Y$50)^2))</f>
        <v>1.4462921062610257</v>
      </c>
      <c r="T81" s="14">
        <f>SMALL(iris_dataset[[#This Row],[C1-2]:[C3-2]],1)</f>
        <v>0.1906534824205737</v>
      </c>
      <c r="U81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C2</v>
      </c>
    </row>
    <row r="82" spans="1:21" x14ac:dyDescent="0.25">
      <c r="A82" s="13" t="s">
        <v>24</v>
      </c>
      <c r="B82" s="8">
        <v>1</v>
      </c>
      <c r="C82" s="8">
        <v>5.7</v>
      </c>
      <c r="D82" s="8">
        <v>2.6</v>
      </c>
      <c r="E82" s="8">
        <v>3.5</v>
      </c>
      <c r="F82" s="8">
        <v>1</v>
      </c>
      <c r="G82" s="14">
        <f>SQRT(((iris_dataset[[#This Row],[sepal length (cm)]]-$X$12)^2)+((iris_dataset[[#This Row],[petal length (cm)]]-$Y$12)^2))</f>
        <v>2.6248809496813377</v>
      </c>
      <c r="H82" s="14">
        <f>SQRT(((iris_dataset[[#This Row],[sepal length (cm)]]-$X$13)^2)+((iris_dataset[[#This Row],[petal length (cm)]]-$Y$13)^2))</f>
        <v>0.58309518948452999</v>
      </c>
      <c r="I82" s="14">
        <f>SQRT(((iris_dataset[[#This Row],[sepal length (cm)]]-$X$14)^2)+((iris_dataset[[#This Row],[petal length (cm)]]-$Y$14)^2))</f>
        <v>3.7336309405188937</v>
      </c>
      <c r="J82" s="14">
        <f>SMALL(iris_dataset[[#This Row],[C1]:[C3]],1)</f>
        <v>0.58309518948452999</v>
      </c>
      <c r="K82" s="6" t="str">
        <f>IF(iris_dataset[[#This Row],[C1]]=iris_dataset[[#This Row],[Menor]],iris_dataset[[#Headers],[C1]],IF(iris_dataset[[#This Row],[C2]]=iris_dataset[[#This Row],[Menor]],iris_dataset[[#Headers],[C2]],iris_dataset[[#Headers],[C3]]))</f>
        <v>C2</v>
      </c>
      <c r="L82" s="14">
        <f>SQRT(((iris_dataset[[#This Row],[sepal length (cm)]]-$X$31)^2)+((iris_dataset[[#This Row],[petal length (cm)]]-$Y$31)^2))</f>
        <v>2.1686143466967471</v>
      </c>
      <c r="M82" s="14">
        <f>SQRT(((iris_dataset[[#This Row],[sepal length (cm)]]-$X$32)^2)+((iris_dataset[[#This Row],[petal length (cm)]]-$Y$32)^2))</f>
        <v>0.78220595359927703</v>
      </c>
      <c r="N82" s="14">
        <f>SQRT(((iris_dataset[[#This Row],[sepal length (cm)]]-$X$33)^2)+((iris_dataset[[#This Row],[petal length (cm)]]-$Y$33)^2))</f>
        <v>2.5173593978512749</v>
      </c>
      <c r="O82" s="14">
        <f>SMALL(iris_dataset[[#This Row],[C1-1]:[C3-1]],1)</f>
        <v>0.78220595359927703</v>
      </c>
      <c r="P82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C2</v>
      </c>
      <c r="Q82" s="14">
        <f>SQRT(((iris_dataset[[#This Row],[sepal length (cm)]]-$X$48)^2)+((iris_dataset[[#This Row],[petal length (cm)]]-$Y$48)^2))</f>
        <v>2.1529235936279765</v>
      </c>
      <c r="R82" s="14">
        <f>SQRT(((iris_dataset[[#This Row],[sepal length (cm)]]-$X$49)^2)+((iris_dataset[[#This Row],[petal length (cm)]]-$Y$49)^2))</f>
        <v>0.88427482758364007</v>
      </c>
      <c r="S82" s="14">
        <f>SQRT(((iris_dataset[[#This Row],[sepal length (cm)]]-$X$50)^2)+((iris_dataset[[#This Row],[petal length (cm)]]-$Y$50)^2))</f>
        <v>2.4579001305494295</v>
      </c>
      <c r="T82" s="14">
        <f>SMALL(iris_dataset[[#This Row],[C1-2]:[C3-2]],1)</f>
        <v>0.88427482758364007</v>
      </c>
      <c r="U82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C2</v>
      </c>
    </row>
    <row r="83" spans="1:21" x14ac:dyDescent="0.25">
      <c r="A83" s="13" t="s">
        <v>24</v>
      </c>
      <c r="B83" s="8">
        <v>1</v>
      </c>
      <c r="C83" s="8">
        <v>5.5</v>
      </c>
      <c r="D83" s="8">
        <v>2.4</v>
      </c>
      <c r="E83" s="8">
        <v>3.8</v>
      </c>
      <c r="F83" s="8">
        <v>1.1000000000000001</v>
      </c>
      <c r="G83" s="14">
        <f>SQRT(((iris_dataset[[#This Row],[sepal length (cm)]]-$X$12)^2)+((iris_dataset[[#This Row],[petal length (cm)]]-$Y$12)^2))</f>
        <v>2.745906043549196</v>
      </c>
      <c r="H83" s="14">
        <f>SQRT(((iris_dataset[[#This Row],[sepal length (cm)]]-$X$13)^2)+((iris_dataset[[#This Row],[petal length (cm)]]-$Y$13)^2))</f>
        <v>0.94339811320566025</v>
      </c>
      <c r="I83" s="14">
        <f>SQRT(((iris_dataset[[#This Row],[sepal length (cm)]]-$X$14)^2)+((iris_dataset[[#This Row],[petal length (cm)]]-$Y$14)^2))</f>
        <v>3.5341194094144588</v>
      </c>
      <c r="J83" s="14">
        <f>SMALL(iris_dataset[[#This Row],[C1]:[C3]],1)</f>
        <v>0.94339811320566025</v>
      </c>
      <c r="K83" s="6" t="str">
        <f>IF(iris_dataset[[#This Row],[C1]]=iris_dataset[[#This Row],[Menor]],iris_dataset[[#Headers],[C1]],IF(iris_dataset[[#This Row],[C2]]=iris_dataset[[#This Row],[Menor]],iris_dataset[[#Headers],[C2]],iris_dataset[[#Headers],[C3]]))</f>
        <v>C2</v>
      </c>
      <c r="L83" s="14">
        <f>SQRT(((iris_dataset[[#This Row],[sepal length (cm)]]-$X$31)^2)+((iris_dataset[[#This Row],[petal length (cm)]]-$Y$31)^2))</f>
        <v>2.3999368106967434</v>
      </c>
      <c r="M83" s="14">
        <f>SQRT(((iris_dataset[[#This Row],[sepal length (cm)]]-$X$32)^2)+((iris_dataset[[#This Row],[petal length (cm)]]-$Y$32)^2))</f>
        <v>0.60814977912201429</v>
      </c>
      <c r="N83" s="14">
        <f>SQRT(((iris_dataset[[#This Row],[sepal length (cm)]]-$X$33)^2)+((iris_dataset[[#This Row],[petal length (cm)]]-$Y$33)^2))</f>
        <v>2.3605849901761369</v>
      </c>
      <c r="O83" s="14">
        <f>SMALL(iris_dataset[[#This Row],[C1-1]:[C3-1]],1)</f>
        <v>0.60814977912201429</v>
      </c>
      <c r="P83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C2</v>
      </c>
      <c r="Q83" s="14">
        <f>SQRT(((iris_dataset[[#This Row],[sepal length (cm)]]-$X$48)^2)+((iris_dataset[[#This Row],[petal length (cm)]]-$Y$48)^2))</f>
        <v>2.3896192165280219</v>
      </c>
      <c r="R83" s="14">
        <f>SQRT(((iris_dataset[[#This Row],[sepal length (cm)]]-$X$49)^2)+((iris_dataset[[#This Row],[petal length (cm)]]-$Y$49)^2))</f>
        <v>0.67428023484665189</v>
      </c>
      <c r="S83" s="14">
        <f>SQRT(((iris_dataset[[#This Row],[sepal length (cm)]]-$X$50)^2)+((iris_dataset[[#This Row],[petal length (cm)]]-$Y$50)^2))</f>
        <v>2.3065241250764714</v>
      </c>
      <c r="T83" s="14">
        <f>SMALL(iris_dataset[[#This Row],[C1-2]:[C3-2]],1)</f>
        <v>0.67428023484665189</v>
      </c>
      <c r="U83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C2</v>
      </c>
    </row>
    <row r="84" spans="1:21" x14ac:dyDescent="0.25">
      <c r="A84" s="13" t="s">
        <v>24</v>
      </c>
      <c r="B84" s="8">
        <v>1</v>
      </c>
      <c r="C84" s="8">
        <v>5.5</v>
      </c>
      <c r="D84" s="8">
        <v>2.4</v>
      </c>
      <c r="E84" s="8">
        <v>3.7</v>
      </c>
      <c r="F84" s="8">
        <v>1</v>
      </c>
      <c r="G84" s="14">
        <f>SQRT(((iris_dataset[[#This Row],[sepal length (cm)]]-$X$12)^2)+((iris_dataset[[#This Row],[petal length (cm)]]-$Y$12)^2))</f>
        <v>2.6627053911388696</v>
      </c>
      <c r="H84" s="14">
        <f>SQRT(((iris_dataset[[#This Row],[sepal length (cm)]]-$X$13)^2)+((iris_dataset[[#This Row],[petal length (cm)]]-$Y$13)^2))</f>
        <v>0.86023252670426276</v>
      </c>
      <c r="I84" s="14">
        <f>SQRT(((iris_dataset[[#This Row],[sepal length (cm)]]-$X$14)^2)+((iris_dataset[[#This Row],[petal length (cm)]]-$Y$14)^2))</f>
        <v>3.6249137920783716</v>
      </c>
      <c r="J84" s="14">
        <f>SMALL(iris_dataset[[#This Row],[C1]:[C3]],1)</f>
        <v>0.86023252670426276</v>
      </c>
      <c r="K84" s="6" t="str">
        <f>IF(iris_dataset[[#This Row],[C1]]=iris_dataset[[#This Row],[Menor]],iris_dataset[[#Headers],[C1]],IF(iris_dataset[[#This Row],[C2]]=iris_dataset[[#This Row],[Menor]],iris_dataset[[#Headers],[C2]],iris_dataset[[#Headers],[C3]]))</f>
        <v>C2</v>
      </c>
      <c r="L84" s="14">
        <f>SQRT(((iris_dataset[[#This Row],[sepal length (cm)]]-$X$31)^2)+((iris_dataset[[#This Row],[petal length (cm)]]-$Y$31)^2))</f>
        <v>2.302615278519009</v>
      </c>
      <c r="M84" s="14">
        <f>SQRT(((iris_dataset[[#This Row],[sepal length (cm)]]-$X$32)^2)+((iris_dataset[[#This Row],[petal length (cm)]]-$Y$32)^2))</f>
        <v>0.68623835285058021</v>
      </c>
      <c r="N84" s="14">
        <f>SQRT(((iris_dataset[[#This Row],[sepal length (cm)]]-$X$33)^2)+((iris_dataset[[#This Row],[petal length (cm)]]-$Y$33)^2))</f>
        <v>2.4437338603160934</v>
      </c>
      <c r="O84" s="14">
        <f>SMALL(iris_dataset[[#This Row],[C1-1]:[C3-1]],1)</f>
        <v>0.68623835285058021</v>
      </c>
      <c r="P84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C2</v>
      </c>
      <c r="Q84" s="14">
        <f>SQRT(((iris_dataset[[#This Row],[sepal length (cm)]]-$X$48)^2)+((iris_dataset[[#This Row],[petal length (cm)]]-$Y$48)^2))</f>
        <v>2.2918725968081213</v>
      </c>
      <c r="R84" s="14">
        <f>SQRT(((iris_dataset[[#This Row],[sepal length (cm)]]-$X$49)^2)+((iris_dataset[[#This Row],[petal length (cm)]]-$Y$49)^2))</f>
        <v>0.7606261500826812</v>
      </c>
      <c r="S84" s="14">
        <f>SQRT(((iris_dataset[[#This Row],[sepal length (cm)]]-$X$50)^2)+((iris_dataset[[#This Row],[petal length (cm)]]-$Y$50)^2))</f>
        <v>2.3886530295665254</v>
      </c>
      <c r="T84" s="14">
        <f>SMALL(iris_dataset[[#This Row],[C1-2]:[C3-2]],1)</f>
        <v>0.7606261500826812</v>
      </c>
      <c r="U84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C2</v>
      </c>
    </row>
    <row r="85" spans="1:21" x14ac:dyDescent="0.25">
      <c r="A85" s="13" t="s">
        <v>24</v>
      </c>
      <c r="B85" s="8">
        <v>1</v>
      </c>
      <c r="C85" s="8">
        <v>5.8</v>
      </c>
      <c r="D85" s="8">
        <v>2.7</v>
      </c>
      <c r="E85" s="8">
        <v>3.9</v>
      </c>
      <c r="F85" s="8">
        <v>1.2</v>
      </c>
      <c r="G85" s="14">
        <f>SQRT(((iris_dataset[[#This Row],[sepal length (cm)]]-$X$12)^2)+((iris_dataset[[#This Row],[petal length (cm)]]-$Y$12)^2))</f>
        <v>3</v>
      </c>
      <c r="H85" s="14">
        <f>SQRT(((iris_dataset[[#This Row],[sepal length (cm)]]-$X$13)^2)+((iris_dataset[[#This Row],[petal length (cm)]]-$Y$13)^2))</f>
        <v>0.92195444572928864</v>
      </c>
      <c r="I85" s="14">
        <f>SQRT(((iris_dataset[[#This Row],[sepal length (cm)]]-$X$14)^2)+((iris_dataset[[#This Row],[petal length (cm)]]-$Y$14)^2))</f>
        <v>3.3241540277189325</v>
      </c>
      <c r="J85" s="14">
        <f>SMALL(iris_dataset[[#This Row],[C1]:[C3]],1)</f>
        <v>0.92195444572928864</v>
      </c>
      <c r="K85" s="6" t="str">
        <f>IF(iris_dataset[[#This Row],[C1]]=iris_dataset[[#This Row],[Menor]],iris_dataset[[#Headers],[C1]],IF(iris_dataset[[#This Row],[C2]]=iris_dataset[[#This Row],[Menor]],iris_dataset[[#Headers],[C2]],iris_dataset[[#Headers],[C3]]))</f>
        <v>C2</v>
      </c>
      <c r="L85" s="14">
        <f>SQRT(((iris_dataset[[#This Row],[sepal length (cm)]]-$X$31)^2)+((iris_dataset[[#This Row],[petal length (cm)]]-$Y$31)^2))</f>
        <v>2.5790718464118592</v>
      </c>
      <c r="M85" s="14">
        <f>SQRT(((iris_dataset[[#This Row],[sepal length (cm)]]-$X$32)^2)+((iris_dataset[[#This Row],[petal length (cm)]]-$Y$32)^2))</f>
        <v>0.37003118371709876</v>
      </c>
      <c r="N85" s="14">
        <f>SQRT(((iris_dataset[[#This Row],[sepal length (cm)]]-$X$33)^2)+((iris_dataset[[#This Row],[petal length (cm)]]-$Y$33)^2))</f>
        <v>2.1171588263153218</v>
      </c>
      <c r="O85" s="14">
        <f>SMALL(iris_dataset[[#This Row],[C1-1]:[C3-1]],1)</f>
        <v>0.37003118371709876</v>
      </c>
      <c r="P85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C2</v>
      </c>
      <c r="Q85" s="14">
        <f>SQRT(((iris_dataset[[#This Row],[sepal length (cm)]]-$X$48)^2)+((iris_dataset[[#This Row],[petal length (cm)]]-$Y$48)^2))</f>
        <v>2.5640358811841928</v>
      </c>
      <c r="R85" s="14">
        <f>SQRT(((iris_dataset[[#This Row],[sepal length (cm)]]-$X$49)^2)+((iris_dataset[[#This Row],[petal length (cm)]]-$Y$49)^2))</f>
        <v>0.47343992282926928</v>
      </c>
      <c r="S85" s="14">
        <f>SQRT(((iris_dataset[[#This Row],[sepal length (cm)]]-$X$50)^2)+((iris_dataset[[#This Row],[petal length (cm)]]-$Y$50)^2))</f>
        <v>2.0593759125802844</v>
      </c>
      <c r="T85" s="14">
        <f>SMALL(iris_dataset[[#This Row],[C1-2]:[C3-2]],1)</f>
        <v>0.47343992282926928</v>
      </c>
      <c r="U85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C2</v>
      </c>
    </row>
    <row r="86" spans="1:21" x14ac:dyDescent="0.25">
      <c r="A86" s="13" t="s">
        <v>24</v>
      </c>
      <c r="B86" s="8">
        <v>1</v>
      </c>
      <c r="C86" s="8">
        <v>6</v>
      </c>
      <c r="D86" s="8">
        <v>2.7</v>
      </c>
      <c r="E86" s="8">
        <v>5.0999999999999996</v>
      </c>
      <c r="F86" s="8">
        <v>1.6</v>
      </c>
      <c r="G86" s="14">
        <f>SQRT(((iris_dataset[[#This Row],[sepal length (cm)]]-$X$12)^2)+((iris_dataset[[#This Row],[petal length (cm)]]-$Y$12)^2))</f>
        <v>4.1182520563948</v>
      </c>
      <c r="H86" s="14">
        <f>SQRT(((iris_dataset[[#This Row],[sepal length (cm)]]-$X$13)^2)+((iris_dataset[[#This Row],[petal length (cm)]]-$Y$13)^2))</f>
        <v>2.0999999999999996</v>
      </c>
      <c r="I86" s="14">
        <f>SQRT(((iris_dataset[[#This Row],[sepal length (cm)]]-$X$14)^2)+((iris_dataset[[#This Row],[petal length (cm)]]-$Y$14)^2))</f>
        <v>2.1470910553583891</v>
      </c>
      <c r="J86" s="14">
        <f>SMALL(iris_dataset[[#This Row],[C1]:[C3]],1)</f>
        <v>2.0999999999999996</v>
      </c>
      <c r="K86" s="6" t="str">
        <f>IF(iris_dataset[[#This Row],[C1]]=iris_dataset[[#This Row],[Menor]],iris_dataset[[#Headers],[C1]],IF(iris_dataset[[#This Row],[C2]]=iris_dataset[[#This Row],[Menor]],iris_dataset[[#Headers],[C2]],iris_dataset[[#Headers],[C3]]))</f>
        <v>C2</v>
      </c>
      <c r="L86" s="14">
        <f>SQRT(((iris_dataset[[#This Row],[sepal length (cm)]]-$X$31)^2)+((iris_dataset[[#This Row],[petal length (cm)]]-$Y$31)^2))</f>
        <v>3.7841375100988675</v>
      </c>
      <c r="M86" s="14">
        <f>SQRT(((iris_dataset[[#This Row],[sepal length (cm)]]-$X$32)^2)+((iris_dataset[[#This Row],[petal length (cm)]]-$Y$32)^2))</f>
        <v>0.85015835628971492</v>
      </c>
      <c r="N86" s="14">
        <f>SQRT(((iris_dataset[[#This Row],[sepal length (cm)]]-$X$33)^2)+((iris_dataset[[#This Row],[petal length (cm)]]-$Y$33)^2))</f>
        <v>1.0559323249111394</v>
      </c>
      <c r="O86" s="14">
        <f>SMALL(iris_dataset[[#This Row],[C1-1]:[C3-1]],1)</f>
        <v>0.85015835628971492</v>
      </c>
      <c r="P86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C2</v>
      </c>
      <c r="Q86" s="14">
        <f>SQRT(((iris_dataset[[#This Row],[sepal length (cm)]]-$X$48)^2)+((iris_dataset[[#This Row],[petal length (cm)]]-$Y$48)^2))</f>
        <v>3.7713498909541658</v>
      </c>
      <c r="R86" s="14">
        <f>SQRT(((iris_dataset[[#This Row],[sepal length (cm)]]-$X$49)^2)+((iris_dataset[[#This Row],[petal length (cm)]]-$Y$49)^2))</f>
        <v>0.74361207618664737</v>
      </c>
      <c r="S86" s="14">
        <f>SQRT(((iris_dataset[[#This Row],[sepal length (cm)]]-$X$50)^2)+((iris_dataset[[#This Row],[petal length (cm)]]-$Y$50)^2))</f>
        <v>1.0188730637560253</v>
      </c>
      <c r="T86" s="14">
        <f>SMALL(iris_dataset[[#This Row],[C1-2]:[C3-2]],1)</f>
        <v>0.74361207618664737</v>
      </c>
      <c r="U86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C2</v>
      </c>
    </row>
    <row r="87" spans="1:21" x14ac:dyDescent="0.25">
      <c r="A87" s="13" t="s">
        <v>24</v>
      </c>
      <c r="B87" s="8">
        <v>1</v>
      </c>
      <c r="C87" s="8">
        <v>5.4</v>
      </c>
      <c r="D87" s="8">
        <v>3</v>
      </c>
      <c r="E87" s="8">
        <v>4.5</v>
      </c>
      <c r="F87" s="8">
        <v>1.5</v>
      </c>
      <c r="G87" s="14">
        <f>SQRT(((iris_dataset[[#This Row],[sepal length (cm)]]-$X$12)^2)+((iris_dataset[[#This Row],[petal length (cm)]]-$Y$12)^2))</f>
        <v>3.3105890714493698</v>
      </c>
      <c r="H87" s="14">
        <f>SQRT(((iris_dataset[[#This Row],[sepal length (cm)]]-$X$13)^2)+((iris_dataset[[#This Row],[petal length (cm)]]-$Y$13)^2))</f>
        <v>1.6155494421403511</v>
      </c>
      <c r="I87" s="14">
        <f>SQRT(((iris_dataset[[#This Row],[sepal length (cm)]]-$X$14)^2)+((iris_dataset[[#This Row],[petal length (cm)]]-$Y$14)^2))</f>
        <v>2.9681644159311658</v>
      </c>
      <c r="J87" s="14">
        <f>SMALL(iris_dataset[[#This Row],[C1]:[C3]],1)</f>
        <v>1.6155494421403511</v>
      </c>
      <c r="K87" s="6" t="str">
        <f>IF(iris_dataset[[#This Row],[C1]]=iris_dataset[[#This Row],[Menor]],iris_dataset[[#Headers],[C1]],IF(iris_dataset[[#This Row],[C2]]=iris_dataset[[#This Row],[Menor]],iris_dataset[[#Headers],[C2]],iris_dataset[[#Headers],[C3]]))</f>
        <v>C2</v>
      </c>
      <c r="L87" s="14">
        <f>SQRT(((iris_dataset[[#This Row],[sepal length (cm)]]-$X$31)^2)+((iris_dataset[[#This Row],[petal length (cm)]]-$Y$31)^2))</f>
        <v>3.0700535191150782</v>
      </c>
      <c r="M87" s="14">
        <f>SQRT(((iris_dataset[[#This Row],[sepal length (cm)]]-$X$32)^2)+((iris_dataset[[#This Row],[petal length (cm)]]-$Y$32)^2))</f>
        <v>0.55939527788771792</v>
      </c>
      <c r="N87" s="14">
        <f>SQRT(((iris_dataset[[#This Row],[sepal length (cm)]]-$X$33)^2)+((iris_dataset[[#This Row],[petal length (cm)]]-$Y$33)^2))</f>
        <v>1.9007597985106763</v>
      </c>
      <c r="O87" s="14">
        <f>SMALL(iris_dataset[[#This Row],[C1-1]:[C3-1]],1)</f>
        <v>0.55939527788771792</v>
      </c>
      <c r="P87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C2</v>
      </c>
      <c r="Q87" s="14">
        <f>SQRT(((iris_dataset[[#This Row],[sepal length (cm)]]-$X$48)^2)+((iris_dataset[[#This Row],[petal length (cm)]]-$Y$48)^2))</f>
        <v>3.0634425080291616</v>
      </c>
      <c r="R87" s="14">
        <f>SQRT(((iris_dataset[[#This Row],[sepal length (cm)]]-$X$49)^2)+((iris_dataset[[#This Row],[petal length (cm)]]-$Y$49)^2))</f>
        <v>0.47913368629448583</v>
      </c>
      <c r="S87" s="14">
        <f>SQRT(((iris_dataset[[#This Row],[sepal length (cm)]]-$X$50)^2)+((iris_dataset[[#This Row],[petal length (cm)]]-$Y$50)^2))</f>
        <v>1.8597285083919199</v>
      </c>
      <c r="T87" s="14">
        <f>SMALL(iris_dataset[[#This Row],[C1-2]:[C3-2]],1)</f>
        <v>0.47913368629448583</v>
      </c>
      <c r="U87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C2</v>
      </c>
    </row>
    <row r="88" spans="1:21" x14ac:dyDescent="0.25">
      <c r="A88" s="13" t="s">
        <v>24</v>
      </c>
      <c r="B88" s="8">
        <v>1</v>
      </c>
      <c r="C88" s="8">
        <v>6</v>
      </c>
      <c r="D88" s="8">
        <v>3.4</v>
      </c>
      <c r="E88" s="8">
        <v>4.5</v>
      </c>
      <c r="F88" s="8">
        <v>1.6</v>
      </c>
      <c r="G88" s="14">
        <f>SQRT(((iris_dataset[[#This Row],[sepal length (cm)]]-$X$12)^2)+((iris_dataset[[#This Row],[petal length (cm)]]-$Y$12)^2))</f>
        <v>3.6055512754639891</v>
      </c>
      <c r="H88" s="14">
        <f>SQRT(((iris_dataset[[#This Row],[sepal length (cm)]]-$X$13)^2)+((iris_dataset[[#This Row],[petal length (cm)]]-$Y$13)^2))</f>
        <v>1.5</v>
      </c>
      <c r="I88" s="14">
        <f>SQRT(((iris_dataset[[#This Row],[sepal length (cm)]]-$X$14)^2)+((iris_dataset[[#This Row],[petal length (cm)]]-$Y$14)^2))</f>
        <v>2.6925824035672519</v>
      </c>
      <c r="J88" s="14">
        <f>SMALL(iris_dataset[[#This Row],[C1]:[C3]],1)</f>
        <v>1.5</v>
      </c>
      <c r="K88" s="6" t="str">
        <f>IF(iris_dataset[[#This Row],[C1]]=iris_dataset[[#This Row],[Menor]],iris_dataset[[#Headers],[C1]],IF(iris_dataset[[#This Row],[C2]]=iris_dataset[[#This Row],[Menor]],iris_dataset[[#Headers],[C2]],iris_dataset[[#Headers],[C3]]))</f>
        <v>C2</v>
      </c>
      <c r="L88" s="14">
        <f>SQRT(((iris_dataset[[#This Row],[sepal length (cm)]]-$X$31)^2)+((iris_dataset[[#This Row],[petal length (cm)]]-$Y$31)^2))</f>
        <v>3.2115010896041665</v>
      </c>
      <c r="M88" s="14">
        <f>SQRT(((iris_dataset[[#This Row],[sepal length (cm)]]-$X$32)^2)+((iris_dataset[[#This Row],[petal length (cm)]]-$Y$32)^2))</f>
        <v>0.26311740579210835</v>
      </c>
      <c r="N88" s="14">
        <f>SQRT(((iris_dataset[[#This Row],[sepal length (cm)]]-$X$33)^2)+((iris_dataset[[#This Row],[petal length (cm)]]-$Y$33)^2))</f>
        <v>1.5006116019994644</v>
      </c>
      <c r="O88" s="14">
        <f>SMALL(iris_dataset[[#This Row],[C1-1]:[C3-1]],1)</f>
        <v>0.26311740579210835</v>
      </c>
      <c r="P88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C2</v>
      </c>
      <c r="Q88" s="14">
        <f>SQRT(((iris_dataset[[#This Row],[sepal length (cm)]]-$X$48)^2)+((iris_dataset[[#This Row],[petal length (cm)]]-$Y$48)^2))</f>
        <v>3.1964793132444953</v>
      </c>
      <c r="R88" s="14">
        <f>SQRT(((iris_dataset[[#This Row],[sepal length (cm)]]-$X$49)^2)+((iris_dataset[[#This Row],[petal length (cm)]]-$Y$49)^2))</f>
        <v>0.1906534824205737</v>
      </c>
      <c r="S88" s="14">
        <f>SQRT(((iris_dataset[[#This Row],[sepal length (cm)]]-$X$50)^2)+((iris_dataset[[#This Row],[petal length (cm)]]-$Y$50)^2))</f>
        <v>1.4462921062610257</v>
      </c>
      <c r="T88" s="14">
        <f>SMALL(iris_dataset[[#This Row],[C1-2]:[C3-2]],1)</f>
        <v>0.1906534824205737</v>
      </c>
      <c r="U88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C2</v>
      </c>
    </row>
    <row r="89" spans="1:21" x14ac:dyDescent="0.25">
      <c r="A89" s="13" t="s">
        <v>24</v>
      </c>
      <c r="B89" s="8">
        <v>1</v>
      </c>
      <c r="C89" s="8">
        <v>6.7</v>
      </c>
      <c r="D89" s="8">
        <v>3.1</v>
      </c>
      <c r="E89" s="8">
        <v>4.7</v>
      </c>
      <c r="F89" s="8">
        <v>1.5</v>
      </c>
      <c r="G89" s="14">
        <f>SQRT(((iris_dataset[[#This Row],[sepal length (cm)]]-$X$12)^2)+((iris_dataset[[#This Row],[petal length (cm)]]-$Y$12)^2))</f>
        <v>4.1868842830916648</v>
      </c>
      <c r="H89" s="14">
        <f>SQRT(((iris_dataset[[#This Row],[sepal length (cm)]]-$X$13)^2)+((iris_dataset[[#This Row],[petal length (cm)]]-$Y$13)^2))</f>
        <v>1.8384776310850237</v>
      </c>
      <c r="I89" s="14">
        <f>SQRT(((iris_dataset[[#This Row],[sepal length (cm)]]-$X$14)^2)+((iris_dataset[[#This Row],[petal length (cm)]]-$Y$14)^2))</f>
        <v>2.3194827009486403</v>
      </c>
      <c r="J89" s="14">
        <f>SMALL(iris_dataset[[#This Row],[C1]:[C3]],1)</f>
        <v>1.8384776310850237</v>
      </c>
      <c r="K89" s="6" t="str">
        <f>IF(iris_dataset[[#This Row],[C1]]=iris_dataset[[#This Row],[Menor]],iris_dataset[[#Headers],[C1]],IF(iris_dataset[[#This Row],[C2]]=iris_dataset[[#This Row],[Menor]],iris_dataset[[#Headers],[C2]],iris_dataset[[#Headers],[C3]]))</f>
        <v>C2</v>
      </c>
      <c r="L89" s="14">
        <f>SQRT(((iris_dataset[[#This Row],[sepal length (cm)]]-$X$31)^2)+((iris_dataset[[#This Row],[petal length (cm)]]-$Y$31)^2))</f>
        <v>3.6763642559117793</v>
      </c>
      <c r="M89" s="14">
        <f>SQRT(((iris_dataset[[#This Row],[sepal length (cm)]]-$X$32)^2)+((iris_dataset[[#This Row],[petal length (cm)]]-$Y$32)^2))</f>
        <v>0.91256190517094782</v>
      </c>
      <c r="N89" s="14">
        <f>SQRT(((iris_dataset[[#This Row],[sepal length (cm)]]-$X$33)^2)+((iris_dataset[[#This Row],[petal length (cm)]]-$Y$33)^2))</f>
        <v>1.0559323249111374</v>
      </c>
      <c r="O89" s="14">
        <f>SMALL(iris_dataset[[#This Row],[C1-1]:[C3-1]],1)</f>
        <v>0.91256190517094782</v>
      </c>
      <c r="P89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C2</v>
      </c>
      <c r="Q89" s="14">
        <f>SQRT(((iris_dataset[[#This Row],[sepal length (cm)]]-$X$48)^2)+((iris_dataset[[#This Row],[petal length (cm)]]-$Y$48)^2))</f>
        <v>3.6543508315431352</v>
      </c>
      <c r="R89" s="14">
        <f>SQRT(((iris_dataset[[#This Row],[sepal length (cm)]]-$X$49)^2)+((iris_dataset[[#This Row],[petal length (cm)]]-$Y$49)^2))</f>
        <v>0.90173633140516252</v>
      </c>
      <c r="S89" s="14">
        <f>SQRT(((iris_dataset[[#This Row],[sepal length (cm)]]-$X$50)^2)+((iris_dataset[[#This Row],[petal length (cm)]]-$Y$50)^2))</f>
        <v>0.98788015371115157</v>
      </c>
      <c r="T89" s="14">
        <f>SMALL(iris_dataset[[#This Row],[C1-2]:[C3-2]],1)</f>
        <v>0.90173633140516252</v>
      </c>
      <c r="U89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C2</v>
      </c>
    </row>
    <row r="90" spans="1:21" x14ac:dyDescent="0.25">
      <c r="A90" s="13" t="s">
        <v>24</v>
      </c>
      <c r="B90" s="8">
        <v>1</v>
      </c>
      <c r="C90" s="8">
        <v>6.3</v>
      </c>
      <c r="D90" s="8">
        <v>2.2999999999999998</v>
      </c>
      <c r="E90" s="8">
        <v>4.4000000000000004</v>
      </c>
      <c r="F90" s="8">
        <v>1.3</v>
      </c>
      <c r="G90" s="14">
        <f>SQRT(((iris_dataset[[#This Row],[sepal length (cm)]]-$X$12)^2)+((iris_dataset[[#This Row],[petal length (cm)]]-$Y$12)^2))</f>
        <v>3.7013511046643495</v>
      </c>
      <c r="H90" s="14">
        <f>SQRT(((iris_dataset[[#This Row],[sepal length (cm)]]-$X$13)^2)+((iris_dataset[[#This Row],[petal length (cm)]]-$Y$13)^2))</f>
        <v>1.4317821063276357</v>
      </c>
      <c r="I90" s="14">
        <f>SQRT(((iris_dataset[[#This Row],[sepal length (cm)]]-$X$14)^2)+((iris_dataset[[#This Row],[petal length (cm)]]-$Y$14)^2))</f>
        <v>2.6925824035672519</v>
      </c>
      <c r="J90" s="14">
        <f>SMALL(iris_dataset[[#This Row],[C1]:[C3]],1)</f>
        <v>1.4317821063276357</v>
      </c>
      <c r="K90" s="6" t="str">
        <f>IF(iris_dataset[[#This Row],[C1]]=iris_dataset[[#This Row],[Menor]],iris_dataset[[#Headers],[C1]],IF(iris_dataset[[#This Row],[C2]]=iris_dataset[[#This Row],[Menor]],iris_dataset[[#Headers],[C2]],iris_dataset[[#Headers],[C3]]))</f>
        <v>C2</v>
      </c>
      <c r="L90" s="14">
        <f>SQRT(((iris_dataset[[#This Row],[sepal length (cm)]]-$X$31)^2)+((iris_dataset[[#This Row],[petal length (cm)]]-$Y$31)^2))</f>
        <v>3.2296029157172863</v>
      </c>
      <c r="M90" s="14">
        <f>SQRT(((iris_dataset[[#This Row],[sepal length (cm)]]-$X$32)^2)+((iris_dataset[[#This Row],[petal length (cm)]]-$Y$32)^2))</f>
        <v>0.42244708362295252</v>
      </c>
      <c r="N90" s="14">
        <f>SQRT(((iris_dataset[[#This Row],[sepal length (cm)]]-$X$33)^2)+((iris_dataset[[#This Row],[petal length (cm)]]-$Y$33)^2))</f>
        <v>1.4494076543458883</v>
      </c>
      <c r="O90" s="14">
        <f>SMALL(iris_dataset[[#This Row],[C1-1]:[C3-1]],1)</f>
        <v>0.42244708362295252</v>
      </c>
      <c r="P90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C2</v>
      </c>
      <c r="Q90" s="14">
        <f>SQRT(((iris_dataset[[#This Row],[sepal length (cm)]]-$X$48)^2)+((iris_dataset[[#This Row],[petal length (cm)]]-$Y$48)^2))</f>
        <v>3.2103395459047634</v>
      </c>
      <c r="R90" s="14">
        <f>SQRT(((iris_dataset[[#This Row],[sepal length (cm)]]-$X$49)^2)+((iris_dataset[[#This Row],[petal length (cm)]]-$Y$49)^2))</f>
        <v>0.44004191385856894</v>
      </c>
      <c r="S90" s="14">
        <f>SQRT(((iris_dataset[[#This Row],[sepal length (cm)]]-$X$50)^2)+((iris_dataset[[#This Row],[petal length (cm)]]-$Y$50)^2))</f>
        <v>1.3870674023219536</v>
      </c>
      <c r="T90" s="14">
        <f>SMALL(iris_dataset[[#This Row],[C1-2]:[C3-2]],1)</f>
        <v>0.44004191385856894</v>
      </c>
      <c r="U90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C2</v>
      </c>
    </row>
    <row r="91" spans="1:21" x14ac:dyDescent="0.25">
      <c r="A91" s="13" t="s">
        <v>24</v>
      </c>
      <c r="B91" s="8">
        <v>1</v>
      </c>
      <c r="C91" s="8">
        <v>5.6</v>
      </c>
      <c r="D91" s="8">
        <v>3</v>
      </c>
      <c r="E91" s="8">
        <v>4.0999999999999996</v>
      </c>
      <c r="F91" s="8">
        <v>1.3</v>
      </c>
      <c r="G91" s="14">
        <f>SQRT(((iris_dataset[[#This Row],[sepal length (cm)]]-$X$12)^2)+((iris_dataset[[#This Row],[petal length (cm)]]-$Y$12)^2))</f>
        <v>3.0528675044947491</v>
      </c>
      <c r="H91" s="14">
        <f>SQRT(((iris_dataset[[#This Row],[sepal length (cm)]]-$X$13)^2)+((iris_dataset[[#This Row],[petal length (cm)]]-$Y$13)^2))</f>
        <v>1.1704699910719623</v>
      </c>
      <c r="I91" s="14">
        <f>SQRT(((iris_dataset[[#This Row],[sepal length (cm)]]-$X$14)^2)+((iris_dataset[[#This Row],[petal length (cm)]]-$Y$14)^2))</f>
        <v>3.2202484376209242</v>
      </c>
      <c r="J91" s="14">
        <f>SMALL(iris_dataset[[#This Row],[C1]:[C3]],1)</f>
        <v>1.1704699910719623</v>
      </c>
      <c r="K91" s="6" t="str">
        <f>IF(iris_dataset[[#This Row],[C1]]=iris_dataset[[#This Row],[Menor]],iris_dataset[[#Headers],[C1]],IF(iris_dataset[[#This Row],[C2]]=iris_dataset[[#This Row],[Menor]],iris_dataset[[#Headers],[C2]],iris_dataset[[#Headers],[C3]]))</f>
        <v>C2</v>
      </c>
      <c r="L91" s="14">
        <f>SQRT(((iris_dataset[[#This Row],[sepal length (cm)]]-$X$31)^2)+((iris_dataset[[#This Row],[petal length (cm)]]-$Y$31)^2))</f>
        <v>2.7149144600013622</v>
      </c>
      <c r="M91" s="14">
        <f>SQRT(((iris_dataset[[#This Row],[sepal length (cm)]]-$X$32)^2)+((iris_dataset[[#This Row],[petal length (cm)]]-$Y$32)^2))</f>
        <v>0.34058772731852921</v>
      </c>
      <c r="N91" s="14">
        <f>SQRT(((iris_dataset[[#This Row],[sepal length (cm)]]-$X$33)^2)+((iris_dataset[[#This Row],[petal length (cm)]]-$Y$33)^2))</f>
        <v>2.0584213217779634</v>
      </c>
      <c r="O91" s="14">
        <f>SMALL(iris_dataset[[#This Row],[C1-1]:[C3-1]],1)</f>
        <v>0.34058772731852921</v>
      </c>
      <c r="P91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C2</v>
      </c>
      <c r="Q91" s="14">
        <f>SQRT(((iris_dataset[[#This Row],[sepal length (cm)]]-$X$48)^2)+((iris_dataset[[#This Row],[petal length (cm)]]-$Y$48)^2))</f>
        <v>2.7040488161274006</v>
      </c>
      <c r="R91" s="14">
        <f>SQRT(((iris_dataset[[#This Row],[sepal length (cm)]]-$X$49)^2)+((iris_dataset[[#This Row],[petal length (cm)]]-$Y$49)^2))</f>
        <v>0.37517399965897158</v>
      </c>
      <c r="S91" s="14">
        <f>SQRT(((iris_dataset[[#This Row],[sepal length (cm)]]-$X$50)^2)+((iris_dataset[[#This Row],[petal length (cm)]]-$Y$50)^2))</f>
        <v>2.0063447842328399</v>
      </c>
      <c r="T91" s="14">
        <f>SMALL(iris_dataset[[#This Row],[C1-2]:[C3-2]],1)</f>
        <v>0.37517399965897158</v>
      </c>
      <c r="U91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C2</v>
      </c>
    </row>
    <row r="92" spans="1:21" x14ac:dyDescent="0.25">
      <c r="A92" s="13" t="s">
        <v>24</v>
      </c>
      <c r="B92" s="8">
        <v>1</v>
      </c>
      <c r="C92" s="8">
        <v>5.5</v>
      </c>
      <c r="D92" s="8">
        <v>2.5</v>
      </c>
      <c r="E92" s="8">
        <v>4</v>
      </c>
      <c r="F92" s="8">
        <v>1.3</v>
      </c>
      <c r="G92" s="14">
        <f>SQRT(((iris_dataset[[#This Row],[sepal length (cm)]]-$X$12)^2)+((iris_dataset[[#This Row],[petal length (cm)]]-$Y$12)^2))</f>
        <v>2.9154759474226504</v>
      </c>
      <c r="H92" s="14">
        <f>SQRT(((iris_dataset[[#This Row],[sepal length (cm)]]-$X$13)^2)+((iris_dataset[[#This Row],[petal length (cm)]]-$Y$13)^2))</f>
        <v>1.1180339887498949</v>
      </c>
      <c r="I92" s="14">
        <f>SQRT(((iris_dataset[[#This Row],[sepal length (cm)]]-$X$14)^2)+((iris_dataset[[#This Row],[petal length (cm)]]-$Y$14)^2))</f>
        <v>3.3541019662496847</v>
      </c>
      <c r="J92" s="14">
        <f>SMALL(iris_dataset[[#This Row],[C1]:[C3]],1)</f>
        <v>1.1180339887498949</v>
      </c>
      <c r="K92" s="6" t="str">
        <f>IF(iris_dataset[[#This Row],[C1]]=iris_dataset[[#This Row],[Menor]],iris_dataset[[#Headers],[C1]],IF(iris_dataset[[#This Row],[C2]]=iris_dataset[[#This Row],[Menor]],iris_dataset[[#Headers],[C2]],iris_dataset[[#Headers],[C3]]))</f>
        <v>C2</v>
      </c>
      <c r="L92" s="14">
        <f>SQRT(((iris_dataset[[#This Row],[sepal length (cm)]]-$X$31)^2)+((iris_dataset[[#This Row],[petal length (cm)]]-$Y$31)^2))</f>
        <v>2.5951909070959363</v>
      </c>
      <c r="M92" s="14">
        <f>SQRT(((iris_dataset[[#This Row],[sepal length (cm)]]-$X$32)^2)+((iris_dataset[[#This Row],[petal length (cm)]]-$Y$32)^2))</f>
        <v>0.4771711513621798</v>
      </c>
      <c r="N92" s="14">
        <f>SQRT(((iris_dataset[[#This Row],[sepal length (cm)]]-$X$33)^2)+((iris_dataset[[#This Row],[petal length (cm)]]-$Y$33)^2))</f>
        <v>2.1985027012546108</v>
      </c>
      <c r="O92" s="14">
        <f>SMALL(iris_dataset[[#This Row],[C1-1]:[C3-1]],1)</f>
        <v>0.4771711513621798</v>
      </c>
      <c r="P92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C2</v>
      </c>
      <c r="Q92" s="14">
        <f>SQRT(((iris_dataset[[#This Row],[sepal length (cm)]]-$X$48)^2)+((iris_dataset[[#This Row],[petal length (cm)]]-$Y$48)^2))</f>
        <v>2.5856295171582491</v>
      </c>
      <c r="R92" s="14">
        <f>SQRT(((iris_dataset[[#This Row],[sepal length (cm)]]-$X$49)^2)+((iris_dataset[[#This Row],[petal length (cm)]]-$Y$49)^2))</f>
        <v>0.5165822537944601</v>
      </c>
      <c r="S92" s="14">
        <f>SQRT(((iris_dataset[[#This Row],[sepal length (cm)]]-$X$50)^2)+((iris_dataset[[#This Row],[petal length (cm)]]-$Y$50)^2))</f>
        <v>2.1468195143897542</v>
      </c>
      <c r="T92" s="14">
        <f>SMALL(iris_dataset[[#This Row],[C1-2]:[C3-2]],1)</f>
        <v>0.5165822537944601</v>
      </c>
      <c r="U92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C2</v>
      </c>
    </row>
    <row r="93" spans="1:21" x14ac:dyDescent="0.25">
      <c r="A93" s="13" t="s">
        <v>24</v>
      </c>
      <c r="B93" s="8">
        <v>1</v>
      </c>
      <c r="C93" s="8">
        <v>5.5</v>
      </c>
      <c r="D93" s="8">
        <v>2.6</v>
      </c>
      <c r="E93" s="8">
        <v>4.4000000000000004</v>
      </c>
      <c r="F93" s="8">
        <v>1.2</v>
      </c>
      <c r="G93" s="14">
        <f>SQRT(((iris_dataset[[#This Row],[sepal length (cm)]]-$X$12)^2)+((iris_dataset[[#This Row],[petal length (cm)]]-$Y$12)^2))</f>
        <v>3.2649655434629019</v>
      </c>
      <c r="H93" s="14">
        <f>SQRT(((iris_dataset[[#This Row],[sepal length (cm)]]-$X$13)^2)+((iris_dataset[[#This Row],[petal length (cm)]]-$Y$13)^2))</f>
        <v>1.4866068747318508</v>
      </c>
      <c r="I93" s="14">
        <f>SQRT(((iris_dataset[[#This Row],[sepal length (cm)]]-$X$14)^2)+((iris_dataset[[#This Row],[petal length (cm)]]-$Y$14)^2))</f>
        <v>3.0016662039607267</v>
      </c>
      <c r="J93" s="14">
        <f>SMALL(iris_dataset[[#This Row],[C1]:[C3]],1)</f>
        <v>1.4866068747318508</v>
      </c>
      <c r="K93" s="6" t="str">
        <f>IF(iris_dataset[[#This Row],[C1]]=iris_dataset[[#This Row],[Menor]],iris_dataset[[#Headers],[C1]],IF(iris_dataset[[#This Row],[C2]]=iris_dataset[[#This Row],[Menor]],iris_dataset[[#Headers],[C2]],iris_dataset[[#Headers],[C3]]))</f>
        <v>C2</v>
      </c>
      <c r="L93" s="14">
        <f>SQRT(((iris_dataset[[#This Row],[sepal length (cm)]]-$X$31)^2)+((iris_dataset[[#This Row],[petal length (cm)]]-$Y$31)^2))</f>
        <v>2.9875833280673141</v>
      </c>
      <c r="M93" s="14">
        <f>SQRT(((iris_dataset[[#This Row],[sepal length (cm)]]-$X$32)^2)+((iris_dataset[[#This Row],[petal length (cm)]]-$Y$32)^2))</f>
        <v>0.42823429963586057</v>
      </c>
      <c r="N93" s="14">
        <f>SQRT(((iris_dataset[[#This Row],[sepal length (cm)]]-$X$33)^2)+((iris_dataset[[#This Row],[petal length (cm)]]-$Y$33)^2))</f>
        <v>1.896185484223976</v>
      </c>
      <c r="O93" s="14">
        <f>SMALL(iris_dataset[[#This Row],[C1-1]:[C3-1]],1)</f>
        <v>0.42823429963586057</v>
      </c>
      <c r="P93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C2</v>
      </c>
      <c r="Q93" s="14">
        <f>SQRT(((iris_dataset[[#This Row],[sepal length (cm)]]-$X$48)^2)+((iris_dataset[[#This Row],[petal length (cm)]]-$Y$48)^2))</f>
        <v>2.9792415142112936</v>
      </c>
      <c r="R93" s="14">
        <f>SQRT(((iris_dataset[[#This Row],[sepal length (cm)]]-$X$49)^2)+((iris_dataset[[#This Row],[petal length (cm)]]-$Y$49)^2))</f>
        <v>0.36230374631844547</v>
      </c>
      <c r="S93" s="14">
        <f>SQRT(((iris_dataset[[#This Row],[sepal length (cm)]]-$X$50)^2)+((iris_dataset[[#This Row],[petal length (cm)]]-$Y$50)^2))</f>
        <v>1.8510524041675362</v>
      </c>
      <c r="T93" s="14">
        <f>SMALL(iris_dataset[[#This Row],[C1-2]:[C3-2]],1)</f>
        <v>0.36230374631844547</v>
      </c>
      <c r="U93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C2</v>
      </c>
    </row>
    <row r="94" spans="1:21" x14ac:dyDescent="0.25">
      <c r="A94" s="13" t="s">
        <v>24</v>
      </c>
      <c r="B94" s="8">
        <v>1</v>
      </c>
      <c r="C94" s="8">
        <v>6.1</v>
      </c>
      <c r="D94" s="8">
        <v>3</v>
      </c>
      <c r="E94" s="8">
        <v>4.5999999999999996</v>
      </c>
      <c r="F94" s="8">
        <v>1.4</v>
      </c>
      <c r="G94" s="14">
        <f>SQRT(((iris_dataset[[#This Row],[sepal length (cm)]]-$X$12)^2)+((iris_dataset[[#This Row],[petal length (cm)]]-$Y$12)^2))</f>
        <v>3.7443290453698106</v>
      </c>
      <c r="H94" s="14">
        <f>SQRT(((iris_dataset[[#This Row],[sepal length (cm)]]-$X$13)^2)+((iris_dataset[[#This Row],[petal length (cm)]]-$Y$13)^2))</f>
        <v>1.6031219541881392</v>
      </c>
      <c r="I94" s="14">
        <f>SQRT(((iris_dataset[[#This Row],[sepal length (cm)]]-$X$14)^2)+((iris_dataset[[#This Row],[petal length (cm)]]-$Y$14)^2))</f>
        <v>2.5632011235952596</v>
      </c>
      <c r="J94" s="14">
        <f>SMALL(iris_dataset[[#This Row],[C1]:[C3]],1)</f>
        <v>1.6031219541881392</v>
      </c>
      <c r="K94" s="6" t="str">
        <f>IF(iris_dataset[[#This Row],[C1]]=iris_dataset[[#This Row],[Menor]],iris_dataset[[#Headers],[C1]],IF(iris_dataset[[#This Row],[C2]]=iris_dataset[[#This Row],[Menor]],iris_dataset[[#Headers],[C2]],iris_dataset[[#Headers],[C3]]))</f>
        <v>C2</v>
      </c>
      <c r="L94" s="14">
        <f>SQRT(((iris_dataset[[#This Row],[sepal length (cm)]]-$X$31)^2)+((iris_dataset[[#This Row],[petal length (cm)]]-$Y$31)^2))</f>
        <v>3.3390842950395561</v>
      </c>
      <c r="M94" s="14">
        <f>SQRT(((iris_dataset[[#This Row],[sepal length (cm)]]-$X$32)^2)+((iris_dataset[[#This Row],[petal length (cm)]]-$Y$32)^2))</f>
        <v>0.39691115068546606</v>
      </c>
      <c r="N94" s="14">
        <f>SQRT(((iris_dataset[[#This Row],[sepal length (cm)]]-$X$33)^2)+((iris_dataset[[#This Row],[petal length (cm)]]-$Y$33)^2))</f>
        <v>1.3621745081235799</v>
      </c>
      <c r="O94" s="14">
        <f>SMALL(iris_dataset[[#This Row],[C1-1]:[C3-1]],1)</f>
        <v>0.39691115068546606</v>
      </c>
      <c r="P94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C2</v>
      </c>
      <c r="Q94" s="14">
        <f>SQRT(((iris_dataset[[#This Row],[sepal length (cm)]]-$X$48)^2)+((iris_dataset[[#This Row],[petal length (cm)]]-$Y$48)^2))</f>
        <v>3.3232333652634143</v>
      </c>
      <c r="R94" s="14">
        <f>SQRT(((iris_dataset[[#This Row],[sepal length (cm)]]-$X$49)^2)+((iris_dataset[[#This Row],[petal length (cm)]]-$Y$49)^2))</f>
        <v>0.33203472023846731</v>
      </c>
      <c r="S94" s="14">
        <f>SQRT(((iris_dataset[[#This Row],[sepal length (cm)]]-$X$50)^2)+((iris_dataset[[#This Row],[petal length (cm)]]-$Y$50)^2))</f>
        <v>1.3070371924649329</v>
      </c>
      <c r="T94" s="14">
        <f>SMALL(iris_dataset[[#This Row],[C1-2]:[C3-2]],1)</f>
        <v>0.33203472023846731</v>
      </c>
      <c r="U94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C2</v>
      </c>
    </row>
    <row r="95" spans="1:21" x14ac:dyDescent="0.25">
      <c r="A95" s="13" t="s">
        <v>24</v>
      </c>
      <c r="B95" s="8">
        <v>1</v>
      </c>
      <c r="C95" s="8">
        <v>5.8</v>
      </c>
      <c r="D95" s="8">
        <v>2.6</v>
      </c>
      <c r="E95" s="8">
        <v>4</v>
      </c>
      <c r="F95" s="8">
        <v>1.2</v>
      </c>
      <c r="G95" s="14">
        <f>SQRT(((iris_dataset[[#This Row],[sepal length (cm)]]-$X$12)^2)+((iris_dataset[[#This Row],[petal length (cm)]]-$Y$12)^2))</f>
        <v>3.0805843601498721</v>
      </c>
      <c r="H95" s="14">
        <f>SQRT(((iris_dataset[[#This Row],[sepal length (cm)]]-$X$13)^2)+((iris_dataset[[#This Row],[petal length (cm)]]-$Y$13)^2))</f>
        <v>1.019803902718557</v>
      </c>
      <c r="I95" s="14">
        <f>SQRT(((iris_dataset[[#This Row],[sepal length (cm)]]-$X$14)^2)+((iris_dataset[[#This Row],[petal length (cm)]]-$Y$14)^2))</f>
        <v>3.2310988842807027</v>
      </c>
      <c r="J95" s="14">
        <f>SMALL(iris_dataset[[#This Row],[C1]:[C3]],1)</f>
        <v>1.019803902718557</v>
      </c>
      <c r="K95" s="6" t="str">
        <f>IF(iris_dataset[[#This Row],[C1]]=iris_dataset[[#This Row],[Menor]],iris_dataset[[#Headers],[C1]],IF(iris_dataset[[#This Row],[C2]]=iris_dataset[[#This Row],[Menor]],iris_dataset[[#Headers],[C2]],iris_dataset[[#Headers],[C3]]))</f>
        <v>C2</v>
      </c>
      <c r="L95" s="14">
        <f>SQRT(((iris_dataset[[#This Row],[sepal length (cm)]]-$X$31)^2)+((iris_dataset[[#This Row],[petal length (cm)]]-$Y$31)^2))</f>
        <v>2.6738121032380646</v>
      </c>
      <c r="M95" s="14">
        <f>SQRT(((iris_dataset[[#This Row],[sepal length (cm)]]-$X$32)^2)+((iris_dataset[[#This Row],[petal length (cm)]]-$Y$32)^2))</f>
        <v>0.27540180436256062</v>
      </c>
      <c r="N95" s="14">
        <f>SQRT(((iris_dataset[[#This Row],[sepal length (cm)]]-$X$33)^2)+((iris_dataset[[#This Row],[petal length (cm)]]-$Y$33)^2))</f>
        <v>2.030489549747633</v>
      </c>
      <c r="O95" s="14">
        <f>SMALL(iris_dataset[[#This Row],[C1-1]:[C3-1]],1)</f>
        <v>0.27540180436256062</v>
      </c>
      <c r="P95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C2</v>
      </c>
      <c r="Q95" s="14">
        <f>SQRT(((iris_dataset[[#This Row],[sepal length (cm)]]-$X$48)^2)+((iris_dataset[[#This Row],[petal length (cm)]]-$Y$48)^2))</f>
        <v>2.6593006599480247</v>
      </c>
      <c r="R95" s="14">
        <f>SQRT(((iris_dataset[[#This Row],[sepal length (cm)]]-$X$49)^2)+((iris_dataset[[#This Row],[petal length (cm)]]-$Y$49)^2))</f>
        <v>0.37449573488070392</v>
      </c>
      <c r="S95" s="14">
        <f>SQRT(((iris_dataset[[#This Row],[sepal length (cm)]]-$X$50)^2)+((iris_dataset[[#This Row],[petal length (cm)]]-$Y$50)^2))</f>
        <v>1.9736816848768493</v>
      </c>
      <c r="T95" s="14">
        <f>SMALL(iris_dataset[[#This Row],[C1-2]:[C3-2]],1)</f>
        <v>0.37449573488070392</v>
      </c>
      <c r="U95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C2</v>
      </c>
    </row>
    <row r="96" spans="1:21" x14ac:dyDescent="0.25">
      <c r="A96" s="13" t="s">
        <v>24</v>
      </c>
      <c r="B96" s="8">
        <v>1</v>
      </c>
      <c r="C96" s="8">
        <v>5</v>
      </c>
      <c r="D96" s="8">
        <v>2.2999999999999998</v>
      </c>
      <c r="E96" s="8">
        <v>3.3</v>
      </c>
      <c r="F96" s="8">
        <v>1</v>
      </c>
      <c r="G96" s="14">
        <f>SQRT(((iris_dataset[[#This Row],[sepal length (cm)]]-$X$12)^2)+((iris_dataset[[#This Row],[petal length (cm)]]-$Y$12)^2))</f>
        <v>2.0591260281974</v>
      </c>
      <c r="H96" s="14">
        <f>SQRT(((iris_dataset[[#This Row],[sepal length (cm)]]-$X$13)^2)+((iris_dataset[[#This Row],[petal length (cm)]]-$Y$13)^2))</f>
        <v>1.0440306508910548</v>
      </c>
      <c r="I96" s="14">
        <f>SQRT(((iris_dataset[[#This Row],[sepal length (cm)]]-$X$14)^2)+((iris_dataset[[#This Row],[petal length (cm)]]-$Y$14)^2))</f>
        <v>4.2059481689626184</v>
      </c>
      <c r="J96" s="14">
        <f>SMALL(iris_dataset[[#This Row],[C1]:[C3]],1)</f>
        <v>1.0440306508910548</v>
      </c>
      <c r="K96" s="6" t="str">
        <f>IF(iris_dataset[[#This Row],[C1]]=iris_dataset[[#This Row],[Menor]],iris_dataset[[#Headers],[C1]],IF(iris_dataset[[#This Row],[C2]]=iris_dataset[[#This Row],[Menor]],iris_dataset[[#Headers],[C2]],iris_dataset[[#Headers],[C3]]))</f>
        <v>C2</v>
      </c>
      <c r="L96" s="14">
        <f>SQRT(((iris_dataset[[#This Row],[sepal length (cm)]]-$X$31)^2)+((iris_dataset[[#This Row],[petal length (cm)]]-$Y$31)^2))</f>
        <v>1.8387423123107645</v>
      </c>
      <c r="M96" s="14">
        <f>SQRT(((iris_dataset[[#This Row],[sepal length (cm)]]-$X$32)^2)+((iris_dataset[[#This Row],[petal length (cm)]]-$Y$32)^2))</f>
        <v>1.3146511675374932</v>
      </c>
      <c r="N96" s="14">
        <f>SQRT(((iris_dataset[[#This Row],[sepal length (cm)]]-$X$33)^2)+((iris_dataset[[#This Row],[petal length (cm)]]-$Y$33)^2))</f>
        <v>3.058421233776226</v>
      </c>
      <c r="O96" s="14">
        <f>SMALL(iris_dataset[[#This Row],[C1-1]:[C3-1]],1)</f>
        <v>1.3146511675374932</v>
      </c>
      <c r="P96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C2</v>
      </c>
      <c r="Q96" s="14">
        <f>SQRT(((iris_dataset[[#This Row],[sepal length (cm)]]-$X$48)^2)+((iris_dataset[[#This Row],[petal length (cm)]]-$Y$48)^2))</f>
        <v>1.838009793227446</v>
      </c>
      <c r="R96" s="14">
        <f>SQRT(((iris_dataset[[#This Row],[sepal length (cm)]]-$X$49)^2)+((iris_dataset[[#This Row],[petal length (cm)]]-$Y$49)^2))</f>
        <v>1.3730121302017431</v>
      </c>
      <c r="S96" s="14">
        <f>SQRT(((iris_dataset[[#This Row],[sepal length (cm)]]-$X$50)^2)+((iris_dataset[[#This Row],[petal length (cm)]]-$Y$50)^2))</f>
        <v>3.0061814167297833</v>
      </c>
      <c r="T96" s="14">
        <f>SMALL(iris_dataset[[#This Row],[C1-2]:[C3-2]],1)</f>
        <v>1.3730121302017431</v>
      </c>
      <c r="U96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C2</v>
      </c>
    </row>
    <row r="97" spans="1:21" x14ac:dyDescent="0.25">
      <c r="A97" s="13" t="s">
        <v>24</v>
      </c>
      <c r="B97" s="8">
        <v>1</v>
      </c>
      <c r="C97" s="8">
        <v>5.6</v>
      </c>
      <c r="D97" s="8">
        <v>2.7</v>
      </c>
      <c r="E97" s="8">
        <v>4.2</v>
      </c>
      <c r="F97" s="8">
        <v>1.3</v>
      </c>
      <c r="G97" s="14">
        <f>SQRT(((iris_dataset[[#This Row],[sepal length (cm)]]-$X$12)^2)+((iris_dataset[[#This Row],[petal length (cm)]]-$Y$12)^2))</f>
        <v>3.1384709652950429</v>
      </c>
      <c r="H97" s="14">
        <f>SQRT(((iris_dataset[[#This Row],[sepal length (cm)]]-$X$13)^2)+((iris_dataset[[#This Row],[petal length (cm)]]-$Y$13)^2))</f>
        <v>1.264911064067352</v>
      </c>
      <c r="I97" s="14">
        <f>SQRT(((iris_dataset[[#This Row],[sepal length (cm)]]-$X$14)^2)+((iris_dataset[[#This Row],[petal length (cm)]]-$Y$14)^2))</f>
        <v>3.1304951684997055</v>
      </c>
      <c r="J97" s="14">
        <f>SMALL(iris_dataset[[#This Row],[C1]:[C3]],1)</f>
        <v>1.264911064067352</v>
      </c>
      <c r="K97" s="6" t="str">
        <f>IF(iris_dataset[[#This Row],[C1]]=iris_dataset[[#This Row],[Menor]],iris_dataset[[#Headers],[C1]],IF(iris_dataset[[#This Row],[C2]]=iris_dataset[[#This Row],[Menor]],iris_dataset[[#Headers],[C2]],iris_dataset[[#Headers],[C3]]))</f>
        <v>C2</v>
      </c>
      <c r="L97" s="14">
        <f>SQRT(((iris_dataset[[#This Row],[sepal length (cm)]]-$X$31)^2)+((iris_dataset[[#This Row],[petal length (cm)]]-$Y$31)^2))</f>
        <v>2.8121913341009668</v>
      </c>
      <c r="M97" s="14">
        <f>SQRT(((iris_dataset[[#This Row],[sepal length (cm)]]-$X$32)^2)+((iris_dataset[[#This Row],[petal length (cm)]]-$Y$32)^2))</f>
        <v>0.30809588916939085</v>
      </c>
      <c r="N97" s="14">
        <f>SQRT(((iris_dataset[[#This Row],[sepal length (cm)]]-$X$33)^2)+((iris_dataset[[#This Row],[petal length (cm)]]-$Y$33)^2))</f>
        <v>1.9792990309045295</v>
      </c>
      <c r="O97" s="14">
        <f>SMALL(iris_dataset[[#This Row],[C1-1]:[C3-1]],1)</f>
        <v>0.30809588916939085</v>
      </c>
      <c r="P97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C2</v>
      </c>
      <c r="Q97" s="14">
        <f>SQRT(((iris_dataset[[#This Row],[sepal length (cm)]]-$X$48)^2)+((iris_dataset[[#This Row],[petal length (cm)]]-$Y$48)^2))</f>
        <v>2.801692345708215</v>
      </c>
      <c r="R97" s="14">
        <f>SQRT(((iris_dataset[[#This Row],[sepal length (cm)]]-$X$49)^2)+((iris_dataset[[#This Row],[petal length (cm)]]-$Y$49)^2))</f>
        <v>0.31121893408879198</v>
      </c>
      <c r="S97" s="14">
        <f>SQRT(((iris_dataset[[#This Row],[sepal length (cm)]]-$X$50)^2)+((iris_dataset[[#This Row],[petal length (cm)]]-$Y$50)^2))</f>
        <v>1.9286808022896784</v>
      </c>
      <c r="T97" s="14">
        <f>SMALL(iris_dataset[[#This Row],[C1-2]:[C3-2]],1)</f>
        <v>0.31121893408879198</v>
      </c>
      <c r="U97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C2</v>
      </c>
    </row>
    <row r="98" spans="1:21" x14ac:dyDescent="0.25">
      <c r="A98" s="13" t="s">
        <v>24</v>
      </c>
      <c r="B98" s="8">
        <v>1</v>
      </c>
      <c r="C98" s="8">
        <v>5.7</v>
      </c>
      <c r="D98" s="8">
        <v>3</v>
      </c>
      <c r="E98" s="8">
        <v>4.2</v>
      </c>
      <c r="F98" s="8">
        <v>1.2</v>
      </c>
      <c r="G98" s="14">
        <f>SQRT(((iris_dataset[[#This Row],[sepal length (cm)]]-$X$12)^2)+((iris_dataset[[#This Row],[petal length (cm)]]-$Y$12)^2))</f>
        <v>3.1906112267087638</v>
      </c>
      <c r="H98" s="14">
        <f>SQRT(((iris_dataset[[#This Row],[sepal length (cm)]]-$X$13)^2)+((iris_dataset[[#This Row],[petal length (cm)]]-$Y$13)^2))</f>
        <v>1.2369316876852983</v>
      </c>
      <c r="I98" s="14">
        <f>SQRT(((iris_dataset[[#This Row],[sepal length (cm)]]-$X$14)^2)+((iris_dataset[[#This Row],[petal length (cm)]]-$Y$14)^2))</f>
        <v>3.0870698080866261</v>
      </c>
      <c r="J98" s="14">
        <f>SMALL(iris_dataset[[#This Row],[C1]:[C3]],1)</f>
        <v>1.2369316876852983</v>
      </c>
      <c r="K98" s="6" t="str">
        <f>IF(iris_dataset[[#This Row],[C1]]=iris_dataset[[#This Row],[Menor]],iris_dataset[[#Headers],[C1]],IF(iris_dataset[[#This Row],[C2]]=iris_dataset[[#This Row],[Menor]],iris_dataset[[#Headers],[C2]],iris_dataset[[#Headers],[C3]]))</f>
        <v>C2</v>
      </c>
      <c r="L98" s="14">
        <f>SQRT(((iris_dataset[[#This Row],[sepal length (cm)]]-$X$31)^2)+((iris_dataset[[#This Row],[petal length (cm)]]-$Y$31)^2))</f>
        <v>2.8366362484420797</v>
      </c>
      <c r="M98" s="14">
        <f>SQRT(((iris_dataset[[#This Row],[sepal length (cm)]]-$X$32)^2)+((iris_dataset[[#This Row],[petal length (cm)]]-$Y$32)^2))</f>
        <v>0.21049392463368749</v>
      </c>
      <c r="N98" s="14">
        <f>SQRT(((iris_dataset[[#This Row],[sepal length (cm)]]-$X$33)^2)+((iris_dataset[[#This Row],[petal length (cm)]]-$Y$33)^2))</f>
        <v>1.9185365642792558</v>
      </c>
      <c r="O98" s="14">
        <f>SMALL(iris_dataset[[#This Row],[C1-1]:[C3-1]],1)</f>
        <v>0.21049392463368749</v>
      </c>
      <c r="P98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C2</v>
      </c>
      <c r="Q98" s="14">
        <f>SQRT(((iris_dataset[[#This Row],[sepal length (cm)]]-$X$48)^2)+((iris_dataset[[#This Row],[petal length (cm)]]-$Y$48)^2))</f>
        <v>2.824584925258931</v>
      </c>
      <c r="R98" s="14">
        <f>SQRT(((iris_dataset[[#This Row],[sepal length (cm)]]-$X$49)^2)+((iris_dataset[[#This Row],[petal length (cm)]]-$Y$49)^2))</f>
        <v>0.23378159701921594</v>
      </c>
      <c r="S98" s="14">
        <f>SQRT(((iris_dataset[[#This Row],[sepal length (cm)]]-$X$50)^2)+((iris_dataset[[#This Row],[petal length (cm)]]-$Y$50)^2))</f>
        <v>1.8660130650860878</v>
      </c>
      <c r="T98" s="14">
        <f>SMALL(iris_dataset[[#This Row],[C1-2]:[C3-2]],1)</f>
        <v>0.23378159701921594</v>
      </c>
      <c r="U98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C2</v>
      </c>
    </row>
    <row r="99" spans="1:21" x14ac:dyDescent="0.25">
      <c r="A99" s="13" t="s">
        <v>24</v>
      </c>
      <c r="B99" s="8">
        <v>1</v>
      </c>
      <c r="C99" s="8">
        <v>5.7</v>
      </c>
      <c r="D99" s="8">
        <v>2.9</v>
      </c>
      <c r="E99" s="8">
        <v>4.2</v>
      </c>
      <c r="F99" s="8">
        <v>1.3</v>
      </c>
      <c r="G99" s="14">
        <f>SQRT(((iris_dataset[[#This Row],[sepal length (cm)]]-$X$12)^2)+((iris_dataset[[#This Row],[petal length (cm)]]-$Y$12)^2))</f>
        <v>3.1906112267087638</v>
      </c>
      <c r="H99" s="14">
        <f>SQRT(((iris_dataset[[#This Row],[sepal length (cm)]]-$X$13)^2)+((iris_dataset[[#This Row],[petal length (cm)]]-$Y$13)^2))</f>
        <v>1.2369316876852983</v>
      </c>
      <c r="I99" s="14">
        <f>SQRT(((iris_dataset[[#This Row],[sepal length (cm)]]-$X$14)^2)+((iris_dataset[[#This Row],[petal length (cm)]]-$Y$14)^2))</f>
        <v>3.0870698080866261</v>
      </c>
      <c r="J99" s="14">
        <f>SMALL(iris_dataset[[#This Row],[C1]:[C3]],1)</f>
        <v>1.2369316876852983</v>
      </c>
      <c r="K99" s="6" t="str">
        <f>IF(iris_dataset[[#This Row],[C1]]=iris_dataset[[#This Row],[Menor]],iris_dataset[[#Headers],[C1]],IF(iris_dataset[[#This Row],[C2]]=iris_dataset[[#This Row],[Menor]],iris_dataset[[#Headers],[C2]],iris_dataset[[#Headers],[C3]]))</f>
        <v>C2</v>
      </c>
      <c r="L99" s="14">
        <f>SQRT(((iris_dataset[[#This Row],[sepal length (cm)]]-$X$31)^2)+((iris_dataset[[#This Row],[petal length (cm)]]-$Y$31)^2))</f>
        <v>2.8366362484420797</v>
      </c>
      <c r="M99" s="14">
        <f>SQRT(((iris_dataset[[#This Row],[sepal length (cm)]]-$X$32)^2)+((iris_dataset[[#This Row],[petal length (cm)]]-$Y$32)^2))</f>
        <v>0.21049392463368749</v>
      </c>
      <c r="N99" s="14">
        <f>SQRT(((iris_dataset[[#This Row],[sepal length (cm)]]-$X$33)^2)+((iris_dataset[[#This Row],[petal length (cm)]]-$Y$33)^2))</f>
        <v>1.9185365642792558</v>
      </c>
      <c r="O99" s="14">
        <f>SMALL(iris_dataset[[#This Row],[C1-1]:[C3-1]],1)</f>
        <v>0.21049392463368749</v>
      </c>
      <c r="P99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C2</v>
      </c>
      <c r="Q99" s="14">
        <f>SQRT(((iris_dataset[[#This Row],[sepal length (cm)]]-$X$48)^2)+((iris_dataset[[#This Row],[petal length (cm)]]-$Y$48)^2))</f>
        <v>2.824584925258931</v>
      </c>
      <c r="R99" s="14">
        <f>SQRT(((iris_dataset[[#This Row],[sepal length (cm)]]-$X$49)^2)+((iris_dataset[[#This Row],[petal length (cm)]]-$Y$49)^2))</f>
        <v>0.23378159701921594</v>
      </c>
      <c r="S99" s="14">
        <f>SQRT(((iris_dataset[[#This Row],[sepal length (cm)]]-$X$50)^2)+((iris_dataset[[#This Row],[petal length (cm)]]-$Y$50)^2))</f>
        <v>1.8660130650860878</v>
      </c>
      <c r="T99" s="14">
        <f>SMALL(iris_dataset[[#This Row],[C1-2]:[C3-2]],1)</f>
        <v>0.23378159701921594</v>
      </c>
      <c r="U99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C2</v>
      </c>
    </row>
    <row r="100" spans="1:21" x14ac:dyDescent="0.25">
      <c r="A100" s="13" t="s">
        <v>24</v>
      </c>
      <c r="B100" s="8">
        <v>1</v>
      </c>
      <c r="C100" s="8">
        <v>6.2</v>
      </c>
      <c r="D100" s="8">
        <v>2.9</v>
      </c>
      <c r="E100" s="8">
        <v>4.3</v>
      </c>
      <c r="F100" s="8">
        <v>1.3</v>
      </c>
      <c r="G100" s="14">
        <f>SQRT(((iris_dataset[[#This Row],[sepal length (cm)]]-$X$12)^2)+((iris_dataset[[#This Row],[petal length (cm)]]-$Y$12)^2))</f>
        <v>3.5608987629529709</v>
      </c>
      <c r="H100" s="14">
        <f>SQRT(((iris_dataset[[#This Row],[sepal length (cm)]]-$X$13)^2)+((iris_dataset[[#This Row],[petal length (cm)]]-$Y$13)^2))</f>
        <v>1.3152946437965904</v>
      </c>
      <c r="I100" s="14">
        <f>SQRT(((iris_dataset[[#This Row],[sepal length (cm)]]-$X$14)^2)+((iris_dataset[[#This Row],[petal length (cm)]]-$Y$14)^2))</f>
        <v>2.8160255680657449</v>
      </c>
      <c r="J100" s="14">
        <f>SMALL(iris_dataset[[#This Row],[C1]:[C3]],1)</f>
        <v>1.3152946437965904</v>
      </c>
      <c r="K100" s="6" t="str">
        <f>IF(iris_dataset[[#This Row],[C1]]=iris_dataset[[#This Row],[Menor]],iris_dataset[[#Headers],[C1]],IF(iris_dataset[[#This Row],[C2]]=iris_dataset[[#This Row],[Menor]],iris_dataset[[#Headers],[C2]],iris_dataset[[#Headers],[C3]]))</f>
        <v>C2</v>
      </c>
      <c r="L100" s="14">
        <f>SQRT(((iris_dataset[[#This Row],[sepal length (cm)]]-$X$31)^2)+((iris_dataset[[#This Row],[petal length (cm)]]-$Y$31)^2))</f>
        <v>3.0975135693582576</v>
      </c>
      <c r="M100" s="14">
        <f>SQRT(((iris_dataset[[#This Row],[sepal length (cm)]]-$X$32)^2)+((iris_dataset[[#This Row],[petal length (cm)]]-$Y$32)^2))</f>
        <v>0.30025630077293269</v>
      </c>
      <c r="N100" s="14">
        <f>SQRT(((iris_dataset[[#This Row],[sepal length (cm)]]-$X$33)^2)+((iris_dataset[[#This Row],[petal length (cm)]]-$Y$33)^2))</f>
        <v>1.5802209775693195</v>
      </c>
      <c r="O100" s="14">
        <f>SMALL(iris_dataset[[#This Row],[C1-1]:[C3-1]],1)</f>
        <v>0.30025630077293269</v>
      </c>
      <c r="P100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C2</v>
      </c>
      <c r="Q100" s="14">
        <f>SQRT(((iris_dataset[[#This Row],[sepal length (cm)]]-$X$48)^2)+((iris_dataset[[#This Row],[petal length (cm)]]-$Y$48)^2))</f>
        <v>3.0789413765123883</v>
      </c>
      <c r="R100" s="14">
        <f>SQRT(((iris_dataset[[#This Row],[sepal length (cm)]]-$X$49)^2)+((iris_dataset[[#This Row],[petal length (cm)]]-$Y$49)^2))</f>
        <v>0.34603262977292604</v>
      </c>
      <c r="S100" s="14">
        <f>SQRT(((iris_dataset[[#This Row],[sepal length (cm)]]-$X$50)^2)+((iris_dataset[[#This Row],[petal length (cm)]]-$Y$50)^2))</f>
        <v>1.5190031641607975</v>
      </c>
      <c r="T100" s="14">
        <f>SMALL(iris_dataset[[#This Row],[C1-2]:[C3-2]],1)</f>
        <v>0.34603262977292604</v>
      </c>
      <c r="U100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C2</v>
      </c>
    </row>
    <row r="101" spans="1:21" x14ac:dyDescent="0.25">
      <c r="A101" s="13" t="s">
        <v>24</v>
      </c>
      <c r="B101" s="8">
        <v>1</v>
      </c>
      <c r="C101" s="8">
        <v>5.0999999999999996</v>
      </c>
      <c r="D101" s="8">
        <v>2.5</v>
      </c>
      <c r="E101" s="8">
        <v>3</v>
      </c>
      <c r="F101" s="8">
        <v>1.1000000000000001</v>
      </c>
      <c r="G101" s="14">
        <f>SQRT(((iris_dataset[[#This Row],[sepal length (cm)]]-$X$12)^2)+((iris_dataset[[#This Row],[petal length (cm)]]-$Y$12)^2))</f>
        <v>1.8601075237738272</v>
      </c>
      <c r="H101" s="14">
        <f>SQRT(((iris_dataset[[#This Row],[sepal length (cm)]]-$X$13)^2)+((iris_dataset[[#This Row],[petal length (cm)]]-$Y$13)^2))</f>
        <v>0.90000000000000036</v>
      </c>
      <c r="I101" s="14">
        <f>SQRT(((iris_dataset[[#This Row],[sepal length (cm)]]-$X$14)^2)+((iris_dataset[[#This Row],[petal length (cm)]]-$Y$14)^2))</f>
        <v>4.4283179650969053</v>
      </c>
      <c r="J101" s="14">
        <f>SMALL(iris_dataset[[#This Row],[C1]:[C3]],1)</f>
        <v>0.90000000000000036</v>
      </c>
      <c r="K101" s="6" t="str">
        <f>IF(iris_dataset[[#This Row],[C1]]=iris_dataset[[#This Row],[Menor]],iris_dataset[[#Headers],[C1]],IF(iris_dataset[[#This Row],[C2]]=iris_dataset[[#This Row],[Menor]],iris_dataset[[#Headers],[C2]],iris_dataset[[#Headers],[C3]]))</f>
        <v>C2</v>
      </c>
      <c r="L101" s="14">
        <f>SQRT(((iris_dataset[[#This Row],[sepal length (cm)]]-$X$31)^2)+((iris_dataset[[#This Row],[petal length (cm)]]-$Y$31)^2))</f>
        <v>1.544694038980102</v>
      </c>
      <c r="M101" s="14">
        <f>SQRT(((iris_dataset[[#This Row],[sepal length (cm)]]-$X$32)^2)+((iris_dataset[[#This Row],[petal length (cm)]]-$Y$32)^2))</f>
        <v>1.4902761747149684</v>
      </c>
      <c r="N101" s="14">
        <f>SQRT(((iris_dataset[[#This Row],[sepal length (cm)]]-$X$33)^2)+((iris_dataset[[#This Row],[petal length (cm)]]-$Y$33)^2))</f>
        <v>3.2489258825928475</v>
      </c>
      <c r="O101" s="14">
        <f>SMALL(iris_dataset[[#This Row],[C1-1]:[C3-1]],1)</f>
        <v>1.4902761747149684</v>
      </c>
      <c r="P101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C2</v>
      </c>
      <c r="Q101" s="14">
        <f>SQRT(((iris_dataset[[#This Row],[sepal length (cm)]]-$X$48)^2)+((iris_dataset[[#This Row],[petal length (cm)]]-$Y$48)^2))</f>
        <v>1.5408698841887978</v>
      </c>
      <c r="R101" s="14">
        <f>SQRT(((iris_dataset[[#This Row],[sepal length (cm)]]-$X$49)^2)+((iris_dataset[[#This Row],[petal length (cm)]]-$Y$49)^2))</f>
        <v>1.5667334920479798</v>
      </c>
      <c r="S101" s="14">
        <f>SQRT(((iris_dataset[[#This Row],[sepal length (cm)]]-$X$50)^2)+((iris_dataset[[#This Row],[petal length (cm)]]-$Y$50)^2))</f>
        <v>3.1931412590950923</v>
      </c>
      <c r="T101" s="14">
        <f>SMALL(iris_dataset[[#This Row],[C1-2]:[C3-2]],1)</f>
        <v>1.5408698841887978</v>
      </c>
      <c r="U101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C1</v>
      </c>
    </row>
    <row r="102" spans="1:21" x14ac:dyDescent="0.25">
      <c r="A102" s="13" t="s">
        <v>24</v>
      </c>
      <c r="B102" s="8">
        <v>1</v>
      </c>
      <c r="C102" s="8">
        <v>5.7</v>
      </c>
      <c r="D102" s="8">
        <v>2.8</v>
      </c>
      <c r="E102" s="8">
        <v>4.0999999999999996</v>
      </c>
      <c r="F102" s="8">
        <v>1.3</v>
      </c>
      <c r="G102" s="14">
        <f>SQRT(((iris_dataset[[#This Row],[sepal length (cm)]]-$X$12)^2)+((iris_dataset[[#This Row],[petal length (cm)]]-$Y$12)^2))</f>
        <v>3.1064449134018131</v>
      </c>
      <c r="H102" s="14">
        <f>SQRT(((iris_dataset[[#This Row],[sepal length (cm)]]-$X$13)^2)+((iris_dataset[[#This Row],[petal length (cm)]]-$Y$13)^2))</f>
        <v>1.1401754250991376</v>
      </c>
      <c r="I102" s="14">
        <f>SQRT(((iris_dataset[[#This Row],[sepal length (cm)]]-$X$14)^2)+((iris_dataset[[#This Row],[petal length (cm)]]-$Y$14)^2))</f>
        <v>3.178049716414141</v>
      </c>
      <c r="J102" s="14">
        <f>SMALL(iris_dataset[[#This Row],[C1]:[C3]],1)</f>
        <v>1.1401754250991376</v>
      </c>
      <c r="K102" s="6" t="str">
        <f>IF(iris_dataset[[#This Row],[C1]]=iris_dataset[[#This Row],[Menor]],iris_dataset[[#Headers],[C1]],IF(iris_dataset[[#This Row],[C2]]=iris_dataset[[#This Row],[Menor]],iris_dataset[[#Headers],[C2]],iris_dataset[[#Headers],[C3]]))</f>
        <v>C2</v>
      </c>
      <c r="L102" s="14">
        <f>SQRT(((iris_dataset[[#This Row],[sepal length (cm)]]-$X$31)^2)+((iris_dataset[[#This Row],[petal length (cm)]]-$Y$31)^2))</f>
        <v>2.7402272955920042</v>
      </c>
      <c r="M102" s="14">
        <f>SQRT(((iris_dataset[[#This Row],[sepal length (cm)]]-$X$32)^2)+((iris_dataset[[#This Row],[petal length (cm)]]-$Y$32)^2))</f>
        <v>0.25570415597838014</v>
      </c>
      <c r="N102" s="14">
        <f>SQRT(((iris_dataset[[#This Row],[sepal length (cm)]]-$X$33)^2)+((iris_dataset[[#This Row],[petal length (cm)]]-$Y$33)^2))</f>
        <v>2.0000640571459152</v>
      </c>
      <c r="O102" s="14">
        <f>SMALL(iris_dataset[[#This Row],[C1-1]:[C3-1]],1)</f>
        <v>0.25570415597838014</v>
      </c>
      <c r="P102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C2</v>
      </c>
      <c r="Q102" s="14">
        <f>SQRT(((iris_dataset[[#This Row],[sepal length (cm)]]-$X$48)^2)+((iris_dataset[[#This Row],[petal length (cm)]]-$Y$48)^2))</f>
        <v>2.7277609865968824</v>
      </c>
      <c r="R102" s="14">
        <f>SQRT(((iris_dataset[[#This Row],[sepal length (cm)]]-$X$49)^2)+((iris_dataset[[#This Row],[petal length (cm)]]-$Y$49)^2))</f>
        <v>0.31393015176883093</v>
      </c>
      <c r="S102" s="14">
        <f>SQRT(((iris_dataset[[#This Row],[sepal length (cm)]]-$X$50)^2)+((iris_dataset[[#This Row],[petal length (cm)]]-$Y$50)^2))</f>
        <v>1.9461794663312884</v>
      </c>
      <c r="T102" s="14">
        <f>SMALL(iris_dataset[[#This Row],[C1-2]:[C3-2]],1)</f>
        <v>0.31393015176883093</v>
      </c>
      <c r="U102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C2</v>
      </c>
    </row>
    <row r="103" spans="1:21" x14ac:dyDescent="0.25">
      <c r="A103" s="15" t="s">
        <v>25</v>
      </c>
      <c r="B103" s="16">
        <v>2</v>
      </c>
      <c r="C103" s="16">
        <v>6.3</v>
      </c>
      <c r="D103" s="16">
        <v>3.3</v>
      </c>
      <c r="E103" s="16">
        <v>6</v>
      </c>
      <c r="F103" s="16">
        <v>2.5</v>
      </c>
      <c r="G103" s="17">
        <f>SQRT(((iris_dataset[[#This Row],[sepal length (cm)]]-$X$12)^2)+((iris_dataset[[#This Row],[petal length (cm)]]-$Y$12)^2))</f>
        <v>5.0537115073973107</v>
      </c>
      <c r="H103" s="17">
        <f>SQRT(((iris_dataset[[#This Row],[sepal length (cm)]]-$X$13)^2)+((iris_dataset[[#This Row],[petal length (cm)]]-$Y$13)^2))</f>
        <v>3.0149626863362671</v>
      </c>
      <c r="I103" s="17">
        <f>SQRT(((iris_dataset[[#This Row],[sepal length (cm)]]-$X$14)^2)+((iris_dataset[[#This Row],[petal length (cm)]]-$Y$14)^2))</f>
        <v>1.2206555615733703</v>
      </c>
      <c r="J103" s="17">
        <f>SMALL(iris_dataset[[#This Row],[C1]:[C3]],1)</f>
        <v>1.2206555615733703</v>
      </c>
      <c r="K103" s="6" t="str">
        <f>IF(iris_dataset[[#This Row],[C1]]=iris_dataset[[#This Row],[Menor]],iris_dataset[[#Headers],[C1]],IF(iris_dataset[[#This Row],[C2]]=iris_dataset[[#This Row],[Menor]],iris_dataset[[#Headers],[C2]],iris_dataset[[#Headers],[C3]]))</f>
        <v>C3</v>
      </c>
      <c r="L103" s="17">
        <f>SQRT(((iris_dataset[[#This Row],[sepal length (cm)]]-$X$31)^2)+((iris_dataset[[#This Row],[petal length (cm)]]-$Y$31)^2))</f>
        <v>4.7321124442154758</v>
      </c>
      <c r="M103" s="17">
        <f>SQRT(((iris_dataset[[#This Row],[sepal length (cm)]]-$X$32)^2)+((iris_dataset[[#This Row],[petal length (cm)]]-$Y$32)^2))</f>
        <v>1.7891983593863394</v>
      </c>
      <c r="N103" s="17">
        <f>SQRT(((iris_dataset[[#This Row],[sepal length (cm)]]-$X$33)^2)+((iris_dataset[[#This Row],[petal length (cm)]]-$Y$33)^2))</f>
        <v>0.5909345150759393</v>
      </c>
      <c r="O103" s="17">
        <f>SMALL(iris_dataset[[#This Row],[C1-1]:[C3-1]],1)</f>
        <v>0.5909345150759393</v>
      </c>
      <c r="P103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C3</v>
      </c>
      <c r="Q103" s="17">
        <f>SQRT(((iris_dataset[[#This Row],[sepal length (cm)]]-$X$48)^2)+((iris_dataset[[#This Row],[petal length (cm)]]-$Y$48)^2))</f>
        <v>4.7188854616318041</v>
      </c>
      <c r="R103" s="17">
        <f>SQRT(((iris_dataset[[#This Row],[sepal length (cm)]]-$X$49)^2)+((iris_dataset[[#This Row],[petal length (cm)]]-$Y$49)^2))</f>
        <v>1.6885686259659032</v>
      </c>
      <c r="S103" s="17">
        <f>SQRT(((iris_dataset[[#This Row],[sepal length (cm)]]-$X$50)^2)+((iris_dataset[[#This Row],[petal length (cm)]]-$Y$50)^2))</f>
        <v>0.62785339134482765</v>
      </c>
      <c r="T103" s="17">
        <f>SMALL(iris_dataset[[#This Row],[C1-2]:[C3-2]],1)</f>
        <v>0.62785339134482765</v>
      </c>
      <c r="U103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C3</v>
      </c>
    </row>
    <row r="104" spans="1:21" x14ac:dyDescent="0.25">
      <c r="A104" s="15" t="s">
        <v>25</v>
      </c>
      <c r="B104" s="16">
        <v>2</v>
      </c>
      <c r="C104" s="16">
        <v>5.8</v>
      </c>
      <c r="D104" s="16">
        <v>2.7</v>
      </c>
      <c r="E104" s="16">
        <v>5.0999999999999996</v>
      </c>
      <c r="F104" s="16">
        <v>1.9</v>
      </c>
      <c r="G104" s="17">
        <f>SQRT(((iris_dataset[[#This Row],[sepal length (cm)]]-$X$12)^2)+((iris_dataset[[#This Row],[petal length (cm)]]-$Y$12)^2))</f>
        <v>4.0249223594996213</v>
      </c>
      <c r="H104" s="17">
        <f>SQRT(((iris_dataset[[#This Row],[sepal length (cm)]]-$X$13)^2)+((iris_dataset[[#This Row],[petal length (cm)]]-$Y$13)^2))</f>
        <v>2.1095023109728981</v>
      </c>
      <c r="I104" s="17">
        <f>SQRT(((iris_dataset[[#This Row],[sepal length (cm)]]-$X$14)^2)+((iris_dataset[[#This Row],[petal length (cm)]]-$Y$14)^2))</f>
        <v>2.2472205054244236</v>
      </c>
      <c r="J104" s="17">
        <f>SMALL(iris_dataset[[#This Row],[C1]:[C3]],1)</f>
        <v>2.1095023109728981</v>
      </c>
      <c r="K104" s="6" t="str">
        <f>IF(iris_dataset[[#This Row],[C1]]=iris_dataset[[#This Row],[Menor]],iris_dataset[[#Headers],[C1]],IF(iris_dataset[[#This Row],[C2]]=iris_dataset[[#This Row],[Menor]],iris_dataset[[#Headers],[C2]],iris_dataset[[#Headers],[C3]]))</f>
        <v>C2</v>
      </c>
      <c r="L104" s="17">
        <f>SQRT(((iris_dataset[[#This Row],[sepal length (cm)]]-$X$31)^2)+((iris_dataset[[#This Row],[petal length (cm)]]-$Y$31)^2))</f>
        <v>3.7341031697813731</v>
      </c>
      <c r="M104" s="17">
        <f>SQRT(((iris_dataset[[#This Row],[sepal length (cm)]]-$X$32)^2)+((iris_dataset[[#This Row],[petal length (cm)]]-$Y$32)^2))</f>
        <v>0.85088189544730553</v>
      </c>
      <c r="N104" s="17">
        <f>SQRT(((iris_dataset[[#This Row],[sepal length (cm)]]-$X$33)^2)+((iris_dataset[[#This Row],[petal length (cm)]]-$Y$33)^2))</f>
        <v>1.220113636231708</v>
      </c>
      <c r="O104" s="17">
        <f>SMALL(iris_dataset[[#This Row],[C1-1]:[C3-1]],1)</f>
        <v>0.85088189544730553</v>
      </c>
      <c r="P104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C2</v>
      </c>
      <c r="Q104" s="17">
        <f>SQRT(((iris_dataset[[#This Row],[sepal length (cm)]]-$X$48)^2)+((iris_dataset[[#This Row],[petal length (cm)]]-$Y$48)^2))</f>
        <v>3.7236380060365692</v>
      </c>
      <c r="R104" s="17">
        <f>SQRT(((iris_dataset[[#This Row],[sepal length (cm)]]-$X$49)^2)+((iris_dataset[[#This Row],[petal length (cm)]]-$Y$49)^2))</f>
        <v>0.73305231703585338</v>
      </c>
      <c r="S104" s="17">
        <f>SQRT(((iris_dataset[[#This Row],[sepal length (cm)]]-$X$50)^2)+((iris_dataset[[#This Row],[petal length (cm)]]-$Y$50)^2))</f>
        <v>1.1889962473217275</v>
      </c>
      <c r="T104" s="17">
        <f>SMALL(iris_dataset[[#This Row],[C1-2]:[C3-2]],1)</f>
        <v>0.73305231703585338</v>
      </c>
      <c r="U104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C2</v>
      </c>
    </row>
    <row r="105" spans="1:21" x14ac:dyDescent="0.25">
      <c r="A105" s="15" t="s">
        <v>25</v>
      </c>
      <c r="B105" s="16">
        <v>2</v>
      </c>
      <c r="C105" s="16">
        <v>7.1</v>
      </c>
      <c r="D105" s="16">
        <v>3</v>
      </c>
      <c r="E105" s="16">
        <v>5.9</v>
      </c>
      <c r="F105" s="16">
        <v>2.1</v>
      </c>
      <c r="G105" s="17">
        <f>SQRT(((iris_dataset[[#This Row],[sepal length (cm)]]-$X$12)^2)+((iris_dataset[[#This Row],[petal length (cm)]]-$Y$12)^2))</f>
        <v>5.3823786563191556</v>
      </c>
      <c r="H105" s="17">
        <f>SQRT(((iris_dataset[[#This Row],[sepal length (cm)]]-$X$13)^2)+((iris_dataset[[#This Row],[petal length (cm)]]-$Y$13)^2))</f>
        <v>3.1016124838541645</v>
      </c>
      <c r="I105" s="17">
        <f>SQRT(((iris_dataset[[#This Row],[sepal length (cm)]]-$X$14)^2)+((iris_dataset[[#This Row],[petal length (cm)]]-$Y$14)^2))</f>
        <v>1.1045361017187258</v>
      </c>
      <c r="J105" s="17">
        <f>SMALL(iris_dataset[[#This Row],[C1]:[C3]],1)</f>
        <v>1.1045361017187258</v>
      </c>
      <c r="K105" s="6" t="str">
        <f>IF(iris_dataset[[#This Row],[C1]]=iris_dataset[[#This Row],[Menor]],iris_dataset[[#Headers],[C1]],IF(iris_dataset[[#This Row],[C2]]=iris_dataset[[#This Row],[Menor]],iris_dataset[[#Headers],[C2]],iris_dataset[[#Headers],[C3]]))</f>
        <v>C3</v>
      </c>
      <c r="L105" s="17">
        <f>SQRT(((iris_dataset[[#This Row],[sepal length (cm)]]-$X$31)^2)+((iris_dataset[[#This Row],[petal length (cm)]]-$Y$31)^2))</f>
        <v>4.9274648107616867</v>
      </c>
      <c r="M105" s="17">
        <f>SQRT(((iris_dataset[[#This Row],[sepal length (cm)]]-$X$32)^2)+((iris_dataset[[#This Row],[petal length (cm)]]-$Y$32)^2))</f>
        <v>2.0340561976957798</v>
      </c>
      <c r="N105" s="17">
        <f>SQRT(((iris_dataset[[#This Row],[sepal length (cm)]]-$X$33)^2)+((iris_dataset[[#This Row],[petal length (cm)]]-$Y$33)^2))</f>
        <v>0.30649705253606635</v>
      </c>
      <c r="O105" s="17">
        <f>SMALL(iris_dataset[[#This Row],[C1-1]:[C3-1]],1)</f>
        <v>0.30649705253606635</v>
      </c>
      <c r="P105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C3</v>
      </c>
      <c r="Q105" s="17">
        <f>SQRT(((iris_dataset[[#This Row],[sepal length (cm)]]-$X$48)^2)+((iris_dataset[[#This Row],[petal length (cm)]]-$Y$48)^2))</f>
        <v>4.9072069448923799</v>
      </c>
      <c r="R105" s="17">
        <f>SQRT(((iris_dataset[[#This Row],[sepal length (cm)]]-$X$49)^2)+((iris_dataset[[#This Row],[petal length (cm)]]-$Y$49)^2))</f>
        <v>1.9691458023815951</v>
      </c>
      <c r="S105" s="17">
        <f>SQRT(((iris_dataset[[#This Row],[sepal length (cm)]]-$X$50)^2)+((iris_dataset[[#This Row],[petal length (cm)]]-$Y$50)^2))</f>
        <v>0.34259394730572534</v>
      </c>
      <c r="T105" s="17">
        <f>SMALL(iris_dataset[[#This Row],[C1-2]:[C3-2]],1)</f>
        <v>0.34259394730572534</v>
      </c>
      <c r="U105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C3</v>
      </c>
    </row>
    <row r="106" spans="1:21" x14ac:dyDescent="0.25">
      <c r="A106" s="15" t="s">
        <v>25</v>
      </c>
      <c r="B106" s="16">
        <v>2</v>
      </c>
      <c r="C106" s="16">
        <v>6.3</v>
      </c>
      <c r="D106" s="16">
        <v>2.9</v>
      </c>
      <c r="E106" s="16">
        <v>5.6</v>
      </c>
      <c r="F106" s="16">
        <v>1.8</v>
      </c>
      <c r="G106" s="17">
        <f>SQRT(((iris_dataset[[#This Row],[sepal length (cm)]]-$X$12)^2)+((iris_dataset[[#This Row],[petal length (cm)]]-$Y$12)^2))</f>
        <v>4.7010637094172631</v>
      </c>
      <c r="H106" s="17">
        <f>SQRT(((iris_dataset[[#This Row],[sepal length (cm)]]-$X$13)^2)+((iris_dataset[[#This Row],[petal length (cm)]]-$Y$13)^2))</f>
        <v>2.6172504656604798</v>
      </c>
      <c r="I106" s="17">
        <f>SQRT(((iris_dataset[[#This Row],[sepal length (cm)]]-$X$14)^2)+((iris_dataset[[#This Row],[petal length (cm)]]-$Y$14)^2))</f>
        <v>1.5652475842498532</v>
      </c>
      <c r="J106" s="17">
        <f>SMALL(iris_dataset[[#This Row],[C1]:[C3]],1)</f>
        <v>1.5652475842498532</v>
      </c>
      <c r="K106" s="6" t="str">
        <f>IF(iris_dataset[[#This Row],[C1]]=iris_dataset[[#This Row],[Menor]],iris_dataset[[#Headers],[C1]],IF(iris_dataset[[#This Row],[C2]]=iris_dataset[[#This Row],[Menor]],iris_dataset[[#Headers],[C2]],iris_dataset[[#Headers],[C3]]))</f>
        <v>C3</v>
      </c>
      <c r="L106" s="17">
        <f>SQRT(((iris_dataset[[#This Row],[sepal length (cm)]]-$X$31)^2)+((iris_dataset[[#This Row],[petal length (cm)]]-$Y$31)^2))</f>
        <v>4.3499712512643818</v>
      </c>
      <c r="M106" s="17">
        <f>SQRT(((iris_dataset[[#This Row],[sepal length (cm)]]-$X$32)^2)+((iris_dataset[[#This Row],[petal length (cm)]]-$Y$32)^2))</f>
        <v>1.4019766266020484</v>
      </c>
      <c r="N106" s="17">
        <f>SQRT(((iris_dataset[[#This Row],[sepal length (cm)]]-$X$33)^2)+((iris_dataset[[#This Row],[petal length (cm)]]-$Y$33)^2))</f>
        <v>0.55416454050231279</v>
      </c>
      <c r="O106" s="17">
        <f>SMALL(iris_dataset[[#This Row],[C1-1]:[C3-1]],1)</f>
        <v>0.55416454050231279</v>
      </c>
      <c r="P106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C3</v>
      </c>
      <c r="Q106" s="17">
        <f>SQRT(((iris_dataset[[#This Row],[sepal length (cm)]]-$X$48)^2)+((iris_dataset[[#This Row],[petal length (cm)]]-$Y$48)^2))</f>
        <v>4.3356060706664756</v>
      </c>
      <c r="R106" s="17">
        <f>SQRT(((iris_dataset[[#This Row],[sepal length (cm)]]-$X$49)^2)+((iris_dataset[[#This Row],[petal length (cm)]]-$Y$49)^2))</f>
        <v>1.3064674603431041</v>
      </c>
      <c r="S106" s="17">
        <f>SQRT(((iris_dataset[[#This Row],[sepal length (cm)]]-$X$50)^2)+((iris_dataset[[#This Row],[petal length (cm)]]-$Y$50)^2))</f>
        <v>0.54464566959946015</v>
      </c>
      <c r="T106" s="17">
        <f>SMALL(iris_dataset[[#This Row],[C1-2]:[C3-2]],1)</f>
        <v>0.54464566959946015</v>
      </c>
      <c r="U106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C3</v>
      </c>
    </row>
    <row r="107" spans="1:21" x14ac:dyDescent="0.25">
      <c r="A107" s="15" t="s">
        <v>25</v>
      </c>
      <c r="B107" s="16">
        <v>2</v>
      </c>
      <c r="C107" s="16">
        <v>6.5</v>
      </c>
      <c r="D107" s="16">
        <v>3</v>
      </c>
      <c r="E107" s="16">
        <v>5.8</v>
      </c>
      <c r="F107" s="16">
        <v>2.2000000000000002</v>
      </c>
      <c r="G107" s="17">
        <f>SQRT(((iris_dataset[[#This Row],[sepal length (cm)]]-$X$12)^2)+((iris_dataset[[#This Row],[petal length (cm)]]-$Y$12)^2))</f>
        <v>4.9739320461783549</v>
      </c>
      <c r="H107" s="17">
        <f>SQRT(((iris_dataset[[#This Row],[sepal length (cm)]]-$X$13)^2)+((iris_dataset[[#This Row],[petal length (cm)]]-$Y$13)^2))</f>
        <v>2.8442925306655784</v>
      </c>
      <c r="I107" s="17">
        <f>SQRT(((iris_dataset[[#This Row],[sepal length (cm)]]-$X$14)^2)+((iris_dataset[[#This Row],[petal length (cm)]]-$Y$14)^2))</f>
        <v>1.3</v>
      </c>
      <c r="J107" s="17">
        <f>SMALL(iris_dataset[[#This Row],[C1]:[C3]],1)</f>
        <v>1.3</v>
      </c>
      <c r="K107" s="6" t="str">
        <f>IF(iris_dataset[[#This Row],[C1]]=iris_dataset[[#This Row],[Menor]],iris_dataset[[#Headers],[C1]],IF(iris_dataset[[#This Row],[C2]]=iris_dataset[[#This Row],[Menor]],iris_dataset[[#Headers],[C2]],iris_dataset[[#Headers],[C3]]))</f>
        <v>C3</v>
      </c>
      <c r="L107" s="17">
        <f>SQRT(((iris_dataset[[#This Row],[sepal length (cm)]]-$X$31)^2)+((iris_dataset[[#This Row],[petal length (cm)]]-$Y$31)^2))</f>
        <v>4.6036658489217857</v>
      </c>
      <c r="M107" s="17">
        <f>SQRT(((iris_dataset[[#This Row],[sepal length (cm)]]-$X$32)^2)+((iris_dataset[[#This Row],[petal length (cm)]]-$Y$32)^2))</f>
        <v>1.6559450009447307</v>
      </c>
      <c r="N107" s="17">
        <f>SQRT(((iris_dataset[[#This Row],[sepal length (cm)]]-$X$33)^2)+((iris_dataset[[#This Row],[petal length (cm)]]-$Y$33)^2))</f>
        <v>0.33832936467704222</v>
      </c>
      <c r="O107" s="17">
        <f>SMALL(iris_dataset[[#This Row],[C1-1]:[C3-1]],1)</f>
        <v>0.33832936467704222</v>
      </c>
      <c r="P107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C3</v>
      </c>
      <c r="Q107" s="17">
        <f>SQRT(((iris_dataset[[#This Row],[sepal length (cm)]]-$X$48)^2)+((iris_dataset[[#This Row],[petal length (cm)]]-$Y$48)^2))</f>
        <v>4.5880584128801143</v>
      </c>
      <c r="R107" s="17">
        <f>SQRT(((iris_dataset[[#This Row],[sepal length (cm)]]-$X$49)^2)+((iris_dataset[[#This Row],[petal length (cm)]]-$Y$49)^2))</f>
        <v>1.5667334920479783</v>
      </c>
      <c r="S107" s="17">
        <f>SQRT(((iris_dataset[[#This Row],[sepal length (cm)]]-$X$50)^2)+((iris_dataset[[#This Row],[petal length (cm)]]-$Y$50)^2))</f>
        <v>0.36029104501883141</v>
      </c>
      <c r="T107" s="17">
        <f>SMALL(iris_dataset[[#This Row],[C1-2]:[C3-2]],1)</f>
        <v>0.36029104501883141</v>
      </c>
      <c r="U107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C3</v>
      </c>
    </row>
    <row r="108" spans="1:21" x14ac:dyDescent="0.25">
      <c r="A108" s="15" t="s">
        <v>25</v>
      </c>
      <c r="B108" s="16">
        <v>2</v>
      </c>
      <c r="C108" s="16">
        <v>7.6</v>
      </c>
      <c r="D108" s="16">
        <v>3</v>
      </c>
      <c r="E108" s="16">
        <v>6.6</v>
      </c>
      <c r="F108" s="16">
        <v>2.1</v>
      </c>
      <c r="G108" s="17">
        <f>SQRT(((iris_dataset[[#This Row],[sepal length (cm)]]-$X$12)^2)+((iris_dataset[[#This Row],[petal length (cm)]]-$Y$12)^2))</f>
        <v>6.2425956140054435</v>
      </c>
      <c r="H108" s="17">
        <f>SQRT(((iris_dataset[[#This Row],[sepal length (cm)]]-$X$13)^2)+((iris_dataset[[#This Row],[petal length (cm)]]-$Y$13)^2))</f>
        <v>3.9395431207184415</v>
      </c>
      <c r="I108" s="17">
        <f>SQRT(((iris_dataset[[#This Row],[sepal length (cm)]]-$X$14)^2)+((iris_dataset[[#This Row],[petal length (cm)]]-$Y$14)^2))</f>
        <v>0.7211102550927978</v>
      </c>
      <c r="J108" s="17">
        <f>SMALL(iris_dataset[[#This Row],[C1]:[C3]],1)</f>
        <v>0.7211102550927978</v>
      </c>
      <c r="K108" s="6" t="str">
        <f>IF(iris_dataset[[#This Row],[C1]]=iris_dataset[[#This Row],[Menor]],iris_dataset[[#Headers],[C1]],IF(iris_dataset[[#This Row],[C2]]=iris_dataset[[#This Row],[Menor]],iris_dataset[[#Headers],[C2]],iris_dataset[[#Headers],[C3]]))</f>
        <v>C3</v>
      </c>
      <c r="L108" s="17">
        <f>SQRT(((iris_dataset[[#This Row],[sepal length (cm)]]-$X$31)^2)+((iris_dataset[[#This Row],[petal length (cm)]]-$Y$31)^2))</f>
        <v>5.777019301896626</v>
      </c>
      <c r="M108" s="17">
        <f>SQRT(((iris_dataset[[#This Row],[sepal length (cm)]]-$X$32)^2)+((iris_dataset[[#This Row],[petal length (cm)]]-$Y$32)^2))</f>
        <v>2.8942648860754305</v>
      </c>
      <c r="N108" s="17">
        <f>SQRT(((iris_dataset[[#This Row],[sepal length (cm)]]-$X$33)^2)+((iris_dataset[[#This Row],[petal length (cm)]]-$Y$33)^2))</f>
        <v>1.1460428122124509</v>
      </c>
      <c r="O108" s="17">
        <f>SMALL(iris_dataset[[#This Row],[C1-1]:[C3-1]],1)</f>
        <v>1.1460428122124509</v>
      </c>
      <c r="P108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C3</v>
      </c>
      <c r="Q108" s="17">
        <f>SQRT(((iris_dataset[[#This Row],[sepal length (cm)]]-$X$48)^2)+((iris_dataset[[#This Row],[petal length (cm)]]-$Y$48)^2))</f>
        <v>5.7556824095844625</v>
      </c>
      <c r="R108" s="17">
        <f>SQRT(((iris_dataset[[#This Row],[sepal length (cm)]]-$X$49)^2)+((iris_dataset[[#This Row],[petal length (cm)]]-$Y$49)^2))</f>
        <v>2.8282910222060407</v>
      </c>
      <c r="S108" s="17">
        <f>SQRT(((iris_dataset[[#This Row],[sepal length (cm)]]-$X$50)^2)+((iris_dataset[[#This Row],[petal length (cm)]]-$Y$50)^2))</f>
        <v>1.1954404752239609</v>
      </c>
      <c r="T108" s="17">
        <f>SMALL(iris_dataset[[#This Row],[C1-2]:[C3-2]],1)</f>
        <v>1.1954404752239609</v>
      </c>
      <c r="U108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C3</v>
      </c>
    </row>
    <row r="109" spans="1:21" x14ac:dyDescent="0.25">
      <c r="A109" s="15" t="s">
        <v>25</v>
      </c>
      <c r="B109" s="16">
        <v>2</v>
      </c>
      <c r="C109" s="16">
        <v>4.9000000000000004</v>
      </c>
      <c r="D109" s="16">
        <v>2.5</v>
      </c>
      <c r="E109" s="16">
        <v>4.5</v>
      </c>
      <c r="F109" s="16">
        <v>1.7</v>
      </c>
      <c r="G109" s="17">
        <f>SQRT(((iris_dataset[[#This Row],[sepal length (cm)]]-$X$12)^2)+((iris_dataset[[#This Row],[petal length (cm)]]-$Y$12)^2))</f>
        <v>3.1320919526731652</v>
      </c>
      <c r="H109" s="17">
        <f>SQRT(((iris_dataset[[#This Row],[sepal length (cm)]]-$X$13)^2)+((iris_dataset[[#This Row],[petal length (cm)]]-$Y$13)^2))</f>
        <v>1.8601075237738272</v>
      </c>
      <c r="I109" s="17">
        <f>SQRT(((iris_dataset[[#This Row],[sepal length (cm)]]-$X$14)^2)+((iris_dataset[[#This Row],[petal length (cm)]]-$Y$14)^2))</f>
        <v>3.2649655434629015</v>
      </c>
      <c r="J109" s="17">
        <f>SMALL(iris_dataset[[#This Row],[C1]:[C3]],1)</f>
        <v>1.8601075237738272</v>
      </c>
      <c r="K109" s="6" t="str">
        <f>IF(iris_dataset[[#This Row],[C1]]=iris_dataset[[#This Row],[Menor]],iris_dataset[[#Headers],[C1]],IF(iris_dataset[[#This Row],[C2]]=iris_dataset[[#This Row],[Menor]],iris_dataset[[#Headers],[C2]],iris_dataset[[#Headers],[C3]]))</f>
        <v>C2</v>
      </c>
      <c r="L109" s="17">
        <f>SQRT(((iris_dataset[[#This Row],[sepal length (cm)]]-$X$31)^2)+((iris_dataset[[#This Row],[petal length (cm)]]-$Y$31)^2))</f>
        <v>3.0388818796254617</v>
      </c>
      <c r="M109" s="17">
        <f>SQRT(((iris_dataset[[#This Row],[sepal length (cm)]]-$X$32)^2)+((iris_dataset[[#This Row],[petal length (cm)]]-$Y$32)^2))</f>
        <v>1.0324727599312247</v>
      </c>
      <c r="N109" s="17">
        <f>SQRT(((iris_dataset[[#This Row],[sepal length (cm)]]-$X$33)^2)+((iris_dataset[[#This Row],[petal length (cm)]]-$Y$33)^2))</f>
        <v>2.3015425996383678</v>
      </c>
      <c r="O109" s="17">
        <f>SMALL(iris_dataset[[#This Row],[C1-1]:[C3-1]],1)</f>
        <v>1.0324727599312247</v>
      </c>
      <c r="P109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C2</v>
      </c>
      <c r="Q109" s="17">
        <f>SQRT(((iris_dataset[[#This Row],[sepal length (cm)]]-$X$48)^2)+((iris_dataset[[#This Row],[petal length (cm)]]-$Y$48)^2))</f>
        <v>3.0398486804444724</v>
      </c>
      <c r="R109" s="17">
        <f>SQRT(((iris_dataset[[#This Row],[sepal length (cm)]]-$X$49)^2)+((iris_dataset[[#This Row],[petal length (cm)]]-$Y$49)^2))</f>
        <v>0.9698381506698347</v>
      </c>
      <c r="S109" s="17">
        <f>SQRT(((iris_dataset[[#This Row],[sepal length (cm)]]-$X$50)^2)+((iris_dataset[[#This Row],[petal length (cm)]]-$Y$50)^2))</f>
        <v>2.2688354975999334</v>
      </c>
      <c r="T109" s="17">
        <f>SMALL(iris_dataset[[#This Row],[C1-2]:[C3-2]],1)</f>
        <v>0.9698381506698347</v>
      </c>
      <c r="U109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C2</v>
      </c>
    </row>
    <row r="110" spans="1:21" x14ac:dyDescent="0.25">
      <c r="A110" s="15" t="s">
        <v>25</v>
      </c>
      <c r="B110" s="16">
        <v>2</v>
      </c>
      <c r="C110" s="16">
        <v>7.3</v>
      </c>
      <c r="D110" s="16">
        <v>2.9</v>
      </c>
      <c r="E110" s="16">
        <v>6.3</v>
      </c>
      <c r="F110" s="16">
        <v>1.8</v>
      </c>
      <c r="G110" s="17">
        <f>SQRT(((iris_dataset[[#This Row],[sepal length (cm)]]-$X$12)^2)+((iris_dataset[[#This Row],[petal length (cm)]]-$Y$12)^2))</f>
        <v>5.8249463516842797</v>
      </c>
      <c r="H110" s="17">
        <f>SQRT(((iris_dataset[[#This Row],[sepal length (cm)]]-$X$13)^2)+((iris_dataset[[#This Row],[petal length (cm)]]-$Y$13)^2))</f>
        <v>3.5468295701936396</v>
      </c>
      <c r="I110" s="17">
        <f>SQRT(((iris_dataset[[#This Row],[sepal length (cm)]]-$X$14)^2)+((iris_dataset[[#This Row],[petal length (cm)]]-$Y$14)^2))</f>
        <v>0.761577310586391</v>
      </c>
      <c r="J110" s="17">
        <f>SMALL(iris_dataset[[#This Row],[C1]:[C3]],1)</f>
        <v>0.761577310586391</v>
      </c>
      <c r="K110" s="6" t="str">
        <f>IF(iris_dataset[[#This Row],[C1]]=iris_dataset[[#This Row],[Menor]],iris_dataset[[#Headers],[C1]],IF(iris_dataset[[#This Row],[C2]]=iris_dataset[[#This Row],[Menor]],iris_dataset[[#Headers],[C2]],iris_dataset[[#Headers],[C3]]))</f>
        <v>C3</v>
      </c>
      <c r="L110" s="17">
        <f>SQRT(((iris_dataset[[#This Row],[sepal length (cm)]]-$X$31)^2)+((iris_dataset[[#This Row],[petal length (cm)]]-$Y$31)^2))</f>
        <v>5.3746365432402028</v>
      </c>
      <c r="M110" s="17">
        <f>SQRT(((iris_dataset[[#This Row],[sepal length (cm)]]-$X$32)^2)+((iris_dataset[[#This Row],[petal length (cm)]]-$Y$32)^2))</f>
        <v>2.476256479819114</v>
      </c>
      <c r="N110" s="17">
        <f>SQRT(((iris_dataset[[#This Row],[sepal length (cm)]]-$X$33)^2)+((iris_dataset[[#This Row],[petal length (cm)]]-$Y$33)^2))</f>
        <v>0.72274580306278891</v>
      </c>
      <c r="O110" s="17">
        <f>SMALL(iris_dataset[[#This Row],[C1-1]:[C3-1]],1)</f>
        <v>0.72274580306278891</v>
      </c>
      <c r="P110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C3</v>
      </c>
      <c r="Q110" s="17">
        <f>SQRT(((iris_dataset[[#This Row],[sepal length (cm)]]-$X$48)^2)+((iris_dataset[[#This Row],[petal length (cm)]]-$Y$48)^2))</f>
        <v>5.3543141484227457</v>
      </c>
      <c r="R110" s="17">
        <f>SQRT(((iris_dataset[[#This Row],[sepal length (cm)]]-$X$49)^2)+((iris_dataset[[#This Row],[petal length (cm)]]-$Y$49)^2))</f>
        <v>2.4078071332723172</v>
      </c>
      <c r="S110" s="17">
        <f>SQRT(((iris_dataset[[#This Row],[sepal length (cm)]]-$X$50)^2)+((iris_dataset[[#This Row],[petal length (cm)]]-$Y$50)^2))</f>
        <v>0.77415879007004362</v>
      </c>
      <c r="T110" s="17">
        <f>SMALL(iris_dataset[[#This Row],[C1-2]:[C3-2]],1)</f>
        <v>0.77415879007004362</v>
      </c>
      <c r="U110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C3</v>
      </c>
    </row>
    <row r="111" spans="1:21" x14ac:dyDescent="0.25">
      <c r="A111" s="15" t="s">
        <v>25</v>
      </c>
      <c r="B111" s="16">
        <v>2</v>
      </c>
      <c r="C111" s="16">
        <v>6.7</v>
      </c>
      <c r="D111" s="16">
        <v>2.5</v>
      </c>
      <c r="E111" s="16">
        <v>5.8</v>
      </c>
      <c r="F111" s="16">
        <v>1.8</v>
      </c>
      <c r="G111" s="17">
        <f>SQRT(((iris_dataset[[#This Row],[sepal length (cm)]]-$X$12)^2)+((iris_dataset[[#This Row],[petal length (cm)]]-$Y$12)^2))</f>
        <v>5.0774009099144415</v>
      </c>
      <c r="H111" s="17">
        <f>SQRT(((iris_dataset[[#This Row],[sepal length (cm)]]-$X$13)^2)+((iris_dataset[[#This Row],[petal length (cm)]]-$Y$13)^2))</f>
        <v>2.8861739379323623</v>
      </c>
      <c r="I111" s="17">
        <f>SQRT(((iris_dataset[[#This Row],[sepal length (cm)]]-$X$14)^2)+((iris_dataset[[#This Row],[petal length (cm)]]-$Y$14)^2))</f>
        <v>1.2369316876852983</v>
      </c>
      <c r="J111" s="17">
        <f>SMALL(iris_dataset[[#This Row],[C1]:[C3]],1)</f>
        <v>1.2369316876852983</v>
      </c>
      <c r="K111" s="6" t="str">
        <f>IF(iris_dataset[[#This Row],[C1]]=iris_dataset[[#This Row],[Menor]],iris_dataset[[#Headers],[C1]],IF(iris_dataset[[#This Row],[C2]]=iris_dataset[[#This Row],[Menor]],iris_dataset[[#Headers],[C2]],iris_dataset[[#Headers],[C3]]))</f>
        <v>C3</v>
      </c>
      <c r="L111" s="17">
        <f>SQRT(((iris_dataset[[#This Row],[sepal length (cm)]]-$X$31)^2)+((iris_dataset[[#This Row],[petal length (cm)]]-$Y$31)^2))</f>
        <v>4.6743886724677379</v>
      </c>
      <c r="M111" s="17">
        <f>SQRT(((iris_dataset[[#This Row],[sepal length (cm)]]-$X$32)^2)+((iris_dataset[[#This Row],[petal length (cm)]]-$Y$32)^2))</f>
        <v>1.738080284947469</v>
      </c>
      <c r="N111" s="17">
        <f>SQRT(((iris_dataset[[#This Row],[sepal length (cm)]]-$X$33)^2)+((iris_dataset[[#This Row],[petal length (cm)]]-$Y$33)^2))</f>
        <v>0.14416153605055237</v>
      </c>
      <c r="O111" s="17">
        <f>SMALL(iris_dataset[[#This Row],[C1-1]:[C3-1]],1)</f>
        <v>0.14416153605055237</v>
      </c>
      <c r="P111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C3</v>
      </c>
      <c r="Q111" s="17">
        <f>SQRT(((iris_dataset[[#This Row],[sepal length (cm)]]-$X$48)^2)+((iris_dataset[[#This Row],[petal length (cm)]]-$Y$48)^2))</f>
        <v>4.6570248013082338</v>
      </c>
      <c r="R111" s="17">
        <f>SQRT(((iris_dataset[[#This Row],[sepal length (cm)]]-$X$49)^2)+((iris_dataset[[#This Row],[petal length (cm)]]-$Y$49)^2))</f>
        <v>1.6583868835238162</v>
      </c>
      <c r="S111" s="17">
        <f>SQRT(((iris_dataset[[#This Row],[sepal length (cm)]]-$X$50)^2)+((iris_dataset[[#This Row],[petal length (cm)]]-$Y$50)^2))</f>
        <v>0.18493209841236494</v>
      </c>
      <c r="T111" s="17">
        <f>SMALL(iris_dataset[[#This Row],[C1-2]:[C3-2]],1)</f>
        <v>0.18493209841236494</v>
      </c>
      <c r="U111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C3</v>
      </c>
    </row>
    <row r="112" spans="1:21" x14ac:dyDescent="0.25">
      <c r="A112" s="15" t="s">
        <v>25</v>
      </c>
      <c r="B112" s="16">
        <v>2</v>
      </c>
      <c r="C112" s="16">
        <v>7.2</v>
      </c>
      <c r="D112" s="16">
        <v>3.6</v>
      </c>
      <c r="E112" s="16">
        <v>6.1</v>
      </c>
      <c r="F112" s="16">
        <v>2.5</v>
      </c>
      <c r="G112" s="17">
        <f>SQRT(((iris_dataset[[#This Row],[sepal length (cm)]]-$X$12)^2)+((iris_dataset[[#This Row],[petal length (cm)]]-$Y$12)^2))</f>
        <v>5.6035702904487596</v>
      </c>
      <c r="H112" s="17">
        <f>SQRT(((iris_dataset[[#This Row],[sepal length (cm)]]-$X$13)^2)+((iris_dataset[[#This Row],[petal length (cm)]]-$Y$13)^2))</f>
        <v>3.3241540277189316</v>
      </c>
      <c r="I112" s="17">
        <f>SQRT(((iris_dataset[[#This Row],[sepal length (cm)]]-$X$14)^2)+((iris_dataset[[#This Row],[petal length (cm)]]-$Y$14)^2))</f>
        <v>0.92195444572928908</v>
      </c>
      <c r="J112" s="17">
        <f>SMALL(iris_dataset[[#This Row],[C1]:[C3]],1)</f>
        <v>0.92195444572928908</v>
      </c>
      <c r="K112" s="6" t="str">
        <f>IF(iris_dataset[[#This Row],[C1]]=iris_dataset[[#This Row],[Menor]],iris_dataset[[#Headers],[C1]],IF(iris_dataset[[#This Row],[C2]]=iris_dataset[[#This Row],[Menor]],iris_dataset[[#Headers],[C2]],iris_dataset[[#Headers],[C3]]))</f>
        <v>C3</v>
      </c>
      <c r="L112" s="17">
        <f>SQRT(((iris_dataset[[#This Row],[sepal length (cm)]]-$X$31)^2)+((iris_dataset[[#This Row],[petal length (cm)]]-$Y$31)^2))</f>
        <v>5.1510497684077805</v>
      </c>
      <c r="M112" s="17">
        <f>SQRT(((iris_dataset[[#This Row],[sepal length (cm)]]-$X$32)^2)+((iris_dataset[[#This Row],[petal length (cm)]]-$Y$32)^2))</f>
        <v>2.2549091743605509</v>
      </c>
      <c r="N112" s="17">
        <f>SQRT(((iris_dataset[[#This Row],[sepal length (cm)]]-$X$33)^2)+((iris_dataset[[#This Row],[petal length (cm)]]-$Y$33)^2))</f>
        <v>0.50808559271946108</v>
      </c>
      <c r="O112" s="17">
        <f>SMALL(iris_dataset[[#This Row],[C1-1]:[C3-1]],1)</f>
        <v>0.50808559271946108</v>
      </c>
      <c r="P112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C3</v>
      </c>
      <c r="Q112" s="17">
        <f>SQRT(((iris_dataset[[#This Row],[sepal length (cm)]]-$X$48)^2)+((iris_dataset[[#This Row],[petal length (cm)]]-$Y$48)^2))</f>
        <v>5.1307582285662221</v>
      </c>
      <c r="R112" s="17">
        <f>SQRT(((iris_dataset[[#This Row],[sepal length (cm)]]-$X$49)^2)+((iris_dataset[[#This Row],[petal length (cm)]]-$Y$49)^2))</f>
        <v>2.1880436903857872</v>
      </c>
      <c r="S112" s="17">
        <f>SQRT(((iris_dataset[[#This Row],[sepal length (cm)]]-$X$50)^2)+((iris_dataset[[#This Row],[petal length (cm)]]-$Y$50)^2))</f>
        <v>0.55528931421972816</v>
      </c>
      <c r="T112" s="17">
        <f>SMALL(iris_dataset[[#This Row],[C1-2]:[C3-2]],1)</f>
        <v>0.55528931421972816</v>
      </c>
      <c r="U112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C3</v>
      </c>
    </row>
    <row r="113" spans="1:21" x14ac:dyDescent="0.25">
      <c r="A113" s="15" t="s">
        <v>25</v>
      </c>
      <c r="B113" s="16">
        <v>2</v>
      </c>
      <c r="C113" s="16">
        <v>6.5</v>
      </c>
      <c r="D113" s="16">
        <v>3.2</v>
      </c>
      <c r="E113" s="16">
        <v>5.0999999999999996</v>
      </c>
      <c r="F113" s="16">
        <v>2</v>
      </c>
      <c r="G113" s="17">
        <f>SQRT(((iris_dataset[[#This Row],[sepal length (cm)]]-$X$12)^2)+((iris_dataset[[#This Row],[petal length (cm)]]-$Y$12)^2))</f>
        <v>4.3829214001622248</v>
      </c>
      <c r="H113" s="17">
        <f>SQRT(((iris_dataset[[#This Row],[sepal length (cm)]]-$X$13)^2)+((iris_dataset[[#This Row],[petal length (cm)]]-$Y$13)^2))</f>
        <v>2.15870331449229</v>
      </c>
      <c r="I113" s="17">
        <f>SQRT(((iris_dataset[[#This Row],[sepal length (cm)]]-$X$14)^2)+((iris_dataset[[#This Row],[petal length (cm)]]-$Y$14)^2))</f>
        <v>1.9646882704388504</v>
      </c>
      <c r="J113" s="17">
        <f>SMALL(iris_dataset[[#This Row],[C1]:[C3]],1)</f>
        <v>1.9646882704388504</v>
      </c>
      <c r="K113" s="6" t="str">
        <f>IF(iris_dataset[[#This Row],[C1]]=iris_dataset[[#This Row],[Menor]],iris_dataset[[#Headers],[C1]],IF(iris_dataset[[#This Row],[C2]]=iris_dataset[[#This Row],[Menor]],iris_dataset[[#Headers],[C2]],iris_dataset[[#Headers],[C3]]))</f>
        <v>C3</v>
      </c>
      <c r="L113" s="17">
        <f>SQRT(((iris_dataset[[#This Row],[sepal length (cm)]]-$X$31)^2)+((iris_dataset[[#This Row],[petal length (cm)]]-$Y$31)^2))</f>
        <v>3.9509647210842251</v>
      </c>
      <c r="M113" s="17">
        <f>SQRT(((iris_dataset[[#This Row],[sepal length (cm)]]-$X$32)^2)+((iris_dataset[[#This Row],[petal length (cm)]]-$Y$32)^2))</f>
        <v>1.0342593038944856</v>
      </c>
      <c r="N113" s="17">
        <f>SQRT(((iris_dataset[[#This Row],[sepal length (cm)]]-$X$33)^2)+((iris_dataset[[#This Row],[petal length (cm)]]-$Y$33)^2))</f>
        <v>0.7285482471850806</v>
      </c>
      <c r="O113" s="17">
        <f>SMALL(iris_dataset[[#This Row],[C1-1]:[C3-1]],1)</f>
        <v>0.7285482471850806</v>
      </c>
      <c r="P113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C3</v>
      </c>
      <c r="Q113" s="17">
        <f>SQRT(((iris_dataset[[#This Row],[sepal length (cm)]]-$X$48)^2)+((iris_dataset[[#This Row],[petal length (cm)]]-$Y$48)^2))</f>
        <v>3.9328208705711476</v>
      </c>
      <c r="R113" s="17">
        <f>SQRT(((iris_dataset[[#This Row],[sepal length (cm)]]-$X$49)^2)+((iris_dataset[[#This Row],[petal length (cm)]]-$Y$49)^2))</f>
        <v>0.97053694968201676</v>
      </c>
      <c r="S113" s="17">
        <f>SQRT(((iris_dataset[[#This Row],[sepal length (cm)]]-$X$50)^2)+((iris_dataset[[#This Row],[petal length (cm)]]-$Y$50)^2))</f>
        <v>0.67013277028040286</v>
      </c>
      <c r="T113" s="17">
        <f>SMALL(iris_dataset[[#This Row],[C1-2]:[C3-2]],1)</f>
        <v>0.67013277028040286</v>
      </c>
      <c r="U113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C3</v>
      </c>
    </row>
    <row r="114" spans="1:21" x14ac:dyDescent="0.25">
      <c r="A114" s="15" t="s">
        <v>25</v>
      </c>
      <c r="B114" s="16">
        <v>2</v>
      </c>
      <c r="C114" s="16">
        <v>6.4</v>
      </c>
      <c r="D114" s="16">
        <v>2.7</v>
      </c>
      <c r="E114" s="16">
        <v>5.3</v>
      </c>
      <c r="F114" s="16">
        <v>1.9</v>
      </c>
      <c r="G114" s="17">
        <f>SQRT(((iris_dataset[[#This Row],[sepal length (cm)]]-$X$12)^2)+((iris_dataset[[#This Row],[petal length (cm)]]-$Y$12)^2))</f>
        <v>4.4944410108488464</v>
      </c>
      <c r="H114" s="17">
        <f>SQRT(((iris_dataset[[#This Row],[sepal length (cm)]]-$X$13)^2)+((iris_dataset[[#This Row],[petal length (cm)]]-$Y$13)^2))</f>
        <v>2.3345235059857501</v>
      </c>
      <c r="I114" s="17">
        <f>SQRT(((iris_dataset[[#This Row],[sepal length (cm)]]-$X$14)^2)+((iris_dataset[[#This Row],[petal length (cm)]]-$Y$14)^2))</f>
        <v>1.8027756377319946</v>
      </c>
      <c r="J114" s="17">
        <f>SMALL(iris_dataset[[#This Row],[C1]:[C3]],1)</f>
        <v>1.8027756377319946</v>
      </c>
      <c r="K114" s="6" t="str">
        <f>IF(iris_dataset[[#This Row],[C1]]=iris_dataset[[#This Row],[Menor]],iris_dataset[[#Headers],[C1]],IF(iris_dataset[[#This Row],[C2]]=iris_dataset[[#This Row],[Menor]],iris_dataset[[#Headers],[C2]],iris_dataset[[#Headers],[C3]]))</f>
        <v>C3</v>
      </c>
      <c r="L114" s="17">
        <f>SQRT(((iris_dataset[[#This Row],[sepal length (cm)]]-$X$31)^2)+((iris_dataset[[#This Row],[petal length (cm)]]-$Y$31)^2))</f>
        <v>4.0996775812013979</v>
      </c>
      <c r="M114" s="17">
        <f>SQRT(((iris_dataset[[#This Row],[sepal length (cm)]]-$X$32)^2)+((iris_dataset[[#This Row],[petal length (cm)]]-$Y$32)^2))</f>
        <v>1.1567859984257438</v>
      </c>
      <c r="N114" s="17">
        <f>SQRT(((iris_dataset[[#This Row],[sepal length (cm)]]-$X$33)^2)+((iris_dataset[[#This Row],[petal length (cm)]]-$Y$33)^2))</f>
        <v>0.62343988107800652</v>
      </c>
      <c r="O114" s="17">
        <f>SMALL(iris_dataset[[#This Row],[C1-1]:[C3-1]],1)</f>
        <v>0.62343988107800652</v>
      </c>
      <c r="P114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C3</v>
      </c>
      <c r="Q114" s="17">
        <f>SQRT(((iris_dataset[[#This Row],[sepal length (cm)]]-$X$48)^2)+((iris_dataset[[#This Row],[petal length (cm)]]-$Y$48)^2))</f>
        <v>4.0833172788800045</v>
      </c>
      <c r="R114" s="17">
        <f>SQRT(((iris_dataset[[#This Row],[sepal length (cm)]]-$X$49)^2)+((iris_dataset[[#This Row],[petal length (cm)]]-$Y$49)^2))</f>
        <v>1.0753365753842332</v>
      </c>
      <c r="S114" s="17">
        <f>SQRT(((iris_dataset[[#This Row],[sepal length (cm)]]-$X$50)^2)+((iris_dataset[[#This Row],[petal length (cm)]]-$Y$50)^2))</f>
        <v>0.57936456196193575</v>
      </c>
      <c r="T114" s="17">
        <f>SMALL(iris_dataset[[#This Row],[C1-2]:[C3-2]],1)</f>
        <v>0.57936456196193575</v>
      </c>
      <c r="U114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C3</v>
      </c>
    </row>
    <row r="115" spans="1:21" x14ac:dyDescent="0.25">
      <c r="A115" s="15" t="s">
        <v>25</v>
      </c>
      <c r="B115" s="16">
        <v>2</v>
      </c>
      <c r="C115" s="16">
        <v>6.8</v>
      </c>
      <c r="D115" s="16">
        <v>3</v>
      </c>
      <c r="E115" s="16">
        <v>5.5</v>
      </c>
      <c r="F115" s="16">
        <v>2.1</v>
      </c>
      <c r="G115" s="17">
        <f>SQRT(((iris_dataset[[#This Row],[sepal length (cm)]]-$X$12)^2)+((iris_dataset[[#This Row],[petal length (cm)]]-$Y$12)^2))</f>
        <v>4.8826222462934812</v>
      </c>
      <c r="H115" s="17">
        <f>SQRT(((iris_dataset[[#This Row],[sepal length (cm)]]-$X$13)^2)+((iris_dataset[[#This Row],[petal length (cm)]]-$Y$13)^2))</f>
        <v>2.6248809496813372</v>
      </c>
      <c r="I115" s="17">
        <f>SQRT(((iris_dataset[[#This Row],[sepal length (cm)]]-$X$14)^2)+((iris_dataset[[#This Row],[petal length (cm)]]-$Y$14)^2))</f>
        <v>1.5132745950421556</v>
      </c>
      <c r="J115" s="17">
        <f>SMALL(iris_dataset[[#This Row],[C1]:[C3]],1)</f>
        <v>1.5132745950421556</v>
      </c>
      <c r="K115" s="6" t="str">
        <f>IF(iris_dataset[[#This Row],[C1]]=iris_dataset[[#This Row],[Menor]],iris_dataset[[#Headers],[C1]],IF(iris_dataset[[#This Row],[C2]]=iris_dataset[[#This Row],[Menor]],iris_dataset[[#Headers],[C2]],iris_dataset[[#Headers],[C3]]))</f>
        <v>C3</v>
      </c>
      <c r="L115" s="17">
        <f>SQRT(((iris_dataset[[#This Row],[sepal length (cm)]]-$X$31)^2)+((iris_dataset[[#This Row],[petal length (cm)]]-$Y$31)^2))</f>
        <v>4.4379066962108871</v>
      </c>
      <c r="M115" s="17">
        <f>SQRT(((iris_dataset[[#This Row],[sepal length (cm)]]-$X$32)^2)+((iris_dataset[[#This Row],[petal length (cm)]]-$Y$32)^2))</f>
        <v>1.5341246564534641</v>
      </c>
      <c r="N115" s="17">
        <f>SQRT(((iris_dataset[[#This Row],[sepal length (cm)]]-$X$33)^2)+((iris_dataset[[#This Row],[petal length (cm)]]-$Y$33)^2))</f>
        <v>0.24972283805225867</v>
      </c>
      <c r="O115" s="17">
        <f>SMALL(iris_dataset[[#This Row],[C1-1]:[C3-1]],1)</f>
        <v>0.24972283805225867</v>
      </c>
      <c r="P115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C3</v>
      </c>
      <c r="Q115" s="17">
        <f>SQRT(((iris_dataset[[#This Row],[sepal length (cm)]]-$X$48)^2)+((iris_dataset[[#This Row],[petal length (cm)]]-$Y$48)^2))</f>
        <v>4.4185834834254294</v>
      </c>
      <c r="R115" s="17">
        <f>SQRT(((iris_dataset[[#This Row],[sepal length (cm)]]-$X$49)^2)+((iris_dataset[[#This Row],[petal length (cm)]]-$Y$49)^2))</f>
        <v>1.4696049063838772</v>
      </c>
      <c r="S115" s="17">
        <f>SQRT(((iris_dataset[[#This Row],[sepal length (cm)]]-$X$50)^2)+((iris_dataset[[#This Row],[petal length (cm)]]-$Y$50)^2))</f>
        <v>0.18227526235642208</v>
      </c>
      <c r="T115" s="17">
        <f>SMALL(iris_dataset[[#This Row],[C1-2]:[C3-2]],1)</f>
        <v>0.18227526235642208</v>
      </c>
      <c r="U115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C3</v>
      </c>
    </row>
    <row r="116" spans="1:21" x14ac:dyDescent="0.25">
      <c r="A116" s="15" t="s">
        <v>25</v>
      </c>
      <c r="B116" s="16">
        <v>2</v>
      </c>
      <c r="C116" s="16">
        <v>5.7</v>
      </c>
      <c r="D116" s="16">
        <v>2.5</v>
      </c>
      <c r="E116" s="16">
        <v>5</v>
      </c>
      <c r="F116" s="16">
        <v>2</v>
      </c>
      <c r="G116" s="17">
        <f>SQRT(((iris_dataset[[#This Row],[sepal length (cm)]]-$X$12)^2)+((iris_dataset[[#This Row],[petal length (cm)]]-$Y$12)^2))</f>
        <v>3.8910152916687442</v>
      </c>
      <c r="H116" s="17">
        <f>SQRT(((iris_dataset[[#This Row],[sepal length (cm)]]-$X$13)^2)+((iris_dataset[[#This Row],[petal length (cm)]]-$Y$13)^2))</f>
        <v>2.0223748416156684</v>
      </c>
      <c r="I116" s="17">
        <f>SQRT(((iris_dataset[[#This Row],[sepal length (cm)]]-$X$14)^2)+((iris_dataset[[#This Row],[petal length (cm)]]-$Y$14)^2))</f>
        <v>2.3853720883753127</v>
      </c>
      <c r="J116" s="17">
        <f>SMALL(iris_dataset[[#This Row],[C1]:[C3]],1)</f>
        <v>2.0223748416156684</v>
      </c>
      <c r="K116" s="6" t="str">
        <f>IF(iris_dataset[[#This Row],[C1]]=iris_dataset[[#This Row],[Menor]],iris_dataset[[#Headers],[C1]],IF(iris_dataset[[#This Row],[C2]]=iris_dataset[[#This Row],[Menor]],iris_dataset[[#Headers],[C2]],iris_dataset[[#Headers],[C3]]))</f>
        <v>C2</v>
      </c>
      <c r="L116" s="17">
        <f>SQRT(((iris_dataset[[#This Row],[sepal length (cm)]]-$X$31)^2)+((iris_dataset[[#This Row],[petal length (cm)]]-$Y$31)^2))</f>
        <v>3.6149386995798749</v>
      </c>
      <c r="M116" s="17">
        <f>SQRT(((iris_dataset[[#This Row],[sepal length (cm)]]-$X$32)^2)+((iris_dataset[[#This Row],[petal length (cm)]]-$Y$32)^2))</f>
        <v>0.77181105699018571</v>
      </c>
      <c r="N116" s="17">
        <f>SQRT(((iris_dataset[[#This Row],[sepal length (cm)]]-$X$33)^2)+((iris_dataset[[#This Row],[petal length (cm)]]-$Y$33)^2))</f>
        <v>1.3583052215140172</v>
      </c>
      <c r="O116" s="17">
        <f>SMALL(iris_dataset[[#This Row],[C1-1]:[C3-1]],1)</f>
        <v>0.77181105699018571</v>
      </c>
      <c r="P116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C2</v>
      </c>
      <c r="Q116" s="17">
        <f>SQRT(((iris_dataset[[#This Row],[sepal length (cm)]]-$X$48)^2)+((iris_dataset[[#This Row],[petal length (cm)]]-$Y$48)^2))</f>
        <v>3.6054236921615748</v>
      </c>
      <c r="R116" s="17">
        <f>SQRT(((iris_dataset[[#This Row],[sepal length (cm)]]-$X$49)^2)+((iris_dataset[[#This Row],[petal length (cm)]]-$Y$49)^2))</f>
        <v>0.65074372407798753</v>
      </c>
      <c r="S116" s="17">
        <f>SQRT(((iris_dataset[[#This Row],[sepal length (cm)]]-$X$50)^2)+((iris_dataset[[#This Row],[petal length (cm)]]-$Y$50)^2))</f>
        <v>1.3255665619996195</v>
      </c>
      <c r="T116" s="17">
        <f>SMALL(iris_dataset[[#This Row],[C1-2]:[C3-2]],1)</f>
        <v>0.65074372407798753</v>
      </c>
      <c r="U116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C2</v>
      </c>
    </row>
    <row r="117" spans="1:21" x14ac:dyDescent="0.25">
      <c r="A117" s="15" t="s">
        <v>25</v>
      </c>
      <c r="B117" s="16">
        <v>2</v>
      </c>
      <c r="C117" s="16">
        <v>5.8</v>
      </c>
      <c r="D117" s="16">
        <v>2.8</v>
      </c>
      <c r="E117" s="16">
        <v>5.0999999999999996</v>
      </c>
      <c r="F117" s="16">
        <v>2.4</v>
      </c>
      <c r="G117" s="17">
        <f>SQRT(((iris_dataset[[#This Row],[sepal length (cm)]]-$X$12)^2)+((iris_dataset[[#This Row],[petal length (cm)]]-$Y$12)^2))</f>
        <v>4.0249223594996213</v>
      </c>
      <c r="H117" s="17">
        <f>SQRT(((iris_dataset[[#This Row],[sepal length (cm)]]-$X$13)^2)+((iris_dataset[[#This Row],[petal length (cm)]]-$Y$13)^2))</f>
        <v>2.1095023109728981</v>
      </c>
      <c r="I117" s="17">
        <f>SQRT(((iris_dataset[[#This Row],[sepal length (cm)]]-$X$14)^2)+((iris_dataset[[#This Row],[petal length (cm)]]-$Y$14)^2))</f>
        <v>2.2472205054244236</v>
      </c>
      <c r="J117" s="17">
        <f>SMALL(iris_dataset[[#This Row],[C1]:[C3]],1)</f>
        <v>2.1095023109728981</v>
      </c>
      <c r="K117" s="6" t="str">
        <f>IF(iris_dataset[[#This Row],[C1]]=iris_dataset[[#This Row],[Menor]],iris_dataset[[#Headers],[C1]],IF(iris_dataset[[#This Row],[C2]]=iris_dataset[[#This Row],[Menor]],iris_dataset[[#Headers],[C2]],iris_dataset[[#Headers],[C3]]))</f>
        <v>C2</v>
      </c>
      <c r="L117" s="17">
        <f>SQRT(((iris_dataset[[#This Row],[sepal length (cm)]]-$X$31)^2)+((iris_dataset[[#This Row],[petal length (cm)]]-$Y$31)^2))</f>
        <v>3.7341031697813731</v>
      </c>
      <c r="M117" s="17">
        <f>SQRT(((iris_dataset[[#This Row],[sepal length (cm)]]-$X$32)^2)+((iris_dataset[[#This Row],[petal length (cm)]]-$Y$32)^2))</f>
        <v>0.85088189544730553</v>
      </c>
      <c r="N117" s="17">
        <f>SQRT(((iris_dataset[[#This Row],[sepal length (cm)]]-$X$33)^2)+((iris_dataset[[#This Row],[petal length (cm)]]-$Y$33)^2))</f>
        <v>1.220113636231708</v>
      </c>
      <c r="O117" s="17">
        <f>SMALL(iris_dataset[[#This Row],[C1-1]:[C3-1]],1)</f>
        <v>0.85088189544730553</v>
      </c>
      <c r="P117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C2</v>
      </c>
      <c r="Q117" s="17">
        <f>SQRT(((iris_dataset[[#This Row],[sepal length (cm)]]-$X$48)^2)+((iris_dataset[[#This Row],[petal length (cm)]]-$Y$48)^2))</f>
        <v>3.7236380060365692</v>
      </c>
      <c r="R117" s="17">
        <f>SQRT(((iris_dataset[[#This Row],[sepal length (cm)]]-$X$49)^2)+((iris_dataset[[#This Row],[petal length (cm)]]-$Y$49)^2))</f>
        <v>0.73305231703585338</v>
      </c>
      <c r="S117" s="17">
        <f>SQRT(((iris_dataset[[#This Row],[sepal length (cm)]]-$X$50)^2)+((iris_dataset[[#This Row],[petal length (cm)]]-$Y$50)^2))</f>
        <v>1.1889962473217275</v>
      </c>
      <c r="T117" s="17">
        <f>SMALL(iris_dataset[[#This Row],[C1-2]:[C3-2]],1)</f>
        <v>0.73305231703585338</v>
      </c>
      <c r="U117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C2</v>
      </c>
    </row>
    <row r="118" spans="1:21" x14ac:dyDescent="0.25">
      <c r="A118" s="15" t="s">
        <v>25</v>
      </c>
      <c r="B118" s="16">
        <v>2</v>
      </c>
      <c r="C118" s="16">
        <v>6.4</v>
      </c>
      <c r="D118" s="16">
        <v>3.2</v>
      </c>
      <c r="E118" s="16">
        <v>5.3</v>
      </c>
      <c r="F118" s="16">
        <v>2.2999999999999998</v>
      </c>
      <c r="G118" s="17">
        <f>SQRT(((iris_dataset[[#This Row],[sepal length (cm)]]-$X$12)^2)+((iris_dataset[[#This Row],[petal length (cm)]]-$Y$12)^2))</f>
        <v>4.4944410108488464</v>
      </c>
      <c r="H118" s="17">
        <f>SQRT(((iris_dataset[[#This Row],[sepal length (cm)]]-$X$13)^2)+((iris_dataset[[#This Row],[petal length (cm)]]-$Y$13)^2))</f>
        <v>2.3345235059857501</v>
      </c>
      <c r="I118" s="17">
        <f>SQRT(((iris_dataset[[#This Row],[sepal length (cm)]]-$X$14)^2)+((iris_dataset[[#This Row],[petal length (cm)]]-$Y$14)^2))</f>
        <v>1.8027756377319946</v>
      </c>
      <c r="J118" s="17">
        <f>SMALL(iris_dataset[[#This Row],[C1]:[C3]],1)</f>
        <v>1.8027756377319946</v>
      </c>
      <c r="K118" s="6" t="str">
        <f>IF(iris_dataset[[#This Row],[C1]]=iris_dataset[[#This Row],[Menor]],iris_dataset[[#Headers],[C1]],IF(iris_dataset[[#This Row],[C2]]=iris_dataset[[#This Row],[Menor]],iris_dataset[[#Headers],[C2]],iris_dataset[[#Headers],[C3]]))</f>
        <v>C3</v>
      </c>
      <c r="L118" s="17">
        <f>SQRT(((iris_dataset[[#This Row],[sepal length (cm)]]-$X$31)^2)+((iris_dataset[[#This Row],[petal length (cm)]]-$Y$31)^2))</f>
        <v>4.0996775812013979</v>
      </c>
      <c r="M118" s="17">
        <f>SQRT(((iris_dataset[[#This Row],[sepal length (cm)]]-$X$32)^2)+((iris_dataset[[#This Row],[petal length (cm)]]-$Y$32)^2))</f>
        <v>1.1567859984257438</v>
      </c>
      <c r="N118" s="17">
        <f>SQRT(((iris_dataset[[#This Row],[sepal length (cm)]]-$X$33)^2)+((iris_dataset[[#This Row],[petal length (cm)]]-$Y$33)^2))</f>
        <v>0.62343988107800652</v>
      </c>
      <c r="O118" s="17">
        <f>SMALL(iris_dataset[[#This Row],[C1-1]:[C3-1]],1)</f>
        <v>0.62343988107800652</v>
      </c>
      <c r="P118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C3</v>
      </c>
      <c r="Q118" s="17">
        <f>SQRT(((iris_dataset[[#This Row],[sepal length (cm)]]-$X$48)^2)+((iris_dataset[[#This Row],[petal length (cm)]]-$Y$48)^2))</f>
        <v>4.0833172788800045</v>
      </c>
      <c r="R118" s="17">
        <f>SQRT(((iris_dataset[[#This Row],[sepal length (cm)]]-$X$49)^2)+((iris_dataset[[#This Row],[petal length (cm)]]-$Y$49)^2))</f>
        <v>1.0753365753842332</v>
      </c>
      <c r="S118" s="17">
        <f>SQRT(((iris_dataset[[#This Row],[sepal length (cm)]]-$X$50)^2)+((iris_dataset[[#This Row],[petal length (cm)]]-$Y$50)^2))</f>
        <v>0.57936456196193575</v>
      </c>
      <c r="T118" s="17">
        <f>SMALL(iris_dataset[[#This Row],[C1-2]:[C3-2]],1)</f>
        <v>0.57936456196193575</v>
      </c>
      <c r="U118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C3</v>
      </c>
    </row>
    <row r="119" spans="1:21" x14ac:dyDescent="0.25">
      <c r="A119" s="15" t="s">
        <v>25</v>
      </c>
      <c r="B119" s="16">
        <v>2</v>
      </c>
      <c r="C119" s="16">
        <v>6.5</v>
      </c>
      <c r="D119" s="16">
        <v>3</v>
      </c>
      <c r="E119" s="16">
        <v>5.5</v>
      </c>
      <c r="F119" s="16">
        <v>1.8</v>
      </c>
      <c r="G119" s="17">
        <f>SQRT(((iris_dataset[[#This Row],[sepal length (cm)]]-$X$12)^2)+((iris_dataset[[#This Row],[petal length (cm)]]-$Y$12)^2))</f>
        <v>4.7169905660283016</v>
      </c>
      <c r="H119" s="17">
        <f>SQRT(((iris_dataset[[#This Row],[sepal length (cm)]]-$X$13)^2)+((iris_dataset[[#This Row],[petal length (cm)]]-$Y$13)^2))</f>
        <v>2.5495097567963922</v>
      </c>
      <c r="I119" s="17">
        <f>SQRT(((iris_dataset[[#This Row],[sepal length (cm)]]-$X$14)^2)+((iris_dataset[[#This Row],[petal length (cm)]]-$Y$14)^2))</f>
        <v>1.5811388300841898</v>
      </c>
      <c r="J119" s="17">
        <f>SMALL(iris_dataset[[#This Row],[C1]:[C3]],1)</f>
        <v>1.5811388300841898</v>
      </c>
      <c r="K119" s="6" t="str">
        <f>IF(iris_dataset[[#This Row],[C1]]=iris_dataset[[#This Row],[Menor]],iris_dataset[[#Headers],[C1]],IF(iris_dataset[[#This Row],[C2]]=iris_dataset[[#This Row],[Menor]],iris_dataset[[#Headers],[C2]],iris_dataset[[#Headers],[C3]]))</f>
        <v>C3</v>
      </c>
      <c r="L119" s="17">
        <f>SQRT(((iris_dataset[[#This Row],[sepal length (cm)]]-$X$31)^2)+((iris_dataset[[#This Row],[petal length (cm)]]-$Y$31)^2))</f>
        <v>4.3221245383635685</v>
      </c>
      <c r="M119" s="17">
        <f>SQRT(((iris_dataset[[#This Row],[sepal length (cm)]]-$X$32)^2)+((iris_dataset[[#This Row],[petal length (cm)]]-$Y$32)^2))</f>
        <v>1.3803566986053331</v>
      </c>
      <c r="N119" s="17">
        <f>SQRT(((iris_dataset[[#This Row],[sepal length (cm)]]-$X$33)^2)+((iris_dataset[[#This Row],[petal length (cm)]]-$Y$33)^2))</f>
        <v>0.41579780138229322</v>
      </c>
      <c r="O119" s="17">
        <f>SMALL(iris_dataset[[#This Row],[C1-1]:[C3-1]],1)</f>
        <v>0.41579780138229322</v>
      </c>
      <c r="P119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C3</v>
      </c>
      <c r="Q119" s="17">
        <f>SQRT(((iris_dataset[[#This Row],[sepal length (cm)]]-$X$48)^2)+((iris_dataset[[#This Row],[petal length (cm)]]-$Y$48)^2))</f>
        <v>4.305517390511854</v>
      </c>
      <c r="R119" s="17">
        <f>SQRT(((iris_dataset[[#This Row],[sepal length (cm)]]-$X$49)^2)+((iris_dataset[[#This Row],[petal length (cm)]]-$Y$49)^2))</f>
        <v>1.2985949138815733</v>
      </c>
      <c r="S119" s="17">
        <f>SQRT(((iris_dataset[[#This Row],[sepal length (cm)]]-$X$50)^2)+((iris_dataset[[#This Row],[petal length (cm)]]-$Y$50)^2))</f>
        <v>0.38293459678311109</v>
      </c>
      <c r="T119" s="17">
        <f>SMALL(iris_dataset[[#This Row],[C1-2]:[C3-2]],1)</f>
        <v>0.38293459678311109</v>
      </c>
      <c r="U119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C3</v>
      </c>
    </row>
    <row r="120" spans="1:21" x14ac:dyDescent="0.25">
      <c r="A120" s="15" t="s">
        <v>25</v>
      </c>
      <c r="B120" s="16">
        <v>2</v>
      </c>
      <c r="C120" s="16">
        <v>7.7</v>
      </c>
      <c r="D120" s="16">
        <v>3.8</v>
      </c>
      <c r="E120" s="16">
        <v>6.7</v>
      </c>
      <c r="F120" s="16">
        <v>2.2000000000000002</v>
      </c>
      <c r="G120" s="17">
        <f>SQRT(((iris_dataset[[#This Row],[sepal length (cm)]]-$X$12)^2)+((iris_dataset[[#This Row],[petal length (cm)]]-$Y$12)^2))</f>
        <v>6.3820059542435406</v>
      </c>
      <c r="H120" s="17">
        <f>SQRT(((iris_dataset[[#This Row],[sepal length (cm)]]-$X$13)^2)+((iris_dataset[[#This Row],[petal length (cm)]]-$Y$13)^2))</f>
        <v>4.0718546143004666</v>
      </c>
      <c r="I120" s="17">
        <f>SQRT(((iris_dataset[[#This Row],[sepal length (cm)]]-$X$14)^2)+((iris_dataset[[#This Row],[petal length (cm)]]-$Y$14)^2))</f>
        <v>0.761577310586391</v>
      </c>
      <c r="J120" s="17">
        <f>SMALL(iris_dataset[[#This Row],[C1]:[C3]],1)</f>
        <v>0.761577310586391</v>
      </c>
      <c r="K120" s="6" t="str">
        <f>IF(iris_dataset[[#This Row],[C1]]=iris_dataset[[#This Row],[Menor]],iris_dataset[[#Headers],[C1]],IF(iris_dataset[[#This Row],[C2]]=iris_dataset[[#This Row],[Menor]],iris_dataset[[#Headers],[C2]],iris_dataset[[#Headers],[C3]]))</f>
        <v>C3</v>
      </c>
      <c r="L120" s="17">
        <f>SQRT(((iris_dataset[[#This Row],[sepal length (cm)]]-$X$31)^2)+((iris_dataset[[#This Row],[petal length (cm)]]-$Y$31)^2))</f>
        <v>5.9118268492351209</v>
      </c>
      <c r="M120" s="17">
        <f>SQRT(((iris_dataset[[#This Row],[sepal length (cm)]]-$X$32)^2)+((iris_dataset[[#This Row],[petal length (cm)]]-$Y$32)^2))</f>
        <v>3.0339869681784926</v>
      </c>
      <c r="N120" s="17">
        <f>SQRT(((iris_dataset[[#This Row],[sepal length (cm)]]-$X$33)^2)+((iris_dataset[[#This Row],[petal length (cm)]]-$Y$33)^2))</f>
        <v>1.287283316892649</v>
      </c>
      <c r="O120" s="17">
        <f>SMALL(iris_dataset[[#This Row],[C1-1]:[C3-1]],1)</f>
        <v>1.287283316892649</v>
      </c>
      <c r="P120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C3</v>
      </c>
      <c r="Q120" s="17">
        <f>SQRT(((iris_dataset[[#This Row],[sepal length (cm)]]-$X$48)^2)+((iris_dataset[[#This Row],[petal length (cm)]]-$Y$48)^2))</f>
        <v>5.8901850565156266</v>
      </c>
      <c r="R120" s="17">
        <f>SQRT(((iris_dataset[[#This Row],[sepal length (cm)]]-$X$49)^2)+((iris_dataset[[#This Row],[petal length (cm)]]-$Y$49)^2))</f>
        <v>2.9686913634421548</v>
      </c>
      <c r="S120" s="17">
        <f>SQRT(((iris_dataset[[#This Row],[sepal length (cm)]]-$X$50)^2)+((iris_dataset[[#This Row],[petal length (cm)]]-$Y$50)^2))</f>
        <v>1.3362871306936059</v>
      </c>
      <c r="T120" s="17">
        <f>SMALL(iris_dataset[[#This Row],[C1-2]:[C3-2]],1)</f>
        <v>1.3362871306936059</v>
      </c>
      <c r="U120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C3</v>
      </c>
    </row>
    <row r="121" spans="1:21" x14ac:dyDescent="0.25">
      <c r="A121" s="15" t="s">
        <v>25</v>
      </c>
      <c r="B121" s="16">
        <v>2</v>
      </c>
      <c r="C121" s="16">
        <v>7.7</v>
      </c>
      <c r="D121" s="16">
        <v>2.6</v>
      </c>
      <c r="E121" s="16">
        <v>6.9</v>
      </c>
      <c r="F121" s="16">
        <v>2.2999999999999998</v>
      </c>
      <c r="G121" s="17">
        <f>SQRT(((iris_dataset[[#This Row],[sepal length (cm)]]-$X$12)^2)+((iris_dataset[[#This Row],[petal length (cm)]]-$Y$12)^2))</f>
        <v>6.5459911396212576</v>
      </c>
      <c r="H121" s="17">
        <f>SQRT(((iris_dataset[[#This Row],[sepal length (cm)]]-$X$13)^2)+((iris_dataset[[#This Row],[petal length (cm)]]-$Y$13)^2))</f>
        <v>4.2544094772365293</v>
      </c>
      <c r="I121" s="17">
        <f>SQRT(((iris_dataset[[#This Row],[sepal length (cm)]]-$X$14)^2)+((iris_dataset[[#This Row],[petal length (cm)]]-$Y$14)^2))</f>
        <v>0.70710678118654768</v>
      </c>
      <c r="J121" s="17">
        <f>SMALL(iris_dataset[[#This Row],[C1]:[C3]],1)</f>
        <v>0.70710678118654768</v>
      </c>
      <c r="K121" s="6" t="str">
        <f>IF(iris_dataset[[#This Row],[C1]]=iris_dataset[[#This Row],[Menor]],iris_dataset[[#Headers],[C1]],IF(iris_dataset[[#This Row],[C2]]=iris_dataset[[#This Row],[Menor]],iris_dataset[[#Headers],[C2]],iris_dataset[[#Headers],[C3]]))</f>
        <v>C3</v>
      </c>
      <c r="L121" s="17">
        <f>SQRT(((iris_dataset[[#This Row],[sepal length (cm)]]-$X$31)^2)+((iris_dataset[[#This Row],[petal length (cm)]]-$Y$31)^2))</f>
        <v>6.0897467799797251</v>
      </c>
      <c r="M121" s="17">
        <f>SQRT(((iris_dataset[[#This Row],[sepal length (cm)]]-$X$32)^2)+((iris_dataset[[#This Row],[petal length (cm)]]-$Y$32)^2))</f>
        <v>3.1973306173936837</v>
      </c>
      <c r="N121" s="17">
        <f>SQRT(((iris_dataset[[#This Row],[sepal length (cm)]]-$X$33)^2)+((iris_dataset[[#This Row],[petal length (cm)]]-$Y$33)^2))</f>
        <v>1.4415793316807399</v>
      </c>
      <c r="O121" s="17">
        <f>SMALL(iris_dataset[[#This Row],[C1-1]:[C3-1]],1)</f>
        <v>1.4415793316807399</v>
      </c>
      <c r="P121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C3</v>
      </c>
      <c r="Q121" s="17">
        <f>SQRT(((iris_dataset[[#This Row],[sepal length (cm)]]-$X$48)^2)+((iris_dataset[[#This Row],[petal length (cm)]]-$Y$48)^2))</f>
        <v>6.0687296858568356</v>
      </c>
      <c r="R121" s="17">
        <f>SQRT(((iris_dataset[[#This Row],[sepal length (cm)]]-$X$49)^2)+((iris_dataset[[#This Row],[petal length (cm)]]-$Y$49)^2))</f>
        <v>3.1281514990816137</v>
      </c>
      <c r="S121" s="17">
        <f>SQRT(((iris_dataset[[#This Row],[sepal length (cm)]]-$X$50)^2)+((iris_dataset[[#This Row],[petal length (cm)]]-$Y$50)^2))</f>
        <v>1.4948056005588917</v>
      </c>
      <c r="T121" s="17">
        <f>SMALL(iris_dataset[[#This Row],[C1-2]:[C3-2]],1)</f>
        <v>1.4948056005588917</v>
      </c>
      <c r="U121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C3</v>
      </c>
    </row>
    <row r="122" spans="1:21" x14ac:dyDescent="0.25">
      <c r="A122" s="15" t="s">
        <v>25</v>
      </c>
      <c r="B122" s="16">
        <v>2</v>
      </c>
      <c r="C122" s="16">
        <v>6</v>
      </c>
      <c r="D122" s="16">
        <v>2.2000000000000002</v>
      </c>
      <c r="E122" s="16">
        <v>5</v>
      </c>
      <c r="F122" s="16">
        <v>1.5</v>
      </c>
      <c r="G122" s="17">
        <f>SQRT(((iris_dataset[[#This Row],[sepal length (cm)]]-$X$12)^2)+((iris_dataset[[#This Row],[petal length (cm)]]-$Y$12)^2))</f>
        <v>4.0311288741492746</v>
      </c>
      <c r="H122" s="17">
        <f>SQRT(((iris_dataset[[#This Row],[sepal length (cm)]]-$X$13)^2)+((iris_dataset[[#This Row],[petal length (cm)]]-$Y$13)^2))</f>
        <v>2</v>
      </c>
      <c r="I122" s="17">
        <f>SQRT(((iris_dataset[[#This Row],[sepal length (cm)]]-$X$14)^2)+((iris_dataset[[#This Row],[petal length (cm)]]-$Y$14)^2))</f>
        <v>2.2360679774997898</v>
      </c>
      <c r="J122" s="17">
        <f>SMALL(iris_dataset[[#This Row],[C1]:[C3]],1)</f>
        <v>2</v>
      </c>
      <c r="K122" s="6" t="str">
        <f>IF(iris_dataset[[#This Row],[C1]]=iris_dataset[[#This Row],[Menor]],iris_dataset[[#Headers],[C1]],IF(iris_dataset[[#This Row],[C2]]=iris_dataset[[#This Row],[Menor]],iris_dataset[[#Headers],[C2]],iris_dataset[[#Headers],[C3]]))</f>
        <v>C2</v>
      </c>
      <c r="L122" s="17">
        <f>SQRT(((iris_dataset[[#This Row],[sepal length (cm)]]-$X$31)^2)+((iris_dataset[[#This Row],[petal length (cm)]]-$Y$31)^2))</f>
        <v>3.6880939685519367</v>
      </c>
      <c r="M122" s="17">
        <f>SQRT(((iris_dataset[[#This Row],[sepal length (cm)]]-$X$32)^2)+((iris_dataset[[#This Row],[petal length (cm)]]-$Y$32)^2))</f>
        <v>0.75089689961149353</v>
      </c>
      <c r="N122" s="17">
        <f>SQRT(((iris_dataset[[#This Row],[sepal length (cm)]]-$X$33)^2)+((iris_dataset[[#This Row],[petal length (cm)]]-$Y$33)^2))</f>
        <v>1.1200298027297173</v>
      </c>
      <c r="O122" s="17">
        <f>SMALL(iris_dataset[[#This Row],[C1-1]:[C3-1]],1)</f>
        <v>0.75089689961149353</v>
      </c>
      <c r="P122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C2</v>
      </c>
      <c r="Q122" s="17">
        <f>SQRT(((iris_dataset[[#This Row],[sepal length (cm)]]-$X$48)^2)+((iris_dataset[[#This Row],[petal length (cm)]]-$Y$48)^2))</f>
        <v>3.6749802720558922</v>
      </c>
      <c r="R122" s="17">
        <f>SQRT(((iris_dataset[[#This Row],[sepal length (cm)]]-$X$49)^2)+((iris_dataset[[#This Row],[petal length (cm)]]-$Y$49)^2))</f>
        <v>0.64564481329548562</v>
      </c>
      <c r="S122" s="17">
        <f>SQRT(((iris_dataset[[#This Row],[sepal length (cm)]]-$X$50)^2)+((iris_dataset[[#This Row],[petal length (cm)]]-$Y$50)^2))</f>
        <v>1.078754873057429</v>
      </c>
      <c r="T122" s="17">
        <f>SMALL(iris_dataset[[#This Row],[C1-2]:[C3-2]],1)</f>
        <v>0.64564481329548562</v>
      </c>
      <c r="U122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C2</v>
      </c>
    </row>
    <row r="123" spans="1:21" x14ac:dyDescent="0.25">
      <c r="A123" s="15" t="s">
        <v>25</v>
      </c>
      <c r="B123" s="16">
        <v>2</v>
      </c>
      <c r="C123" s="16">
        <v>6.9</v>
      </c>
      <c r="D123" s="16">
        <v>3.2</v>
      </c>
      <c r="E123" s="16">
        <v>5.7</v>
      </c>
      <c r="F123" s="16">
        <v>2.2999999999999998</v>
      </c>
      <c r="G123" s="17">
        <f>SQRT(((iris_dataset[[#This Row],[sepal length (cm)]]-$X$12)^2)+((iris_dataset[[#This Row],[petal length (cm)]]-$Y$12)^2))</f>
        <v>5.1039200620699381</v>
      </c>
      <c r="H123" s="17">
        <f>SQRT(((iris_dataset[[#This Row],[sepal length (cm)]]-$X$13)^2)+((iris_dataset[[#This Row],[petal length (cm)]]-$Y$13)^2))</f>
        <v>2.8460498941515415</v>
      </c>
      <c r="I123" s="17">
        <f>SQRT(((iris_dataset[[#This Row],[sepal length (cm)]]-$X$14)^2)+((iris_dataset[[#This Row],[petal length (cm)]]-$Y$14)^2))</f>
        <v>1.3038404810405295</v>
      </c>
      <c r="J123" s="17">
        <f>SMALL(iris_dataset[[#This Row],[C1]:[C3]],1)</f>
        <v>1.3038404810405295</v>
      </c>
      <c r="K123" s="6" t="str">
        <f>IF(iris_dataset[[#This Row],[C1]]=iris_dataset[[#This Row],[Menor]],iris_dataset[[#Headers],[C1]],IF(iris_dataset[[#This Row],[C2]]=iris_dataset[[#This Row],[Menor]],iris_dataset[[#Headers],[C2]],iris_dataset[[#Headers],[C3]]))</f>
        <v>C3</v>
      </c>
      <c r="L123" s="17">
        <f>SQRT(((iris_dataset[[#This Row],[sepal length (cm)]]-$X$31)^2)+((iris_dataset[[#This Row],[petal length (cm)]]-$Y$31)^2))</f>
        <v>4.6613753442082499</v>
      </c>
      <c r="M123" s="17">
        <f>SQRT(((iris_dataset[[#This Row],[sepal length (cm)]]-$X$32)^2)+((iris_dataset[[#This Row],[petal length (cm)]]-$Y$32)^2))</f>
        <v>1.7552120187513616</v>
      </c>
      <c r="N123" s="17">
        <f>SQRT(((iris_dataset[[#This Row],[sepal length (cm)]]-$X$33)^2)+((iris_dataset[[#This Row],[petal length (cm)]]-$Y$33)^2))</f>
        <v>8.1068009477626504E-2</v>
      </c>
      <c r="O123" s="17">
        <f>SMALL(iris_dataset[[#This Row],[C1-1]:[C3-1]],1)</f>
        <v>8.1068009477626504E-2</v>
      </c>
      <c r="P123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C3</v>
      </c>
      <c r="Q123" s="17">
        <f>SQRT(((iris_dataset[[#This Row],[sepal length (cm)]]-$X$48)^2)+((iris_dataset[[#This Row],[petal length (cm)]]-$Y$48)^2))</f>
        <v>4.6419694096363884</v>
      </c>
      <c r="R123" s="17">
        <f>SQRT(((iris_dataset[[#This Row],[sepal length (cm)]]-$X$49)^2)+((iris_dataset[[#This Row],[petal length (cm)]]-$Y$49)^2))</f>
        <v>1.6881168741729839</v>
      </c>
      <c r="S123" s="17">
        <f>SQRT(((iris_dataset[[#This Row],[sepal length (cm)]]-$X$50)^2)+((iris_dataset[[#This Row],[petal length (cm)]]-$Y$50)^2))</f>
        <v>6.4806489051642005E-2</v>
      </c>
      <c r="T123" s="17">
        <f>SMALL(iris_dataset[[#This Row],[C1-2]:[C3-2]],1)</f>
        <v>6.4806489051642005E-2</v>
      </c>
      <c r="U123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C3</v>
      </c>
    </row>
    <row r="124" spans="1:21" x14ac:dyDescent="0.25">
      <c r="A124" s="15" t="s">
        <v>25</v>
      </c>
      <c r="B124" s="16">
        <v>2</v>
      </c>
      <c r="C124" s="16">
        <v>5.6</v>
      </c>
      <c r="D124" s="16">
        <v>2.8</v>
      </c>
      <c r="E124" s="16">
        <v>4.9000000000000004</v>
      </c>
      <c r="F124" s="16">
        <v>2</v>
      </c>
      <c r="G124" s="17">
        <f>SQRT(((iris_dataset[[#This Row],[sepal length (cm)]]-$X$12)^2)+((iris_dataset[[#This Row],[petal length (cm)]]-$Y$12)^2))</f>
        <v>3.7576588456111875</v>
      </c>
      <c r="H124" s="17">
        <f>SQRT(((iris_dataset[[#This Row],[sepal length (cm)]]-$X$13)^2)+((iris_dataset[[#This Row],[petal length (cm)]]-$Y$13)^2))</f>
        <v>1.9416487838947603</v>
      </c>
      <c r="I124" s="17">
        <f>SQRT(((iris_dataset[[#This Row],[sepal length (cm)]]-$X$14)^2)+((iris_dataset[[#This Row],[petal length (cm)]]-$Y$14)^2))</f>
        <v>2.5238858928247923</v>
      </c>
      <c r="J124" s="17">
        <f>SMALL(iris_dataset[[#This Row],[C1]:[C3]],1)</f>
        <v>1.9416487838947603</v>
      </c>
      <c r="K124" s="6" t="str">
        <f>IF(iris_dataset[[#This Row],[C1]]=iris_dataset[[#This Row],[Menor]],iris_dataset[[#Headers],[C1]],IF(iris_dataset[[#This Row],[C2]]=iris_dataset[[#This Row],[Menor]],iris_dataset[[#Headers],[C2]],iris_dataset[[#Headers],[C3]]))</f>
        <v>C2</v>
      </c>
      <c r="L124" s="17">
        <f>SQRT(((iris_dataset[[#This Row],[sepal length (cm)]]-$X$31)^2)+((iris_dataset[[#This Row],[petal length (cm)]]-$Y$31)^2))</f>
        <v>3.4974329330051739</v>
      </c>
      <c r="M124" s="17">
        <f>SQRT(((iris_dataset[[#This Row],[sepal length (cm)]]-$X$32)^2)+((iris_dataset[[#This Row],[petal length (cm)]]-$Y$32)^2))</f>
        <v>0.71230935371130455</v>
      </c>
      <c r="N124" s="17">
        <f>SQRT(((iris_dataset[[#This Row],[sepal length (cm)]]-$X$33)^2)+((iris_dataset[[#This Row],[petal length (cm)]]-$Y$33)^2))</f>
        <v>1.4971001517152847</v>
      </c>
      <c r="O124" s="17">
        <f>SMALL(iris_dataset[[#This Row],[C1-1]:[C3-1]],1)</f>
        <v>0.71230935371130455</v>
      </c>
      <c r="P124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C2</v>
      </c>
      <c r="Q124" s="17">
        <f>SQRT(((iris_dataset[[#This Row],[sepal length (cm)]]-$X$48)^2)+((iris_dataset[[#This Row],[petal length (cm)]]-$Y$48)^2))</f>
        <v>3.4889368008033625</v>
      </c>
      <c r="R124" s="17">
        <f>SQRT(((iris_dataset[[#This Row],[sepal length (cm)]]-$X$49)^2)+((iris_dataset[[#This Row],[petal length (cm)]]-$Y$49)^2))</f>
        <v>0.59124368017099604</v>
      </c>
      <c r="S124" s="17">
        <f>SQRT(((iris_dataset[[#This Row],[sepal length (cm)]]-$X$50)^2)+((iris_dataset[[#This Row],[petal length (cm)]]-$Y$50)^2))</f>
        <v>1.4630588998525769</v>
      </c>
      <c r="T124" s="17">
        <f>SMALL(iris_dataset[[#This Row],[C1-2]:[C3-2]],1)</f>
        <v>0.59124368017099604</v>
      </c>
      <c r="U124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C2</v>
      </c>
    </row>
    <row r="125" spans="1:21" x14ac:dyDescent="0.25">
      <c r="A125" s="15" t="s">
        <v>25</v>
      </c>
      <c r="B125" s="16">
        <v>2</v>
      </c>
      <c r="C125" s="16">
        <v>7.7</v>
      </c>
      <c r="D125" s="16">
        <v>2.8</v>
      </c>
      <c r="E125" s="16">
        <v>6.7</v>
      </c>
      <c r="F125" s="16">
        <v>2</v>
      </c>
      <c r="G125" s="17">
        <f>SQRT(((iris_dataset[[#This Row],[sepal length (cm)]]-$X$12)^2)+((iris_dataset[[#This Row],[petal length (cm)]]-$Y$12)^2))</f>
        <v>6.3820059542435406</v>
      </c>
      <c r="H125" s="17">
        <f>SQRT(((iris_dataset[[#This Row],[sepal length (cm)]]-$X$13)^2)+((iris_dataset[[#This Row],[petal length (cm)]]-$Y$13)^2))</f>
        <v>4.0718546143004666</v>
      </c>
      <c r="I125" s="17">
        <f>SQRT(((iris_dataset[[#This Row],[sepal length (cm)]]-$X$14)^2)+((iris_dataset[[#This Row],[petal length (cm)]]-$Y$14)^2))</f>
        <v>0.761577310586391</v>
      </c>
      <c r="J125" s="17">
        <f>SMALL(iris_dataset[[#This Row],[C1]:[C3]],1)</f>
        <v>0.761577310586391</v>
      </c>
      <c r="K125" s="6" t="str">
        <f>IF(iris_dataset[[#This Row],[C1]]=iris_dataset[[#This Row],[Menor]],iris_dataset[[#Headers],[C1]],IF(iris_dataset[[#This Row],[C2]]=iris_dataset[[#This Row],[Menor]],iris_dataset[[#Headers],[C2]],iris_dataset[[#Headers],[C3]]))</f>
        <v>C3</v>
      </c>
      <c r="L125" s="17">
        <f>SQRT(((iris_dataset[[#This Row],[sepal length (cm)]]-$X$31)^2)+((iris_dataset[[#This Row],[petal length (cm)]]-$Y$31)^2))</f>
        <v>5.9118268492351209</v>
      </c>
      <c r="M125" s="17">
        <f>SQRT(((iris_dataset[[#This Row],[sepal length (cm)]]-$X$32)^2)+((iris_dataset[[#This Row],[petal length (cm)]]-$Y$32)^2))</f>
        <v>3.0339869681784926</v>
      </c>
      <c r="N125" s="17">
        <f>SQRT(((iris_dataset[[#This Row],[sepal length (cm)]]-$X$33)^2)+((iris_dataset[[#This Row],[petal length (cm)]]-$Y$33)^2))</f>
        <v>1.287283316892649</v>
      </c>
      <c r="O125" s="17">
        <f>SMALL(iris_dataset[[#This Row],[C1-1]:[C3-1]],1)</f>
        <v>1.287283316892649</v>
      </c>
      <c r="P125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C3</v>
      </c>
      <c r="Q125" s="17">
        <f>SQRT(((iris_dataset[[#This Row],[sepal length (cm)]]-$X$48)^2)+((iris_dataset[[#This Row],[petal length (cm)]]-$Y$48)^2))</f>
        <v>5.8901850565156266</v>
      </c>
      <c r="R125" s="17">
        <f>SQRT(((iris_dataset[[#This Row],[sepal length (cm)]]-$X$49)^2)+((iris_dataset[[#This Row],[petal length (cm)]]-$Y$49)^2))</f>
        <v>2.9686913634421548</v>
      </c>
      <c r="S125" s="17">
        <f>SQRT(((iris_dataset[[#This Row],[sepal length (cm)]]-$X$50)^2)+((iris_dataset[[#This Row],[petal length (cm)]]-$Y$50)^2))</f>
        <v>1.3362871306936059</v>
      </c>
      <c r="T125" s="17">
        <f>SMALL(iris_dataset[[#This Row],[C1-2]:[C3-2]],1)</f>
        <v>1.3362871306936059</v>
      </c>
      <c r="U125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C3</v>
      </c>
    </row>
    <row r="126" spans="1:21" x14ac:dyDescent="0.25">
      <c r="A126" s="15" t="s">
        <v>25</v>
      </c>
      <c r="B126" s="16">
        <v>2</v>
      </c>
      <c r="C126" s="16">
        <v>6.3</v>
      </c>
      <c r="D126" s="16">
        <v>2.7</v>
      </c>
      <c r="E126" s="16">
        <v>4.9000000000000004</v>
      </c>
      <c r="F126" s="16">
        <v>1.8</v>
      </c>
      <c r="G126" s="17">
        <f>SQRT(((iris_dataset[[#This Row],[sepal length (cm)]]-$X$12)^2)+((iris_dataset[[#This Row],[petal length (cm)]]-$Y$12)^2))</f>
        <v>4.1048751503547587</v>
      </c>
      <c r="H126" s="17">
        <f>SQRT(((iris_dataset[[#This Row],[sepal length (cm)]]-$X$13)^2)+((iris_dataset[[#This Row],[petal length (cm)]]-$Y$13)^2))</f>
        <v>1.9235384061671348</v>
      </c>
      <c r="I126" s="17">
        <f>SQRT(((iris_dataset[[#This Row],[sepal length (cm)]]-$X$14)^2)+((iris_dataset[[#This Row],[petal length (cm)]]-$Y$14)^2))</f>
        <v>2.2135943621178651</v>
      </c>
      <c r="J126" s="17">
        <f>SMALL(iris_dataset[[#This Row],[C1]:[C3]],1)</f>
        <v>1.9235384061671348</v>
      </c>
      <c r="K126" s="6" t="str">
        <f>IF(iris_dataset[[#This Row],[C1]]=iris_dataset[[#This Row],[Menor]],iris_dataset[[#Headers],[C1]],IF(iris_dataset[[#This Row],[C2]]=iris_dataset[[#This Row],[Menor]],iris_dataset[[#Headers],[C2]],iris_dataset[[#Headers],[C3]]))</f>
        <v>C2</v>
      </c>
      <c r="L126" s="17">
        <f>SQRT(((iris_dataset[[#This Row],[sepal length (cm)]]-$X$31)^2)+((iris_dataset[[#This Row],[petal length (cm)]]-$Y$31)^2))</f>
        <v>3.6903431907547604</v>
      </c>
      <c r="M126" s="17">
        <f>SQRT(((iris_dataset[[#This Row],[sepal length (cm)]]-$X$32)^2)+((iris_dataset[[#This Row],[petal length (cm)]]-$Y$32)^2))</f>
        <v>0.75701844302297061</v>
      </c>
      <c r="N126" s="17">
        <f>SQRT(((iris_dataset[[#This Row],[sepal length (cm)]]-$X$33)^2)+((iris_dataset[[#This Row],[petal length (cm)]]-$Y$33)^2))</f>
        <v>1.001705609160606</v>
      </c>
      <c r="O126" s="17">
        <f>SMALL(iris_dataset[[#This Row],[C1-1]:[C3-1]],1)</f>
        <v>0.75701844302297061</v>
      </c>
      <c r="P126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C2</v>
      </c>
      <c r="Q126" s="17">
        <f>SQRT(((iris_dataset[[#This Row],[sepal length (cm)]]-$X$48)^2)+((iris_dataset[[#This Row],[petal length (cm)]]-$Y$48)^2))</f>
        <v>3.6734561382981017</v>
      </c>
      <c r="R126" s="17">
        <f>SQRT(((iris_dataset[[#This Row],[sepal length (cm)]]-$X$49)^2)+((iris_dataset[[#This Row],[petal length (cm)]]-$Y$49)^2))</f>
        <v>0.688582137822775</v>
      </c>
      <c r="S126" s="17">
        <f>SQRT(((iris_dataset[[#This Row],[sepal length (cm)]]-$X$50)^2)+((iris_dataset[[#This Row],[petal length (cm)]]-$Y$50)^2))</f>
        <v>0.9465237440742672</v>
      </c>
      <c r="T126" s="17">
        <f>SMALL(iris_dataset[[#This Row],[C1-2]:[C3-2]],1)</f>
        <v>0.688582137822775</v>
      </c>
      <c r="U126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C2</v>
      </c>
    </row>
    <row r="127" spans="1:21" x14ac:dyDescent="0.25">
      <c r="A127" s="15" t="s">
        <v>25</v>
      </c>
      <c r="B127" s="16">
        <v>2</v>
      </c>
      <c r="C127" s="16">
        <v>6.7</v>
      </c>
      <c r="D127" s="16">
        <v>3.3</v>
      </c>
      <c r="E127" s="16">
        <v>5.7</v>
      </c>
      <c r="F127" s="16">
        <v>2.1</v>
      </c>
      <c r="G127" s="17">
        <f>SQRT(((iris_dataset[[#This Row],[sepal length (cm)]]-$X$12)^2)+((iris_dataset[[#This Row],[petal length (cm)]]-$Y$12)^2))</f>
        <v>4.9929950931279716</v>
      </c>
      <c r="H127" s="17">
        <f>SQRT(((iris_dataset[[#This Row],[sepal length (cm)]]-$X$13)^2)+((iris_dataset[[#This Row],[petal length (cm)]]-$Y$13)^2))</f>
        <v>2.7892651361962706</v>
      </c>
      <c r="I127" s="17">
        <f>SQRT(((iris_dataset[[#This Row],[sepal length (cm)]]-$X$14)^2)+((iris_dataset[[#This Row],[petal length (cm)]]-$Y$14)^2))</f>
        <v>1.3341664064126331</v>
      </c>
      <c r="J127" s="17">
        <f>SMALL(iris_dataset[[#This Row],[C1]:[C3]],1)</f>
        <v>1.3341664064126331</v>
      </c>
      <c r="K127" s="6" t="str">
        <f>IF(iris_dataset[[#This Row],[C1]]=iris_dataset[[#This Row],[Menor]],iris_dataset[[#Headers],[C1]],IF(iris_dataset[[#This Row],[C2]]=iris_dataset[[#This Row],[Menor]],iris_dataset[[#Headers],[C2]],iris_dataset[[#Headers],[C3]]))</f>
        <v>C3</v>
      </c>
      <c r="L127" s="17">
        <f>SQRT(((iris_dataset[[#This Row],[sepal length (cm)]]-$X$31)^2)+((iris_dataset[[#This Row],[petal length (cm)]]-$Y$31)^2))</f>
        <v>4.5817300102501264</v>
      </c>
      <c r="M127" s="17">
        <f>SQRT(((iris_dataset[[#This Row],[sepal length (cm)]]-$X$32)^2)+((iris_dataset[[#This Row],[petal length (cm)]]-$Y$32)^2))</f>
        <v>1.6498484778912272</v>
      </c>
      <c r="N127" s="17">
        <f>SQRT(((iris_dataset[[#This Row],[sepal length (cm)]]-$X$33)^2)+((iris_dataset[[#This Row],[petal length (cm)]]-$Y$33)^2))</f>
        <v>0.14232439245252618</v>
      </c>
      <c r="O127" s="17">
        <f>SMALL(iris_dataset[[#This Row],[C1-1]:[C3-1]],1)</f>
        <v>0.14232439245252618</v>
      </c>
      <c r="P127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C3</v>
      </c>
      <c r="Q127" s="17">
        <f>SQRT(((iris_dataset[[#This Row],[sepal length (cm)]]-$X$48)^2)+((iris_dataset[[#This Row],[petal length (cm)]]-$Y$48)^2))</f>
        <v>4.5640201577118384</v>
      </c>
      <c r="R127" s="17">
        <f>SQRT(((iris_dataset[[#This Row],[sepal length (cm)]]-$X$49)^2)+((iris_dataset[[#This Row],[petal length (cm)]]-$Y$49)^2))</f>
        <v>1.5729416265483542</v>
      </c>
      <c r="S127" s="17">
        <f>SQRT(((iris_dataset[[#This Row],[sepal length (cm)]]-$X$50)^2)+((iris_dataset[[#This Row],[petal length (cm)]]-$Y$50)^2))</f>
        <v>0.14074671264637559</v>
      </c>
      <c r="T127" s="17">
        <f>SMALL(iris_dataset[[#This Row],[C1-2]:[C3-2]],1)</f>
        <v>0.14074671264637559</v>
      </c>
      <c r="U127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C3</v>
      </c>
    </row>
    <row r="128" spans="1:21" x14ac:dyDescent="0.25">
      <c r="A128" s="15" t="s">
        <v>25</v>
      </c>
      <c r="B128" s="16">
        <v>2</v>
      </c>
      <c r="C128" s="16">
        <v>7.2</v>
      </c>
      <c r="D128" s="16">
        <v>3.2</v>
      </c>
      <c r="E128" s="16">
        <v>6</v>
      </c>
      <c r="F128" s="16">
        <v>1.8</v>
      </c>
      <c r="G128" s="17">
        <f>SQRT(((iris_dataset[[#This Row],[sepal length (cm)]]-$X$12)^2)+((iris_dataset[[#This Row],[petal length (cm)]]-$Y$12)^2))</f>
        <v>5.5217750769114096</v>
      </c>
      <c r="H128" s="17">
        <f>SQRT(((iris_dataset[[#This Row],[sepal length (cm)]]-$X$13)^2)+((iris_dataset[[#This Row],[petal length (cm)]]-$Y$13)^2))</f>
        <v>3.2310988842807027</v>
      </c>
      <c r="I128" s="17">
        <f>SQRT(((iris_dataset[[#This Row],[sepal length (cm)]]-$X$14)^2)+((iris_dataset[[#This Row],[petal length (cm)]]-$Y$14)^2))</f>
        <v>1.019803902718557</v>
      </c>
      <c r="J128" s="17">
        <f>SMALL(iris_dataset[[#This Row],[C1]:[C3]],1)</f>
        <v>1.019803902718557</v>
      </c>
      <c r="K128" s="6" t="str">
        <f>IF(iris_dataset[[#This Row],[C1]]=iris_dataset[[#This Row],[Menor]],iris_dataset[[#Headers],[C1]],IF(iris_dataset[[#This Row],[C2]]=iris_dataset[[#This Row],[Menor]],iris_dataset[[#Headers],[C2]],iris_dataset[[#Headers],[C3]]))</f>
        <v>C3</v>
      </c>
      <c r="L128" s="17">
        <f>SQRT(((iris_dataset[[#This Row],[sepal length (cm)]]-$X$31)^2)+((iris_dataset[[#This Row],[petal length (cm)]]-$Y$31)^2))</f>
        <v>5.0611909806038504</v>
      </c>
      <c r="M128" s="17">
        <f>SQRT(((iris_dataset[[#This Row],[sepal length (cm)]]-$X$32)^2)+((iris_dataset[[#This Row],[petal length (cm)]]-$Y$32)^2))</f>
        <v>2.1738657519939695</v>
      </c>
      <c r="N128" s="17">
        <f>SQRT(((iris_dataset[[#This Row],[sepal length (cm)]]-$X$33)^2)+((iris_dataset[[#This Row],[petal length (cm)]]-$Y$33)^2))</f>
        <v>0.44454994515758556</v>
      </c>
      <c r="O128" s="17">
        <f>SMALL(iris_dataset[[#This Row],[C1-1]:[C3-1]],1)</f>
        <v>0.44454994515758556</v>
      </c>
      <c r="P128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C3</v>
      </c>
      <c r="Q128" s="17">
        <f>SQRT(((iris_dataset[[#This Row],[sepal length (cm)]]-$X$48)^2)+((iris_dataset[[#This Row],[petal length (cm)]]-$Y$48)^2))</f>
        <v>5.0405436214757637</v>
      </c>
      <c r="R128" s="17">
        <f>SQRT(((iris_dataset[[#This Row],[sepal length (cm)]]-$X$49)^2)+((iris_dataset[[#This Row],[petal length (cm)]]-$Y$49)^2))</f>
        <v>2.1098420547808319</v>
      </c>
      <c r="S128" s="17">
        <f>SQRT(((iris_dataset[[#This Row],[sepal length (cm)]]-$X$50)^2)+((iris_dataset[[#This Row],[petal length (cm)]]-$Y$50)^2))</f>
        <v>0.48368996121914404</v>
      </c>
      <c r="T128" s="17">
        <f>SMALL(iris_dataset[[#This Row],[C1-2]:[C3-2]],1)</f>
        <v>0.48368996121914404</v>
      </c>
      <c r="U128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C3</v>
      </c>
    </row>
    <row r="129" spans="1:21" x14ac:dyDescent="0.25">
      <c r="A129" s="15" t="s">
        <v>25</v>
      </c>
      <c r="B129" s="16">
        <v>2</v>
      </c>
      <c r="C129" s="16">
        <v>6.2</v>
      </c>
      <c r="D129" s="16">
        <v>2.8</v>
      </c>
      <c r="E129" s="16">
        <v>4.8</v>
      </c>
      <c r="F129" s="16">
        <v>1.8</v>
      </c>
      <c r="G129" s="17">
        <f>SQRT(((iris_dataset[[#This Row],[sepal length (cm)]]-$X$12)^2)+((iris_dataset[[#This Row],[petal length (cm)]]-$Y$12)^2))</f>
        <v>3.9661064030103881</v>
      </c>
      <c r="H129" s="17">
        <f>SQRT(((iris_dataset[[#This Row],[sepal length (cm)]]-$X$13)^2)+((iris_dataset[[#This Row],[petal length (cm)]]-$Y$13)^2))</f>
        <v>1.8110770276274832</v>
      </c>
      <c r="I129" s="17">
        <f>SQRT(((iris_dataset[[#This Row],[sepal length (cm)]]-$X$14)^2)+((iris_dataset[[#This Row],[petal length (cm)]]-$Y$14)^2))</f>
        <v>2.340939982143925</v>
      </c>
      <c r="J129" s="17">
        <f>SMALL(iris_dataset[[#This Row],[C1]:[C3]],1)</f>
        <v>1.8110770276274832</v>
      </c>
      <c r="K129" s="6" t="str">
        <f>IF(iris_dataset[[#This Row],[C1]]=iris_dataset[[#This Row],[Menor]],iris_dataset[[#Headers],[C1]],IF(iris_dataset[[#This Row],[C2]]=iris_dataset[[#This Row],[Menor]],iris_dataset[[#Headers],[C2]],iris_dataset[[#Headers],[C3]]))</f>
        <v>C2</v>
      </c>
      <c r="L129" s="17">
        <f>SQRT(((iris_dataset[[#This Row],[sepal length (cm)]]-$X$31)^2)+((iris_dataset[[#This Row],[petal length (cm)]]-$Y$31)^2))</f>
        <v>3.5613042813973306</v>
      </c>
      <c r="M129" s="17">
        <f>SQRT(((iris_dataset[[#This Row],[sepal length (cm)]]-$X$32)^2)+((iris_dataset[[#This Row],[petal length (cm)]]-$Y$32)^2))</f>
        <v>0.62029769527963752</v>
      </c>
      <c r="N129" s="17">
        <f>SQRT(((iris_dataset[[#This Row],[sepal length (cm)]]-$X$33)^2)+((iris_dataset[[#This Row],[petal length (cm)]]-$Y$33)^2))</f>
        <v>1.1400569796714133</v>
      </c>
      <c r="O129" s="17">
        <f>SMALL(iris_dataset[[#This Row],[C1-1]:[C3-1]],1)</f>
        <v>0.62029769527963752</v>
      </c>
      <c r="P129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C2</v>
      </c>
      <c r="Q129" s="17">
        <f>SQRT(((iris_dataset[[#This Row],[sepal length (cm)]]-$X$48)^2)+((iris_dataset[[#This Row],[petal length (cm)]]-$Y$48)^2))</f>
        <v>3.5451205903325773</v>
      </c>
      <c r="R129" s="17">
        <f>SQRT(((iris_dataset[[#This Row],[sepal length (cm)]]-$X$49)^2)+((iris_dataset[[#This Row],[petal length (cm)]]-$Y$49)^2))</f>
        <v>0.54794804082489179</v>
      </c>
      <c r="S129" s="17">
        <f>SQRT(((iris_dataset[[#This Row],[sepal length (cm)]]-$X$50)^2)+((iris_dataset[[#This Row],[petal length (cm)]]-$Y$50)^2))</f>
        <v>1.0859658522452309</v>
      </c>
      <c r="T129" s="17">
        <f>SMALL(iris_dataset[[#This Row],[C1-2]:[C3-2]],1)</f>
        <v>0.54794804082489179</v>
      </c>
      <c r="U129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C2</v>
      </c>
    </row>
    <row r="130" spans="1:21" x14ac:dyDescent="0.25">
      <c r="A130" s="15" t="s">
        <v>25</v>
      </c>
      <c r="B130" s="16">
        <v>2</v>
      </c>
      <c r="C130" s="16">
        <v>6.1</v>
      </c>
      <c r="D130" s="16">
        <v>3</v>
      </c>
      <c r="E130" s="16">
        <v>4.9000000000000004</v>
      </c>
      <c r="F130" s="16">
        <v>1.8</v>
      </c>
      <c r="G130" s="17">
        <f>SQRT(((iris_dataset[[#This Row],[sepal length (cm)]]-$X$12)^2)+((iris_dataset[[#This Row],[petal length (cm)]]-$Y$12)^2))</f>
        <v>3.996248240537617</v>
      </c>
      <c r="H130" s="17">
        <f>SQRT(((iris_dataset[[#This Row],[sepal length (cm)]]-$X$13)^2)+((iris_dataset[[#This Row],[petal length (cm)]]-$Y$13)^2))</f>
        <v>1.9026297590440451</v>
      </c>
      <c r="I130" s="17">
        <f>SQRT(((iris_dataset[[#This Row],[sepal length (cm)]]-$X$14)^2)+((iris_dataset[[#This Row],[petal length (cm)]]-$Y$14)^2))</f>
        <v>2.2847319317591723</v>
      </c>
      <c r="J130" s="17">
        <f>SMALL(iris_dataset[[#This Row],[C1]:[C3]],1)</f>
        <v>1.9026297590440451</v>
      </c>
      <c r="K130" s="6" t="str">
        <f>IF(iris_dataset[[#This Row],[C1]]=iris_dataset[[#This Row],[Menor]],iris_dataset[[#Headers],[C1]],IF(iris_dataset[[#This Row],[C2]]=iris_dataset[[#This Row],[Menor]],iris_dataset[[#Headers],[C2]],iris_dataset[[#Headers],[C3]]))</f>
        <v>C2</v>
      </c>
      <c r="L130" s="17">
        <f>SQRT(((iris_dataset[[#This Row],[sepal length (cm)]]-$X$31)^2)+((iris_dataset[[#This Row],[petal length (cm)]]-$Y$31)^2))</f>
        <v>3.6224939824358668</v>
      </c>
      <c r="M130" s="17">
        <f>SQRT(((iris_dataset[[#This Row],[sepal length (cm)]]-$X$32)^2)+((iris_dataset[[#This Row],[petal length (cm)]]-$Y$32)^2))</f>
        <v>0.6740235102039781</v>
      </c>
      <c r="N130" s="17">
        <f>SQRT(((iris_dataset[[#This Row],[sepal length (cm)]]-$X$33)^2)+((iris_dataset[[#This Row],[petal length (cm)]]-$Y$33)^2))</f>
        <v>1.1212039680406671</v>
      </c>
      <c r="O130" s="17">
        <f>SMALL(iris_dataset[[#This Row],[C1-1]:[C3-1]],1)</f>
        <v>0.6740235102039781</v>
      </c>
      <c r="P130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C2</v>
      </c>
      <c r="Q130" s="17">
        <f>SQRT(((iris_dataset[[#This Row],[sepal length (cm)]]-$X$48)^2)+((iris_dataset[[#This Row],[petal length (cm)]]-$Y$48)^2))</f>
        <v>3.607863633786621</v>
      </c>
      <c r="R130" s="17">
        <f>SQRT(((iris_dataset[[#This Row],[sepal length (cm)]]-$X$49)^2)+((iris_dataset[[#This Row],[petal length (cm)]]-$Y$49)^2))</f>
        <v>0.5818523353820968</v>
      </c>
      <c r="S130" s="17">
        <f>SQRT(((iris_dataset[[#This Row],[sepal length (cm)]]-$X$50)^2)+((iris_dataset[[#This Row],[petal length (cm)]]-$Y$50)^2))</f>
        <v>1.0730875799271604</v>
      </c>
      <c r="T130" s="17">
        <f>SMALL(iris_dataset[[#This Row],[C1-2]:[C3-2]],1)</f>
        <v>0.5818523353820968</v>
      </c>
      <c r="U130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C2</v>
      </c>
    </row>
    <row r="131" spans="1:21" x14ac:dyDescent="0.25">
      <c r="A131" s="15" t="s">
        <v>25</v>
      </c>
      <c r="B131" s="16">
        <v>2</v>
      </c>
      <c r="C131" s="16">
        <v>6.4</v>
      </c>
      <c r="D131" s="16">
        <v>2.8</v>
      </c>
      <c r="E131" s="16">
        <v>5.6</v>
      </c>
      <c r="F131" s="16">
        <v>2.1</v>
      </c>
      <c r="G131" s="17">
        <f>SQRT(((iris_dataset[[#This Row],[sepal length (cm)]]-$X$12)^2)+((iris_dataset[[#This Row],[petal length (cm)]]-$Y$12)^2))</f>
        <v>4.750789408087881</v>
      </c>
      <c r="H131" s="17">
        <f>SQRT(((iris_dataset[[#This Row],[sepal length (cm)]]-$X$13)^2)+((iris_dataset[[#This Row],[petal length (cm)]]-$Y$13)^2))</f>
        <v>2.6305892875931809</v>
      </c>
      <c r="I131" s="17">
        <f>SQRT(((iris_dataset[[#This Row],[sepal length (cm)]]-$X$14)^2)+((iris_dataset[[#This Row],[petal length (cm)]]-$Y$14)^2))</f>
        <v>1.523154621172782</v>
      </c>
      <c r="J131" s="17">
        <f>SMALL(iris_dataset[[#This Row],[C1]:[C3]],1)</f>
        <v>1.523154621172782</v>
      </c>
      <c r="K131" s="6" t="str">
        <f>IF(iris_dataset[[#This Row],[C1]]=iris_dataset[[#This Row],[Menor]],iris_dataset[[#Headers],[C1]],IF(iris_dataset[[#This Row],[C2]]=iris_dataset[[#This Row],[Menor]],iris_dataset[[#Headers],[C2]],iris_dataset[[#Headers],[C3]]))</f>
        <v>C3</v>
      </c>
      <c r="L131" s="17">
        <f>SQRT(((iris_dataset[[#This Row],[sepal length (cm)]]-$X$31)^2)+((iris_dataset[[#This Row],[petal length (cm)]]-$Y$31)^2))</f>
        <v>4.3818186855699075</v>
      </c>
      <c r="M131" s="17">
        <f>SQRT(((iris_dataset[[#This Row],[sepal length (cm)]]-$X$32)^2)+((iris_dataset[[#This Row],[petal length (cm)]]-$Y$32)^2))</f>
        <v>1.4335002884279706</v>
      </c>
      <c r="N131" s="17">
        <f>SQRT(((iris_dataset[[#This Row],[sepal length (cm)]]-$X$33)^2)+((iris_dataset[[#This Row],[petal length (cm)]]-$Y$33)^2))</f>
        <v>0.45853705704880704</v>
      </c>
      <c r="O131" s="17">
        <f>SMALL(iris_dataset[[#This Row],[C1-1]:[C3-1]],1)</f>
        <v>0.45853705704880704</v>
      </c>
      <c r="P131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C3</v>
      </c>
      <c r="Q131" s="17">
        <f>SQRT(((iris_dataset[[#This Row],[sepal length (cm)]]-$X$48)^2)+((iris_dataset[[#This Row],[petal length (cm)]]-$Y$48)^2))</f>
        <v>4.3664951620264052</v>
      </c>
      <c r="R131" s="17">
        <f>SQRT(((iris_dataset[[#This Row],[sepal length (cm)]]-$X$49)^2)+((iris_dataset[[#This Row],[petal length (cm)]]-$Y$49)^2))</f>
        <v>1.3433740488430066</v>
      </c>
      <c r="S131" s="17">
        <f>SQRT(((iris_dataset[[#This Row],[sepal length (cm)]]-$X$50)^2)+((iris_dataset[[#This Row],[petal length (cm)]]-$Y$50)^2))</f>
        <v>0.44590809295712869</v>
      </c>
      <c r="T131" s="17">
        <f>SMALL(iris_dataset[[#This Row],[C1-2]:[C3-2]],1)</f>
        <v>0.44590809295712869</v>
      </c>
      <c r="U131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C3</v>
      </c>
    </row>
    <row r="132" spans="1:21" x14ac:dyDescent="0.25">
      <c r="A132" s="15" t="s">
        <v>25</v>
      </c>
      <c r="B132" s="16">
        <v>2</v>
      </c>
      <c r="C132" s="16">
        <v>7.2</v>
      </c>
      <c r="D132" s="16">
        <v>3</v>
      </c>
      <c r="E132" s="16">
        <v>5.8</v>
      </c>
      <c r="F132" s="16">
        <v>1.6</v>
      </c>
      <c r="G132" s="17">
        <f>SQRT(((iris_dataset[[#This Row],[sepal length (cm)]]-$X$12)^2)+((iris_dataset[[#This Row],[petal length (cm)]]-$Y$12)^2))</f>
        <v>5.3600373133029589</v>
      </c>
      <c r="H132" s="17">
        <f>SQRT(((iris_dataset[[#This Row],[sepal length (cm)]]-$X$13)^2)+((iris_dataset[[#This Row],[petal length (cm)]]-$Y$13)^2))</f>
        <v>3.0463092423455631</v>
      </c>
      <c r="I132" s="17">
        <f>SQRT(((iris_dataset[[#This Row],[sepal length (cm)]]-$X$14)^2)+((iris_dataset[[#This Row],[petal length (cm)]]-$Y$14)^2))</f>
        <v>1.216552506059644</v>
      </c>
      <c r="J132" s="17">
        <f>SMALL(iris_dataset[[#This Row],[C1]:[C3]],1)</f>
        <v>1.216552506059644</v>
      </c>
      <c r="K132" s="6" t="str">
        <f>IF(iris_dataset[[#This Row],[C1]]=iris_dataset[[#This Row],[Menor]],iris_dataset[[#Headers],[C1]],IF(iris_dataset[[#This Row],[C2]]=iris_dataset[[#This Row],[Menor]],iris_dataset[[#Headers],[C2]],iris_dataset[[#Headers],[C3]]))</f>
        <v>C3</v>
      </c>
      <c r="L132" s="17">
        <f>SQRT(((iris_dataset[[#This Row],[sepal length (cm)]]-$X$31)^2)+((iris_dataset[[#This Row],[petal length (cm)]]-$Y$31)^2))</f>
        <v>4.8826565508142794</v>
      </c>
      <c r="M132" s="17">
        <f>SQRT(((iris_dataset[[#This Row],[sepal length (cm)]]-$X$32)^2)+((iris_dataset[[#This Row],[petal length (cm)]]-$Y$32)^2))</f>
        <v>2.0168902185905289</v>
      </c>
      <c r="N132" s="17">
        <f>SQRT(((iris_dataset[[#This Row],[sepal length (cm)]]-$X$33)^2)+((iris_dataset[[#This Row],[petal length (cm)]]-$Y$33)^2))</f>
        <v>0.36955652092834768</v>
      </c>
      <c r="O132" s="17">
        <f>SMALL(iris_dataset[[#This Row],[C1-1]:[C3-1]],1)</f>
        <v>0.36955652092834768</v>
      </c>
      <c r="P132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C3</v>
      </c>
      <c r="Q132" s="17">
        <f>SQRT(((iris_dataset[[#This Row],[sepal length (cm)]]-$X$48)^2)+((iris_dataset[[#This Row],[petal length (cm)]]-$Y$48)^2))</f>
        <v>4.8612632103188975</v>
      </c>
      <c r="R132" s="17">
        <f>SQRT(((iris_dataset[[#This Row],[sepal length (cm)]]-$X$49)^2)+((iris_dataset[[#This Row],[petal length (cm)]]-$Y$49)^2))</f>
        <v>1.9593953420102064</v>
      </c>
      <c r="S132" s="17">
        <f>SQRT(((iris_dataset[[#This Row],[sepal length (cm)]]-$X$50)^2)+((iris_dataset[[#This Row],[petal length (cm)]]-$Y$50)^2))</f>
        <v>0.38101901629616663</v>
      </c>
      <c r="T132" s="17">
        <f>SMALL(iris_dataset[[#This Row],[C1-2]:[C3-2]],1)</f>
        <v>0.38101901629616663</v>
      </c>
      <c r="U132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C3</v>
      </c>
    </row>
    <row r="133" spans="1:21" x14ac:dyDescent="0.25">
      <c r="A133" s="15" t="s">
        <v>25</v>
      </c>
      <c r="B133" s="16">
        <v>2</v>
      </c>
      <c r="C133" s="16">
        <v>7.4</v>
      </c>
      <c r="D133" s="16">
        <v>2.8</v>
      </c>
      <c r="E133" s="16">
        <v>6.1</v>
      </c>
      <c r="F133" s="16">
        <v>1.9</v>
      </c>
      <c r="G133" s="17">
        <f>SQRT(((iris_dataset[[#This Row],[sepal length (cm)]]-$X$12)^2)+((iris_dataset[[#This Row],[petal length (cm)]]-$Y$12)^2))</f>
        <v>5.7201398584300369</v>
      </c>
      <c r="H133" s="17">
        <f>SQRT(((iris_dataset[[#This Row],[sepal length (cm)]]-$X$13)^2)+((iris_dataset[[#This Row],[petal length (cm)]]-$Y$13)^2))</f>
        <v>3.4014702703389896</v>
      </c>
      <c r="I133" s="17">
        <f>SQRT(((iris_dataset[[#This Row],[sepal length (cm)]]-$X$14)^2)+((iris_dataset[[#This Row],[petal length (cm)]]-$Y$14)^2))</f>
        <v>0.98488578017961093</v>
      </c>
      <c r="J133" s="17">
        <f>SMALL(iris_dataset[[#This Row],[C1]:[C3]],1)</f>
        <v>0.98488578017961093</v>
      </c>
      <c r="K133" s="6" t="str">
        <f>IF(iris_dataset[[#This Row],[C1]]=iris_dataset[[#This Row],[Menor]],iris_dataset[[#Headers],[C1]],IF(iris_dataset[[#This Row],[C2]]=iris_dataset[[#This Row],[Menor]],iris_dataset[[#Headers],[C2]],iris_dataset[[#Headers],[C3]]))</f>
        <v>C3</v>
      </c>
      <c r="L133" s="17">
        <f>SQRT(((iris_dataset[[#This Row],[sepal length (cm)]]-$X$31)^2)+((iris_dataset[[#This Row],[petal length (cm)]]-$Y$31)^2))</f>
        <v>5.2411338400559675</v>
      </c>
      <c r="M133" s="17">
        <f>SQRT(((iris_dataset[[#This Row],[sepal length (cm)]]-$X$32)^2)+((iris_dataset[[#This Row],[petal length (cm)]]-$Y$32)^2))</f>
        <v>2.3755809006187545</v>
      </c>
      <c r="N133" s="17">
        <f>SQRT(((iris_dataset[[#This Row],[sepal length (cm)]]-$X$33)^2)+((iris_dataset[[#This Row],[petal length (cm)]]-$Y$33)^2))</f>
        <v>0.66668340237534796</v>
      </c>
      <c r="O133" s="17">
        <f>SMALL(iris_dataset[[#This Row],[C1-1]:[C3-1]],1)</f>
        <v>0.66668340237534796</v>
      </c>
      <c r="P133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C3</v>
      </c>
      <c r="Q133" s="17">
        <f>SQRT(((iris_dataset[[#This Row],[sepal length (cm)]]-$X$48)^2)+((iris_dataset[[#This Row],[petal length (cm)]]-$Y$48)^2))</f>
        <v>5.2194137601841835</v>
      </c>
      <c r="R133" s="17">
        <f>SQRT(((iris_dataset[[#This Row],[sepal length (cm)]]-$X$49)^2)+((iris_dataset[[#This Row],[petal length (cm)]]-$Y$49)^2))</f>
        <v>2.3158429159543701</v>
      </c>
      <c r="S133" s="17">
        <f>SQRT(((iris_dataset[[#This Row],[sepal length (cm)]]-$X$50)^2)+((iris_dataset[[#This Row],[petal length (cm)]]-$Y$50)^2))</f>
        <v>0.70195189748946141</v>
      </c>
      <c r="T133" s="17">
        <f>SMALL(iris_dataset[[#This Row],[C1-2]:[C3-2]],1)</f>
        <v>0.70195189748946141</v>
      </c>
      <c r="U133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C3</v>
      </c>
    </row>
    <row r="134" spans="1:21" x14ac:dyDescent="0.25">
      <c r="A134" s="15" t="s">
        <v>25</v>
      </c>
      <c r="B134" s="16">
        <v>2</v>
      </c>
      <c r="C134" s="16">
        <v>7.9</v>
      </c>
      <c r="D134" s="16">
        <v>3.8</v>
      </c>
      <c r="E134" s="16">
        <v>6.4</v>
      </c>
      <c r="F134" s="16">
        <v>2</v>
      </c>
      <c r="G134" s="17">
        <f>SQRT(((iris_dataset[[#This Row],[sepal length (cm)]]-$X$12)^2)+((iris_dataset[[#This Row],[petal length (cm)]]-$Y$12)^2))</f>
        <v>6.2625873247404709</v>
      </c>
      <c r="H134" s="17">
        <f>SQRT(((iris_dataset[[#This Row],[sepal length (cm)]]-$X$13)^2)+((iris_dataset[[#This Row],[petal length (cm)]]-$Y$13)^2))</f>
        <v>3.8948684188300899</v>
      </c>
      <c r="I134" s="17">
        <f>SQRT(((iris_dataset[[#This Row],[sepal length (cm)]]-$X$14)^2)+((iris_dataset[[#This Row],[petal length (cm)]]-$Y$14)^2))</f>
        <v>1.0816653826391969</v>
      </c>
      <c r="J134" s="17">
        <f>SMALL(iris_dataset[[#This Row],[C1]:[C3]],1)</f>
        <v>1.0816653826391969</v>
      </c>
      <c r="K134" s="6" t="str">
        <f>IF(iris_dataset[[#This Row],[C1]]=iris_dataset[[#This Row],[Menor]],iris_dataset[[#Headers],[C1]],IF(iris_dataset[[#This Row],[C2]]=iris_dataset[[#This Row],[Menor]],iris_dataset[[#Headers],[C2]],iris_dataset[[#Headers],[C3]]))</f>
        <v>C3</v>
      </c>
      <c r="L134" s="17">
        <f>SQRT(((iris_dataset[[#This Row],[sepal length (cm)]]-$X$31)^2)+((iris_dataset[[#This Row],[petal length (cm)]]-$Y$31)^2))</f>
        <v>5.7474244827312839</v>
      </c>
      <c r="M134" s="17">
        <f>SQRT(((iris_dataset[[#This Row],[sepal length (cm)]]-$X$32)^2)+((iris_dataset[[#This Row],[petal length (cm)]]-$Y$32)^2))</f>
        <v>2.9303714650325343</v>
      </c>
      <c r="N134" s="17">
        <f>SQRT(((iris_dataset[[#This Row],[sepal length (cm)]]-$X$33)^2)+((iris_dataset[[#This Row],[petal length (cm)]]-$Y$33)^2))</f>
        <v>1.2497340437290658</v>
      </c>
      <c r="O134" s="17">
        <f>SMALL(iris_dataset[[#This Row],[C1-1]:[C3-1]],1)</f>
        <v>1.2497340437290658</v>
      </c>
      <c r="P134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C3</v>
      </c>
      <c r="Q134" s="17">
        <f>SQRT(((iris_dataset[[#This Row],[sepal length (cm)]]-$X$48)^2)+((iris_dataset[[#This Row],[petal length (cm)]]-$Y$48)^2))</f>
        <v>5.7235548394332705</v>
      </c>
      <c r="R134" s="17">
        <f>SQRT(((iris_dataset[[#This Row],[sepal length (cm)]]-$X$49)^2)+((iris_dataset[[#This Row],[petal length (cm)]]-$Y$49)^2))</f>
        <v>2.8775712931166901</v>
      </c>
      <c r="S134" s="17">
        <f>SQRT(((iris_dataset[[#This Row],[sepal length (cm)]]-$X$50)^2)+((iris_dataset[[#This Row],[petal length (cm)]]-$Y$50)^2))</f>
        <v>1.2833093188520341</v>
      </c>
      <c r="T134" s="17">
        <f>SMALL(iris_dataset[[#This Row],[C1-2]:[C3-2]],1)</f>
        <v>1.2833093188520341</v>
      </c>
      <c r="U134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C3</v>
      </c>
    </row>
    <row r="135" spans="1:21" x14ac:dyDescent="0.25">
      <c r="A135" s="15" t="s">
        <v>25</v>
      </c>
      <c r="B135" s="16">
        <v>2</v>
      </c>
      <c r="C135" s="16">
        <v>6.4</v>
      </c>
      <c r="D135" s="16">
        <v>2.8</v>
      </c>
      <c r="E135" s="16">
        <v>5.6</v>
      </c>
      <c r="F135" s="16">
        <v>2.2000000000000002</v>
      </c>
      <c r="G135" s="17">
        <f>SQRT(((iris_dataset[[#This Row],[sepal length (cm)]]-$X$12)^2)+((iris_dataset[[#This Row],[petal length (cm)]]-$Y$12)^2))</f>
        <v>4.750789408087881</v>
      </c>
      <c r="H135" s="17">
        <f>SQRT(((iris_dataset[[#This Row],[sepal length (cm)]]-$X$13)^2)+((iris_dataset[[#This Row],[petal length (cm)]]-$Y$13)^2))</f>
        <v>2.6305892875931809</v>
      </c>
      <c r="I135" s="17">
        <f>SQRT(((iris_dataset[[#This Row],[sepal length (cm)]]-$X$14)^2)+((iris_dataset[[#This Row],[petal length (cm)]]-$Y$14)^2))</f>
        <v>1.523154621172782</v>
      </c>
      <c r="J135" s="17">
        <f>SMALL(iris_dataset[[#This Row],[C1]:[C3]],1)</f>
        <v>1.523154621172782</v>
      </c>
      <c r="K135" s="6" t="str">
        <f>IF(iris_dataset[[#This Row],[C1]]=iris_dataset[[#This Row],[Menor]],iris_dataset[[#Headers],[C1]],IF(iris_dataset[[#This Row],[C2]]=iris_dataset[[#This Row],[Menor]],iris_dataset[[#Headers],[C2]],iris_dataset[[#Headers],[C3]]))</f>
        <v>C3</v>
      </c>
      <c r="L135" s="17">
        <f>SQRT(((iris_dataset[[#This Row],[sepal length (cm)]]-$X$31)^2)+((iris_dataset[[#This Row],[petal length (cm)]]-$Y$31)^2))</f>
        <v>4.3818186855699075</v>
      </c>
      <c r="M135" s="17">
        <f>SQRT(((iris_dataset[[#This Row],[sepal length (cm)]]-$X$32)^2)+((iris_dataset[[#This Row],[petal length (cm)]]-$Y$32)^2))</f>
        <v>1.4335002884279706</v>
      </c>
      <c r="N135" s="17">
        <f>SQRT(((iris_dataset[[#This Row],[sepal length (cm)]]-$X$33)^2)+((iris_dataset[[#This Row],[petal length (cm)]]-$Y$33)^2))</f>
        <v>0.45853705704880704</v>
      </c>
      <c r="O135" s="17">
        <f>SMALL(iris_dataset[[#This Row],[C1-1]:[C3-1]],1)</f>
        <v>0.45853705704880704</v>
      </c>
      <c r="P135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C3</v>
      </c>
      <c r="Q135" s="17">
        <f>SQRT(((iris_dataset[[#This Row],[sepal length (cm)]]-$X$48)^2)+((iris_dataset[[#This Row],[petal length (cm)]]-$Y$48)^2))</f>
        <v>4.3664951620264052</v>
      </c>
      <c r="R135" s="17">
        <f>SQRT(((iris_dataset[[#This Row],[sepal length (cm)]]-$X$49)^2)+((iris_dataset[[#This Row],[petal length (cm)]]-$Y$49)^2))</f>
        <v>1.3433740488430066</v>
      </c>
      <c r="S135" s="17">
        <f>SQRT(((iris_dataset[[#This Row],[sepal length (cm)]]-$X$50)^2)+((iris_dataset[[#This Row],[petal length (cm)]]-$Y$50)^2))</f>
        <v>0.44590809295712869</v>
      </c>
      <c r="T135" s="17">
        <f>SMALL(iris_dataset[[#This Row],[C1-2]:[C3-2]],1)</f>
        <v>0.44590809295712869</v>
      </c>
      <c r="U135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C3</v>
      </c>
    </row>
    <row r="136" spans="1:21" x14ac:dyDescent="0.25">
      <c r="A136" s="15" t="s">
        <v>25</v>
      </c>
      <c r="B136" s="16">
        <v>2</v>
      </c>
      <c r="C136" s="16">
        <v>6.3</v>
      </c>
      <c r="D136" s="16">
        <v>2.8</v>
      </c>
      <c r="E136" s="16">
        <v>5.0999999999999996</v>
      </c>
      <c r="F136" s="16">
        <v>1.5</v>
      </c>
      <c r="G136" s="17">
        <f>SQRT(((iris_dataset[[#This Row],[sepal length (cm)]]-$X$12)^2)+((iris_dataset[[#This Row],[petal length (cm)]]-$Y$12)^2))</f>
        <v>4.2720018726587652</v>
      </c>
      <c r="H136" s="17">
        <f>SQRT(((iris_dataset[[#This Row],[sepal length (cm)]]-$X$13)^2)+((iris_dataset[[#This Row],[petal length (cm)]]-$Y$13)^2))</f>
        <v>2.1213203435596419</v>
      </c>
      <c r="I136" s="17">
        <f>SQRT(((iris_dataset[[#This Row],[sepal length (cm)]]-$X$14)^2)+((iris_dataset[[#This Row],[petal length (cm)]]-$Y$14)^2))</f>
        <v>2.0248456731316589</v>
      </c>
      <c r="J136" s="17">
        <f>SMALL(iris_dataset[[#This Row],[C1]:[C3]],1)</f>
        <v>2.0248456731316589</v>
      </c>
      <c r="K136" s="6" t="str">
        <f>IF(iris_dataset[[#This Row],[C1]]=iris_dataset[[#This Row],[Menor]],iris_dataset[[#Headers],[C1]],IF(iris_dataset[[#This Row],[C2]]=iris_dataset[[#This Row],[Menor]],iris_dataset[[#Headers],[C2]],iris_dataset[[#Headers],[C3]]))</f>
        <v>C3</v>
      </c>
      <c r="L136" s="17">
        <f>SQRT(((iris_dataset[[#This Row],[sepal length (cm)]]-$X$31)^2)+((iris_dataset[[#This Row],[petal length (cm)]]-$Y$31)^2))</f>
        <v>3.8773640549329631</v>
      </c>
      <c r="M136" s="17">
        <f>SQRT(((iris_dataset[[#This Row],[sepal length (cm)]]-$X$32)^2)+((iris_dataset[[#This Row],[petal length (cm)]]-$Y$32)^2))</f>
        <v>0.93323259529608982</v>
      </c>
      <c r="N136" s="17">
        <f>SQRT(((iris_dataset[[#This Row],[sepal length (cm)]]-$X$33)^2)+((iris_dataset[[#This Row],[petal length (cm)]]-$Y$33)^2))</f>
        <v>0.83932518072721363</v>
      </c>
      <c r="O136" s="17">
        <f>SMALL(iris_dataset[[#This Row],[C1-1]:[C3-1]],1)</f>
        <v>0.83932518072721363</v>
      </c>
      <c r="P136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C3</v>
      </c>
      <c r="Q136" s="17">
        <f>SQRT(((iris_dataset[[#This Row],[sepal length (cm)]]-$X$48)^2)+((iris_dataset[[#This Row],[petal length (cm)]]-$Y$48)^2))</f>
        <v>3.8612795806571683</v>
      </c>
      <c r="R136" s="17">
        <f>SQRT(((iris_dataset[[#This Row],[sepal length (cm)]]-$X$49)^2)+((iris_dataset[[#This Row],[petal length (cm)]]-$Y$49)^2))</f>
        <v>0.85226096376584703</v>
      </c>
      <c r="S136" s="17">
        <f>SQRT(((iris_dataset[[#This Row],[sepal length (cm)]]-$X$50)^2)+((iris_dataset[[#This Row],[petal length (cm)]]-$Y$50)^2))</f>
        <v>0.79037186558053063</v>
      </c>
      <c r="T136" s="17">
        <f>SMALL(iris_dataset[[#This Row],[C1-2]:[C3-2]],1)</f>
        <v>0.79037186558053063</v>
      </c>
      <c r="U136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C3</v>
      </c>
    </row>
    <row r="137" spans="1:21" x14ac:dyDescent="0.25">
      <c r="A137" s="15" t="s">
        <v>25</v>
      </c>
      <c r="B137" s="16">
        <v>2</v>
      </c>
      <c r="C137" s="16">
        <v>6.1</v>
      </c>
      <c r="D137" s="16">
        <v>2.6</v>
      </c>
      <c r="E137" s="16">
        <v>5.6</v>
      </c>
      <c r="F137" s="16">
        <v>1.4</v>
      </c>
      <c r="G137" s="17">
        <f>SQRT(((iris_dataset[[#This Row],[sepal length (cm)]]-$X$12)^2)+((iris_dataset[[#This Row],[petal length (cm)]]-$Y$12)^2))</f>
        <v>4.6065171225124084</v>
      </c>
      <c r="H137" s="17">
        <f>SQRT(((iris_dataset[[#This Row],[sepal length (cm)]]-$X$13)^2)+((iris_dataset[[#This Row],[petal length (cm)]]-$Y$13)^2))</f>
        <v>2.6019223662515372</v>
      </c>
      <c r="I137" s="17">
        <f>SQRT(((iris_dataset[[#This Row],[sepal length (cm)]]-$X$14)^2)+((iris_dataset[[#This Row],[petal length (cm)]]-$Y$14)^2))</f>
        <v>1.6643316977093243</v>
      </c>
      <c r="J137" s="17">
        <f>SMALL(iris_dataset[[#This Row],[C1]:[C3]],1)</f>
        <v>1.6643316977093243</v>
      </c>
      <c r="K137" s="6" t="str">
        <f>IF(iris_dataset[[#This Row],[C1]]=iris_dataset[[#This Row],[Menor]],iris_dataset[[#Headers],[C1]],IF(iris_dataset[[#This Row],[C2]]=iris_dataset[[#This Row],[Menor]],iris_dataset[[#Headers],[C2]],iris_dataset[[#Headers],[C3]]))</f>
        <v>C3</v>
      </c>
      <c r="L137" s="17">
        <f>SQRT(((iris_dataset[[#This Row],[sepal length (cm)]]-$X$31)^2)+((iris_dataset[[#This Row],[petal length (cm)]]-$Y$31)^2))</f>
        <v>4.2925609691722091</v>
      </c>
      <c r="M137" s="17">
        <f>SQRT(((iris_dataset[[#This Row],[sepal length (cm)]]-$X$32)^2)+((iris_dataset[[#This Row],[petal length (cm)]]-$Y$32)^2))</f>
        <v>1.3589588775122039</v>
      </c>
      <c r="N137" s="17">
        <f>SQRT(((iris_dataset[[#This Row],[sepal length (cm)]]-$X$33)^2)+((iris_dataset[[#This Row],[petal length (cm)]]-$Y$33)^2))</f>
        <v>0.74885415701353764</v>
      </c>
      <c r="O137" s="17">
        <f>SMALL(iris_dataset[[#This Row],[C1-1]:[C3-1]],1)</f>
        <v>0.74885415701353764</v>
      </c>
      <c r="P137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C3</v>
      </c>
      <c r="Q137" s="17">
        <f>SQRT(((iris_dataset[[#This Row],[sepal length (cm)]]-$X$48)^2)+((iris_dataset[[#This Row],[petal length (cm)]]-$Y$48)^2))</f>
        <v>4.2801728937041785</v>
      </c>
      <c r="R137" s="17">
        <f>SQRT(((iris_dataset[[#This Row],[sepal length (cm)]]-$X$49)^2)+((iris_dataset[[#This Row],[petal length (cm)]]-$Y$49)^2))</f>
        <v>1.2535006998786948</v>
      </c>
      <c r="S137" s="17">
        <f>SQRT(((iris_dataset[[#This Row],[sepal length (cm)]]-$X$50)^2)+((iris_dataset[[#This Row],[petal length (cm)]]-$Y$50)^2))</f>
        <v>0.74313434957012015</v>
      </c>
      <c r="T137" s="17">
        <f>SMALL(iris_dataset[[#This Row],[C1-2]:[C3-2]],1)</f>
        <v>0.74313434957012015</v>
      </c>
      <c r="U137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C3</v>
      </c>
    </row>
    <row r="138" spans="1:21" x14ac:dyDescent="0.25">
      <c r="A138" s="15" t="s">
        <v>25</v>
      </c>
      <c r="B138" s="16">
        <v>2</v>
      </c>
      <c r="C138" s="16">
        <v>7.7</v>
      </c>
      <c r="D138" s="16">
        <v>3</v>
      </c>
      <c r="E138" s="16">
        <v>6.1</v>
      </c>
      <c r="F138" s="16">
        <v>2.2999999999999998</v>
      </c>
      <c r="G138" s="17">
        <f>SQRT(((iris_dataset[[#This Row],[sepal length (cm)]]-$X$12)^2)+((iris_dataset[[#This Row],[petal length (cm)]]-$Y$12)^2))</f>
        <v>5.9033888572581761</v>
      </c>
      <c r="H138" s="17">
        <f>SQRT(((iris_dataset[[#This Row],[sepal length (cm)]]-$X$13)^2)+((iris_dataset[[#This Row],[petal length (cm)]]-$Y$13)^2))</f>
        <v>3.5355339059327373</v>
      </c>
      <c r="I138" s="17">
        <f>SQRT(((iris_dataset[[#This Row],[sepal length (cm)]]-$X$14)^2)+((iris_dataset[[#This Row],[petal length (cm)]]-$Y$14)^2))</f>
        <v>1.1401754250991385</v>
      </c>
      <c r="J138" s="17">
        <f>SMALL(iris_dataset[[#This Row],[C1]:[C3]],1)</f>
        <v>1.1401754250991385</v>
      </c>
      <c r="K138" s="6" t="str">
        <f>IF(iris_dataset[[#This Row],[C1]]=iris_dataset[[#This Row],[Menor]],iris_dataset[[#Headers],[C1]],IF(iris_dataset[[#This Row],[C2]]=iris_dataset[[#This Row],[Menor]],iris_dataset[[#Headers],[C2]],iris_dataset[[#Headers],[C3]]))</f>
        <v>C3</v>
      </c>
      <c r="L138" s="17">
        <f>SQRT(((iris_dataset[[#This Row],[sepal length (cm)]]-$X$31)^2)+((iris_dataset[[#This Row],[petal length (cm)]]-$Y$31)^2))</f>
        <v>5.3873684901377175</v>
      </c>
      <c r="M138" s="17">
        <f>SQRT(((iris_dataset[[#This Row],[sepal length (cm)]]-$X$32)^2)+((iris_dataset[[#This Row],[petal length (cm)]]-$Y$32)^2))</f>
        <v>2.5751773650640954</v>
      </c>
      <c r="N138" s="17">
        <f>SQRT(((iris_dataset[[#This Row],[sepal length (cm)]]-$X$33)^2)+((iris_dataset[[#This Row],[petal length (cm)]]-$Y$33)^2))</f>
        <v>0.93484781821069451</v>
      </c>
      <c r="O138" s="17">
        <f>SMALL(iris_dataset[[#This Row],[C1-1]:[C3-1]],1)</f>
        <v>0.93484781821069451</v>
      </c>
      <c r="P138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C3</v>
      </c>
      <c r="Q138" s="17">
        <f>SQRT(((iris_dataset[[#This Row],[sepal length (cm)]]-$X$48)^2)+((iris_dataset[[#This Row],[petal length (cm)]]-$Y$48)^2))</f>
        <v>5.3636442835072504</v>
      </c>
      <c r="R138" s="17">
        <f>SQRT(((iris_dataset[[#This Row],[sepal length (cm)]]-$X$49)^2)+((iris_dataset[[#This Row],[petal length (cm)]]-$Y$49)^2))</f>
        <v>2.5251768733862017</v>
      </c>
      <c r="S138" s="17">
        <f>SQRT(((iris_dataset[[#This Row],[sepal length (cm)]]-$X$50)^2)+((iris_dataset[[#This Row],[petal length (cm)]]-$Y$50)^2))</f>
        <v>0.95881272010894492</v>
      </c>
      <c r="T138" s="17">
        <f>SMALL(iris_dataset[[#This Row],[C1-2]:[C3-2]],1)</f>
        <v>0.95881272010894492</v>
      </c>
      <c r="U138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C3</v>
      </c>
    </row>
    <row r="139" spans="1:21" x14ac:dyDescent="0.25">
      <c r="A139" s="15" t="s">
        <v>25</v>
      </c>
      <c r="B139" s="16">
        <v>2</v>
      </c>
      <c r="C139" s="16">
        <v>6.3</v>
      </c>
      <c r="D139" s="16">
        <v>3.4</v>
      </c>
      <c r="E139" s="16">
        <v>5.6</v>
      </c>
      <c r="F139" s="16">
        <v>2.4</v>
      </c>
      <c r="G139" s="17">
        <f>SQRT(((iris_dataset[[#This Row],[sepal length (cm)]]-$X$12)^2)+((iris_dataset[[#This Row],[petal length (cm)]]-$Y$12)^2))</f>
        <v>4.7010637094172631</v>
      </c>
      <c r="H139" s="17">
        <f>SQRT(((iris_dataset[[#This Row],[sepal length (cm)]]-$X$13)^2)+((iris_dataset[[#This Row],[petal length (cm)]]-$Y$13)^2))</f>
        <v>2.6172504656604798</v>
      </c>
      <c r="I139" s="17">
        <f>SQRT(((iris_dataset[[#This Row],[sepal length (cm)]]-$X$14)^2)+((iris_dataset[[#This Row],[petal length (cm)]]-$Y$14)^2))</f>
        <v>1.5652475842498532</v>
      </c>
      <c r="J139" s="17">
        <f>SMALL(iris_dataset[[#This Row],[C1]:[C3]],1)</f>
        <v>1.5652475842498532</v>
      </c>
      <c r="K139" s="6" t="str">
        <f>IF(iris_dataset[[#This Row],[C1]]=iris_dataset[[#This Row],[Menor]],iris_dataset[[#Headers],[C1]],IF(iris_dataset[[#This Row],[C2]]=iris_dataset[[#This Row],[Menor]],iris_dataset[[#Headers],[C2]],iris_dataset[[#Headers],[C3]]))</f>
        <v>C3</v>
      </c>
      <c r="L139" s="17">
        <f>SQRT(((iris_dataset[[#This Row],[sepal length (cm)]]-$X$31)^2)+((iris_dataset[[#This Row],[petal length (cm)]]-$Y$31)^2))</f>
        <v>4.3499712512643818</v>
      </c>
      <c r="M139" s="17">
        <f>SQRT(((iris_dataset[[#This Row],[sepal length (cm)]]-$X$32)^2)+((iris_dataset[[#This Row],[petal length (cm)]]-$Y$32)^2))</f>
        <v>1.4019766266020484</v>
      </c>
      <c r="N139" s="17">
        <f>SQRT(((iris_dataset[[#This Row],[sepal length (cm)]]-$X$33)^2)+((iris_dataset[[#This Row],[petal length (cm)]]-$Y$33)^2))</f>
        <v>0.55416454050231279</v>
      </c>
      <c r="O139" s="17">
        <f>SMALL(iris_dataset[[#This Row],[C1-1]:[C3-1]],1)</f>
        <v>0.55416454050231279</v>
      </c>
      <c r="P139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C3</v>
      </c>
      <c r="Q139" s="17">
        <f>SQRT(((iris_dataset[[#This Row],[sepal length (cm)]]-$X$48)^2)+((iris_dataset[[#This Row],[petal length (cm)]]-$Y$48)^2))</f>
        <v>4.3356060706664756</v>
      </c>
      <c r="R139" s="17">
        <f>SQRT(((iris_dataset[[#This Row],[sepal length (cm)]]-$X$49)^2)+((iris_dataset[[#This Row],[petal length (cm)]]-$Y$49)^2))</f>
        <v>1.3064674603431041</v>
      </c>
      <c r="S139" s="17">
        <f>SQRT(((iris_dataset[[#This Row],[sepal length (cm)]]-$X$50)^2)+((iris_dataset[[#This Row],[petal length (cm)]]-$Y$50)^2))</f>
        <v>0.54464566959946015</v>
      </c>
      <c r="T139" s="17">
        <f>SMALL(iris_dataset[[#This Row],[C1-2]:[C3-2]],1)</f>
        <v>0.54464566959946015</v>
      </c>
      <c r="U139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C3</v>
      </c>
    </row>
    <row r="140" spans="1:21" x14ac:dyDescent="0.25">
      <c r="A140" s="15" t="s">
        <v>25</v>
      </c>
      <c r="B140" s="16">
        <v>2</v>
      </c>
      <c r="C140" s="16">
        <v>6.4</v>
      </c>
      <c r="D140" s="16">
        <v>3.1</v>
      </c>
      <c r="E140" s="16">
        <v>5.5</v>
      </c>
      <c r="F140" s="16">
        <v>1.8</v>
      </c>
      <c r="G140" s="17">
        <f>SQRT(((iris_dataset[[#This Row],[sepal length (cm)]]-$X$12)^2)+((iris_dataset[[#This Row],[petal length (cm)]]-$Y$12)^2))</f>
        <v>4.6647615158762408</v>
      </c>
      <c r="H140" s="17">
        <f>SQRT(((iris_dataset[[#This Row],[sepal length (cm)]]-$X$13)^2)+((iris_dataset[[#This Row],[petal length (cm)]]-$Y$13)^2))</f>
        <v>2.5317977802344327</v>
      </c>
      <c r="I140" s="17">
        <f>SQRT(((iris_dataset[[#This Row],[sepal length (cm)]]-$X$14)^2)+((iris_dataset[[#This Row],[petal length (cm)]]-$Y$14)^2))</f>
        <v>1.6155494421403511</v>
      </c>
      <c r="J140" s="17">
        <f>SMALL(iris_dataset[[#This Row],[C1]:[C3]],1)</f>
        <v>1.6155494421403511</v>
      </c>
      <c r="K140" s="6" t="str">
        <f>IF(iris_dataset[[#This Row],[C1]]=iris_dataset[[#This Row],[Menor]],iris_dataset[[#Headers],[C1]],IF(iris_dataset[[#This Row],[C2]]=iris_dataset[[#This Row],[Menor]],iris_dataset[[#Headers],[C2]],iris_dataset[[#Headers],[C3]]))</f>
        <v>C3</v>
      </c>
      <c r="L140" s="17">
        <f>SQRT(((iris_dataset[[#This Row],[sepal length (cm)]]-$X$31)^2)+((iris_dataset[[#This Row],[petal length (cm)]]-$Y$31)^2))</f>
        <v>4.2875022354211678</v>
      </c>
      <c r="M140" s="17">
        <f>SQRT(((iris_dataset[[#This Row],[sepal length (cm)]]-$X$32)^2)+((iris_dataset[[#This Row],[petal length (cm)]]-$Y$32)^2))</f>
        <v>1.3401492454200761</v>
      </c>
      <c r="N140" s="17">
        <f>SQRT(((iris_dataset[[#This Row],[sepal length (cm)]]-$X$33)^2)+((iris_dataset[[#This Row],[petal length (cm)]]-$Y$33)^2))</f>
        <v>0.49972984391319553</v>
      </c>
      <c r="O140" s="17">
        <f>SMALL(iris_dataset[[#This Row],[C1-1]:[C3-1]],1)</f>
        <v>0.49972984391319553</v>
      </c>
      <c r="P140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C3</v>
      </c>
      <c r="Q140" s="17">
        <f>SQRT(((iris_dataset[[#This Row],[sepal length (cm)]]-$X$48)^2)+((iris_dataset[[#This Row],[petal length (cm)]]-$Y$48)^2))</f>
        <v>4.2718473755507702</v>
      </c>
      <c r="R140" s="17">
        <f>SQRT(((iris_dataset[[#This Row],[sepal length (cm)]]-$X$49)^2)+((iris_dataset[[#This Row],[petal length (cm)]]-$Y$49)^2))</f>
        <v>1.2524185163872337</v>
      </c>
      <c r="S140" s="17">
        <f>SQRT(((iris_dataset[[#This Row],[sepal length (cm)]]-$X$50)^2)+((iris_dataset[[#This Row],[petal length (cm)]]-$Y$50)^2))</f>
        <v>0.47375498251968179</v>
      </c>
      <c r="T140" s="17">
        <f>SMALL(iris_dataset[[#This Row],[C1-2]:[C3-2]],1)</f>
        <v>0.47375498251968179</v>
      </c>
      <c r="U140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C3</v>
      </c>
    </row>
    <row r="141" spans="1:21" x14ac:dyDescent="0.25">
      <c r="A141" s="15" t="s">
        <v>25</v>
      </c>
      <c r="B141" s="16">
        <v>2</v>
      </c>
      <c r="C141" s="16">
        <v>6</v>
      </c>
      <c r="D141" s="16">
        <v>3</v>
      </c>
      <c r="E141" s="16">
        <v>4.8</v>
      </c>
      <c r="F141" s="16">
        <v>1.8</v>
      </c>
      <c r="G141" s="17">
        <f>SQRT(((iris_dataset[[#This Row],[sepal length (cm)]]-$X$12)^2)+((iris_dataset[[#This Row],[petal length (cm)]]-$Y$12)^2))</f>
        <v>3.8587562763149474</v>
      </c>
      <c r="H141" s="17">
        <f>SQRT(((iris_dataset[[#This Row],[sepal length (cm)]]-$X$13)^2)+((iris_dataset[[#This Row],[petal length (cm)]]-$Y$13)^2))</f>
        <v>1.7999999999999998</v>
      </c>
      <c r="I141" s="17">
        <f>SQRT(((iris_dataset[[#This Row],[sepal length (cm)]]-$X$14)^2)+((iris_dataset[[#This Row],[petal length (cm)]]-$Y$14)^2))</f>
        <v>2.4166091947189146</v>
      </c>
      <c r="J141" s="17">
        <f>SMALL(iris_dataset[[#This Row],[C1]:[C3]],1)</f>
        <v>1.7999999999999998</v>
      </c>
      <c r="K141" s="6" t="str">
        <f>IF(iris_dataset[[#This Row],[C1]]=iris_dataset[[#This Row],[Menor]],iris_dataset[[#Headers],[C1]],IF(iris_dataset[[#This Row],[C2]]=iris_dataset[[#This Row],[Menor]],iris_dataset[[#Headers],[C2]],iris_dataset[[#Headers],[C3]]))</f>
        <v>C2</v>
      </c>
      <c r="L141" s="17">
        <f>SQRT(((iris_dataset[[#This Row],[sepal length (cm)]]-$X$31)^2)+((iris_dataset[[#This Row],[petal length (cm)]]-$Y$31)^2))</f>
        <v>3.4966724141579237</v>
      </c>
      <c r="M141" s="17">
        <f>SQRT(((iris_dataset[[#This Row],[sepal length (cm)]]-$X$32)^2)+((iris_dataset[[#This Row],[petal length (cm)]]-$Y$32)^2))</f>
        <v>0.55317266743757276</v>
      </c>
      <c r="N141" s="17">
        <f>SQRT(((iris_dataset[[#This Row],[sepal length (cm)]]-$X$33)^2)+((iris_dataset[[#This Row],[petal length (cm)]]-$Y$33)^2))</f>
        <v>1.2623050849235384</v>
      </c>
      <c r="O141" s="17">
        <f>SMALL(iris_dataset[[#This Row],[C1-1]:[C3-1]],1)</f>
        <v>0.55317266743757276</v>
      </c>
      <c r="P141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C2</v>
      </c>
      <c r="Q141" s="17">
        <f>SQRT(((iris_dataset[[#This Row],[sepal length (cm)]]-$X$48)^2)+((iris_dataset[[#This Row],[petal length (cm)]]-$Y$48)^2))</f>
        <v>3.4828551505912499</v>
      </c>
      <c r="R141" s="17">
        <f>SQRT(((iris_dataset[[#This Row],[sepal length (cm)]]-$X$49)^2)+((iris_dataset[[#This Row],[petal length (cm)]]-$Y$49)^2))</f>
        <v>0.45238682021568027</v>
      </c>
      <c r="S141" s="17">
        <f>SQRT(((iris_dataset[[#This Row],[sepal length (cm)]]-$X$50)^2)+((iris_dataset[[#This Row],[petal length (cm)]]-$Y$50)^2))</f>
        <v>1.2144676151879357</v>
      </c>
      <c r="T141" s="17">
        <f>SMALL(iris_dataset[[#This Row],[C1-2]:[C3-2]],1)</f>
        <v>0.45238682021568027</v>
      </c>
      <c r="U141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C2</v>
      </c>
    </row>
    <row r="142" spans="1:21" x14ac:dyDescent="0.25">
      <c r="A142" s="15" t="s">
        <v>25</v>
      </c>
      <c r="B142" s="16">
        <v>2</v>
      </c>
      <c r="C142" s="16">
        <v>6.9</v>
      </c>
      <c r="D142" s="16">
        <v>3.1</v>
      </c>
      <c r="E142" s="16">
        <v>5.4</v>
      </c>
      <c r="F142" s="16">
        <v>2.1</v>
      </c>
      <c r="G142" s="17">
        <f>SQRT(((iris_dataset[[#This Row],[sepal length (cm)]]-$X$12)^2)+((iris_dataset[[#This Row],[petal length (cm)]]-$Y$12)^2))</f>
        <v>4.8600411520891473</v>
      </c>
      <c r="H142" s="17">
        <f>SQRT(((iris_dataset[[#This Row],[sepal length (cm)]]-$X$13)^2)+((iris_dataset[[#This Row],[petal length (cm)]]-$Y$13)^2))</f>
        <v>2.5632011235952596</v>
      </c>
      <c r="I142" s="17">
        <f>SQRT(((iris_dataset[[#This Row],[sepal length (cm)]]-$X$14)^2)+((iris_dataset[[#This Row],[petal length (cm)]]-$Y$14)^2))</f>
        <v>1.6031219541881392</v>
      </c>
      <c r="J142" s="17">
        <f>SMALL(iris_dataset[[#This Row],[C1]:[C3]],1)</f>
        <v>1.6031219541881392</v>
      </c>
      <c r="K142" s="6" t="str">
        <f>IF(iris_dataset[[#This Row],[C1]]=iris_dataset[[#This Row],[Menor]],iris_dataset[[#Headers],[C1]],IF(iris_dataset[[#This Row],[C2]]=iris_dataset[[#This Row],[Menor]],iris_dataset[[#Headers],[C2]],iris_dataset[[#Headers],[C3]]))</f>
        <v>C3</v>
      </c>
      <c r="L142" s="17">
        <f>SQRT(((iris_dataset[[#This Row],[sepal length (cm)]]-$X$31)^2)+((iris_dataset[[#This Row],[petal length (cm)]]-$Y$31)^2))</f>
        <v>4.3903805502699109</v>
      </c>
      <c r="M142" s="17">
        <f>SQRT(((iris_dataset[[#This Row],[sepal length (cm)]]-$X$32)^2)+((iris_dataset[[#This Row],[petal length (cm)]]-$Y$32)^2))</f>
        <v>1.517893276880822</v>
      </c>
      <c r="N142" s="17">
        <f>SQRT(((iris_dataset[[#This Row],[sepal length (cm)]]-$X$33)^2)+((iris_dataset[[#This Row],[petal length (cm)]]-$Y$33)^2))</f>
        <v>0.35354359673488961</v>
      </c>
      <c r="O142" s="17">
        <f>SMALL(iris_dataset[[#This Row],[C1-1]:[C3-1]],1)</f>
        <v>0.35354359673488961</v>
      </c>
      <c r="P142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C3</v>
      </c>
      <c r="Q142" s="17">
        <f>SQRT(((iris_dataset[[#This Row],[sepal length (cm)]]-$X$48)^2)+((iris_dataset[[#This Row],[petal length (cm)]]-$Y$48)^2))</f>
        <v>4.3697917570520461</v>
      </c>
      <c r="R142" s="17">
        <f>SQRT(((iris_dataset[[#This Row],[sepal length (cm)]]-$X$49)^2)+((iris_dataset[[#This Row],[petal length (cm)]]-$Y$49)^2))</f>
        <v>1.4633637606971837</v>
      </c>
      <c r="S142" s="17">
        <f>SQRT(((iris_dataset[[#This Row],[sepal length (cm)]]-$X$50)^2)+((iris_dataset[[#This Row],[petal length (cm)]]-$Y$50)^2))</f>
        <v>0.28465619493677391</v>
      </c>
      <c r="T142" s="17">
        <f>SMALL(iris_dataset[[#This Row],[C1-2]:[C3-2]],1)</f>
        <v>0.28465619493677391</v>
      </c>
      <c r="U142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C3</v>
      </c>
    </row>
    <row r="143" spans="1:21" x14ac:dyDescent="0.25">
      <c r="A143" s="15" t="s">
        <v>25</v>
      </c>
      <c r="B143" s="16">
        <v>2</v>
      </c>
      <c r="C143" s="16">
        <v>6.7</v>
      </c>
      <c r="D143" s="16">
        <v>3.1</v>
      </c>
      <c r="E143" s="16">
        <v>5.6</v>
      </c>
      <c r="F143" s="16">
        <v>2.4</v>
      </c>
      <c r="G143" s="17">
        <f>SQRT(((iris_dataset[[#This Row],[sepal length (cm)]]-$X$12)^2)+((iris_dataset[[#This Row],[petal length (cm)]]-$Y$12)^2))</f>
        <v>4.9091750834534311</v>
      </c>
      <c r="H143" s="17">
        <f>SQRT(((iris_dataset[[#This Row],[sepal length (cm)]]-$X$13)^2)+((iris_dataset[[#This Row],[petal length (cm)]]-$Y$13)^2))</f>
        <v>2.6925824035672519</v>
      </c>
      <c r="I143" s="17">
        <f>SQRT(((iris_dataset[[#This Row],[sepal length (cm)]]-$X$14)^2)+((iris_dataset[[#This Row],[petal length (cm)]]-$Y$14)^2))</f>
        <v>1.4317821063276357</v>
      </c>
      <c r="J143" s="17">
        <f>SMALL(iris_dataset[[#This Row],[C1]:[C3]],1)</f>
        <v>1.4317821063276357</v>
      </c>
      <c r="K143" s="6" t="str">
        <f>IF(iris_dataset[[#This Row],[C1]]=iris_dataset[[#This Row],[Menor]],iris_dataset[[#Headers],[C1]],IF(iris_dataset[[#This Row],[C2]]=iris_dataset[[#This Row],[Menor]],iris_dataset[[#Headers],[C2]],iris_dataset[[#Headers],[C3]]))</f>
        <v>C3</v>
      </c>
      <c r="L143" s="17">
        <f>SQRT(((iris_dataset[[#This Row],[sepal length (cm)]]-$X$31)^2)+((iris_dataset[[#This Row],[petal length (cm)]]-$Y$31)^2))</f>
        <v>4.4893864071116143</v>
      </c>
      <c r="M143" s="17">
        <f>SQRT(((iris_dataset[[#This Row],[sepal length (cm)]]-$X$32)^2)+((iris_dataset[[#This Row],[petal length (cm)]]-$Y$32)^2))</f>
        <v>1.5630345239555397</v>
      </c>
      <c r="N143" s="17">
        <f>SQRT(((iris_dataset[[#This Row],[sepal length (cm)]]-$X$33)^2)+((iris_dataset[[#This Row],[petal length (cm)]]-$Y$33)^2))</f>
        <v>0.19932364861577964</v>
      </c>
      <c r="O143" s="17">
        <f>SMALL(iris_dataset[[#This Row],[C1-1]:[C3-1]],1)</f>
        <v>0.19932364861577964</v>
      </c>
      <c r="P143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C3</v>
      </c>
      <c r="Q143" s="17">
        <f>SQRT(((iris_dataset[[#This Row],[sepal length (cm)]]-$X$48)^2)+((iris_dataset[[#This Row],[petal length (cm)]]-$Y$48)^2))</f>
        <v>4.4713174792224279</v>
      </c>
      <c r="R143" s="17">
        <f>SQRT(((iris_dataset[[#This Row],[sepal length (cm)]]-$X$49)^2)+((iris_dataset[[#This Row],[petal length (cm)]]-$Y$49)^2))</f>
        <v>1.4893097950437735</v>
      </c>
      <c r="S143" s="17">
        <f>SQRT(((iris_dataset[[#This Row],[sepal length (cm)]]-$X$50)^2)+((iris_dataset[[#This Row],[petal length (cm)]]-$Y$50)^2))</f>
        <v>0.1594346048332112</v>
      </c>
      <c r="T143" s="17">
        <f>SMALL(iris_dataset[[#This Row],[C1-2]:[C3-2]],1)</f>
        <v>0.1594346048332112</v>
      </c>
      <c r="U143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C3</v>
      </c>
    </row>
    <row r="144" spans="1:21" x14ac:dyDescent="0.25">
      <c r="A144" s="15" t="s">
        <v>25</v>
      </c>
      <c r="B144" s="16">
        <v>2</v>
      </c>
      <c r="C144" s="16">
        <v>6.9</v>
      </c>
      <c r="D144" s="16">
        <v>3.1</v>
      </c>
      <c r="E144" s="16">
        <v>5.0999999999999996</v>
      </c>
      <c r="F144" s="16">
        <v>2.2999999999999998</v>
      </c>
      <c r="G144" s="17">
        <f>SQRT(((iris_dataset[[#This Row],[sepal length (cm)]]-$X$12)^2)+((iris_dataset[[#This Row],[petal length (cm)]]-$Y$12)^2))</f>
        <v>4.6227697325304877</v>
      </c>
      <c r="H144" s="17">
        <f>SQRT(((iris_dataset[[#This Row],[sepal length (cm)]]-$X$13)^2)+((iris_dataset[[#This Row],[petal length (cm)]]-$Y$13)^2))</f>
        <v>2.2847319317591723</v>
      </c>
      <c r="I144" s="17">
        <f>SQRT(((iris_dataset[[#This Row],[sepal length (cm)]]-$X$14)^2)+((iris_dataset[[#This Row],[petal length (cm)]]-$Y$14)^2))</f>
        <v>1.9026297590440451</v>
      </c>
      <c r="J144" s="17">
        <f>SMALL(iris_dataset[[#This Row],[C1]:[C3]],1)</f>
        <v>1.9026297590440451</v>
      </c>
      <c r="K144" s="6" t="str">
        <f>IF(iris_dataset[[#This Row],[C1]]=iris_dataset[[#This Row],[Menor]],iris_dataset[[#Headers],[C1]],IF(iris_dataset[[#This Row],[C2]]=iris_dataset[[#This Row],[Menor]],iris_dataset[[#Headers],[C2]],iris_dataset[[#Headers],[C3]]))</f>
        <v>C3</v>
      </c>
      <c r="L144" s="17">
        <f>SQRT(((iris_dataset[[#This Row],[sepal length (cm)]]-$X$31)^2)+((iris_dataset[[#This Row],[petal length (cm)]]-$Y$31)^2))</f>
        <v>4.1234042553191488</v>
      </c>
      <c r="M144" s="17">
        <f>SQRT(((iris_dataset[[#This Row],[sepal length (cm)]]-$X$32)^2)+((iris_dataset[[#This Row],[petal length (cm)]]-$Y$32)^2))</f>
        <v>1.306610412185196</v>
      </c>
      <c r="N144" s="17">
        <f>SQRT(((iris_dataset[[#This Row],[sepal length (cm)]]-$X$33)^2)+((iris_dataset[[#This Row],[petal length (cm)]]-$Y$33)^2))</f>
        <v>0.65070279500231198</v>
      </c>
      <c r="O144" s="17">
        <f>SMALL(iris_dataset[[#This Row],[C1-1]:[C3-1]],1)</f>
        <v>0.65070279500231198</v>
      </c>
      <c r="P144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C3</v>
      </c>
      <c r="Q144" s="17">
        <f>SQRT(((iris_dataset[[#This Row],[sepal length (cm)]]-$X$48)^2)+((iris_dataset[[#This Row],[petal length (cm)]]-$Y$48)^2))</f>
        <v>4.1014972875768185</v>
      </c>
      <c r="R144" s="17">
        <f>SQRT(((iris_dataset[[#This Row],[sepal length (cm)]]-$X$49)^2)+((iris_dataset[[#This Row],[petal length (cm)]]-$Y$49)^2))</f>
        <v>1.2700899225551081</v>
      </c>
      <c r="S144" s="17">
        <f>SQRT(((iris_dataset[[#This Row],[sepal length (cm)]]-$X$50)^2)+((iris_dataset[[#This Row],[petal length (cm)]]-$Y$50)^2))</f>
        <v>0.5812558968376712</v>
      </c>
      <c r="T144" s="17">
        <f>SMALL(iris_dataset[[#This Row],[C1-2]:[C3-2]],1)</f>
        <v>0.5812558968376712</v>
      </c>
      <c r="U144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C3</v>
      </c>
    </row>
    <row r="145" spans="1:21" x14ac:dyDescent="0.25">
      <c r="A145" s="15" t="s">
        <v>25</v>
      </c>
      <c r="B145" s="16">
        <v>2</v>
      </c>
      <c r="C145" s="16">
        <v>5.8</v>
      </c>
      <c r="D145" s="16">
        <v>2.7</v>
      </c>
      <c r="E145" s="16">
        <v>5.0999999999999996</v>
      </c>
      <c r="F145" s="16">
        <v>1.9</v>
      </c>
      <c r="G145" s="17">
        <f>SQRT(((iris_dataset[[#This Row],[sepal length (cm)]]-$X$12)^2)+((iris_dataset[[#This Row],[petal length (cm)]]-$Y$12)^2))</f>
        <v>4.0249223594996213</v>
      </c>
      <c r="H145" s="17">
        <f>SQRT(((iris_dataset[[#This Row],[sepal length (cm)]]-$X$13)^2)+((iris_dataset[[#This Row],[petal length (cm)]]-$Y$13)^2))</f>
        <v>2.1095023109728981</v>
      </c>
      <c r="I145" s="17">
        <f>SQRT(((iris_dataset[[#This Row],[sepal length (cm)]]-$X$14)^2)+((iris_dataset[[#This Row],[petal length (cm)]]-$Y$14)^2))</f>
        <v>2.2472205054244236</v>
      </c>
      <c r="J145" s="17">
        <f>SMALL(iris_dataset[[#This Row],[C1]:[C3]],1)</f>
        <v>2.1095023109728981</v>
      </c>
      <c r="K145" s="6" t="str">
        <f>IF(iris_dataset[[#This Row],[C1]]=iris_dataset[[#This Row],[Menor]],iris_dataset[[#Headers],[C1]],IF(iris_dataset[[#This Row],[C2]]=iris_dataset[[#This Row],[Menor]],iris_dataset[[#Headers],[C2]],iris_dataset[[#Headers],[C3]]))</f>
        <v>C2</v>
      </c>
      <c r="L145" s="17">
        <f>SQRT(((iris_dataset[[#This Row],[sepal length (cm)]]-$X$31)^2)+((iris_dataset[[#This Row],[petal length (cm)]]-$Y$31)^2))</f>
        <v>3.7341031697813731</v>
      </c>
      <c r="M145" s="17">
        <f>SQRT(((iris_dataset[[#This Row],[sepal length (cm)]]-$X$32)^2)+((iris_dataset[[#This Row],[petal length (cm)]]-$Y$32)^2))</f>
        <v>0.85088189544730553</v>
      </c>
      <c r="N145" s="17">
        <f>SQRT(((iris_dataset[[#This Row],[sepal length (cm)]]-$X$33)^2)+((iris_dataset[[#This Row],[petal length (cm)]]-$Y$33)^2))</f>
        <v>1.220113636231708</v>
      </c>
      <c r="O145" s="17">
        <f>SMALL(iris_dataset[[#This Row],[C1-1]:[C3-1]],1)</f>
        <v>0.85088189544730553</v>
      </c>
      <c r="P145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C2</v>
      </c>
      <c r="Q145" s="17">
        <f>SQRT(((iris_dataset[[#This Row],[sepal length (cm)]]-$X$48)^2)+((iris_dataset[[#This Row],[petal length (cm)]]-$Y$48)^2))</f>
        <v>3.7236380060365692</v>
      </c>
      <c r="R145" s="17">
        <f>SQRT(((iris_dataset[[#This Row],[sepal length (cm)]]-$X$49)^2)+((iris_dataset[[#This Row],[petal length (cm)]]-$Y$49)^2))</f>
        <v>0.73305231703585338</v>
      </c>
      <c r="S145" s="17">
        <f>SQRT(((iris_dataset[[#This Row],[sepal length (cm)]]-$X$50)^2)+((iris_dataset[[#This Row],[petal length (cm)]]-$Y$50)^2))</f>
        <v>1.1889962473217275</v>
      </c>
      <c r="T145" s="17">
        <f>SMALL(iris_dataset[[#This Row],[C1-2]:[C3-2]],1)</f>
        <v>0.73305231703585338</v>
      </c>
      <c r="U145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C2</v>
      </c>
    </row>
    <row r="146" spans="1:21" x14ac:dyDescent="0.25">
      <c r="A146" s="15" t="s">
        <v>25</v>
      </c>
      <c r="B146" s="16">
        <v>2</v>
      </c>
      <c r="C146" s="16">
        <v>6.8</v>
      </c>
      <c r="D146" s="16">
        <v>3.2</v>
      </c>
      <c r="E146" s="16">
        <v>5.9</v>
      </c>
      <c r="F146" s="16">
        <v>2.2999999999999998</v>
      </c>
      <c r="G146" s="17">
        <f>SQRT(((iris_dataset[[#This Row],[sepal length (cm)]]-$X$12)^2)+((iris_dataset[[#This Row],[petal length (cm)]]-$Y$12)^2))</f>
        <v>5.215361924162119</v>
      </c>
      <c r="H146" s="17">
        <f>SQRT(((iris_dataset[[#This Row],[sepal length (cm)]]-$X$13)^2)+((iris_dataset[[#This Row],[petal length (cm)]]-$Y$13)^2))</f>
        <v>3.0083217912982647</v>
      </c>
      <c r="I146" s="17">
        <f>SQRT(((iris_dataset[[#This Row],[sepal length (cm)]]-$X$14)^2)+((iris_dataset[[#This Row],[petal length (cm)]]-$Y$14)^2))</f>
        <v>1.1180339887498945</v>
      </c>
      <c r="J146" s="17">
        <f>SMALL(iris_dataset[[#This Row],[C1]:[C3]],1)</f>
        <v>1.1180339887498945</v>
      </c>
      <c r="K146" s="6" t="str">
        <f>IF(iris_dataset[[#This Row],[C1]]=iris_dataset[[#This Row],[Menor]],iris_dataset[[#Headers],[C1]],IF(iris_dataset[[#This Row],[C2]]=iris_dataset[[#This Row],[Menor]],iris_dataset[[#Headers],[C2]],iris_dataset[[#Headers],[C3]]))</f>
        <v>C3</v>
      </c>
      <c r="L146" s="17">
        <f>SQRT(((iris_dataset[[#This Row],[sepal length (cm)]]-$X$31)^2)+((iris_dataset[[#This Row],[petal length (cm)]]-$Y$31)^2))</f>
        <v>4.8047532862932485</v>
      </c>
      <c r="M146" s="17">
        <f>SQRT(((iris_dataset[[#This Row],[sepal length (cm)]]-$X$32)^2)+((iris_dataset[[#This Row],[petal length (cm)]]-$Y$32)^2))</f>
        <v>1.8732940957657365</v>
      </c>
      <c r="N146" s="17">
        <f>SQRT(((iris_dataset[[#This Row],[sepal length (cm)]]-$X$33)^2)+((iris_dataset[[#This Row],[petal length (cm)]]-$Y$33)^2))</f>
        <v>0.15641853791277679</v>
      </c>
      <c r="O146" s="17">
        <f>SMALL(iris_dataset[[#This Row],[C1-1]:[C3-1]],1)</f>
        <v>0.15641853791277679</v>
      </c>
      <c r="P146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C3</v>
      </c>
      <c r="Q146" s="17">
        <f>SQRT(((iris_dataset[[#This Row],[sepal length (cm)]]-$X$48)^2)+((iris_dataset[[#This Row],[petal length (cm)]]-$Y$48)^2))</f>
        <v>4.7868862530877001</v>
      </c>
      <c r="R146" s="17">
        <f>SQRT(((iris_dataset[[#This Row],[sepal length (cm)]]-$X$49)^2)+((iris_dataset[[#This Row],[petal length (cm)]]-$Y$49)^2))</f>
        <v>1.7955905325347932</v>
      </c>
      <c r="S146" s="17">
        <f>SQRT(((iris_dataset[[#This Row],[sepal length (cm)]]-$X$50)^2)+((iris_dataset[[#This Row],[petal length (cm)]]-$Y$50)^2))</f>
        <v>0.22535582281551922</v>
      </c>
      <c r="T146" s="17">
        <f>SMALL(iris_dataset[[#This Row],[C1-2]:[C3-2]],1)</f>
        <v>0.22535582281551922</v>
      </c>
      <c r="U146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C3</v>
      </c>
    </row>
    <row r="147" spans="1:21" x14ac:dyDescent="0.25">
      <c r="A147" s="15" t="s">
        <v>25</v>
      </c>
      <c r="B147" s="16">
        <v>2</v>
      </c>
      <c r="C147" s="16">
        <v>6.7</v>
      </c>
      <c r="D147" s="16">
        <v>3.3</v>
      </c>
      <c r="E147" s="16">
        <v>5.7</v>
      </c>
      <c r="F147" s="16">
        <v>2.5</v>
      </c>
      <c r="G147" s="17">
        <f>SQRT(((iris_dataset[[#This Row],[sepal length (cm)]]-$X$12)^2)+((iris_dataset[[#This Row],[petal length (cm)]]-$Y$12)^2))</f>
        <v>4.9929950931279716</v>
      </c>
      <c r="H147" s="17">
        <f>SQRT(((iris_dataset[[#This Row],[sepal length (cm)]]-$X$13)^2)+((iris_dataset[[#This Row],[petal length (cm)]]-$Y$13)^2))</f>
        <v>2.7892651361962706</v>
      </c>
      <c r="I147" s="17">
        <f>SQRT(((iris_dataset[[#This Row],[sepal length (cm)]]-$X$14)^2)+((iris_dataset[[#This Row],[petal length (cm)]]-$Y$14)^2))</f>
        <v>1.3341664064126331</v>
      </c>
      <c r="J147" s="17">
        <f>SMALL(iris_dataset[[#This Row],[C1]:[C3]],1)</f>
        <v>1.3341664064126331</v>
      </c>
      <c r="K147" s="6" t="str">
        <f>IF(iris_dataset[[#This Row],[C1]]=iris_dataset[[#This Row],[Menor]],iris_dataset[[#Headers],[C1]],IF(iris_dataset[[#This Row],[C2]]=iris_dataset[[#This Row],[Menor]],iris_dataset[[#Headers],[C2]],iris_dataset[[#Headers],[C3]]))</f>
        <v>C3</v>
      </c>
      <c r="L147" s="17">
        <f>SQRT(((iris_dataset[[#This Row],[sepal length (cm)]]-$X$31)^2)+((iris_dataset[[#This Row],[petal length (cm)]]-$Y$31)^2))</f>
        <v>4.5817300102501264</v>
      </c>
      <c r="M147" s="17">
        <f>SQRT(((iris_dataset[[#This Row],[sepal length (cm)]]-$X$32)^2)+((iris_dataset[[#This Row],[petal length (cm)]]-$Y$32)^2))</f>
        <v>1.6498484778912272</v>
      </c>
      <c r="N147" s="17">
        <f>SQRT(((iris_dataset[[#This Row],[sepal length (cm)]]-$X$33)^2)+((iris_dataset[[#This Row],[petal length (cm)]]-$Y$33)^2))</f>
        <v>0.14232439245252618</v>
      </c>
      <c r="O147" s="17">
        <f>SMALL(iris_dataset[[#This Row],[C1-1]:[C3-1]],1)</f>
        <v>0.14232439245252618</v>
      </c>
      <c r="P147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C3</v>
      </c>
      <c r="Q147" s="17">
        <f>SQRT(((iris_dataset[[#This Row],[sepal length (cm)]]-$X$48)^2)+((iris_dataset[[#This Row],[petal length (cm)]]-$Y$48)^2))</f>
        <v>4.5640201577118384</v>
      </c>
      <c r="R147" s="17">
        <f>SQRT(((iris_dataset[[#This Row],[sepal length (cm)]]-$X$49)^2)+((iris_dataset[[#This Row],[petal length (cm)]]-$Y$49)^2))</f>
        <v>1.5729416265483542</v>
      </c>
      <c r="S147" s="17">
        <f>SQRT(((iris_dataset[[#This Row],[sepal length (cm)]]-$X$50)^2)+((iris_dataset[[#This Row],[petal length (cm)]]-$Y$50)^2))</f>
        <v>0.14074671264637559</v>
      </c>
      <c r="T147" s="17">
        <f>SMALL(iris_dataset[[#This Row],[C1-2]:[C3-2]],1)</f>
        <v>0.14074671264637559</v>
      </c>
      <c r="U147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C3</v>
      </c>
    </row>
    <row r="148" spans="1:21" x14ac:dyDescent="0.25">
      <c r="A148" s="15" t="s">
        <v>25</v>
      </c>
      <c r="B148" s="16">
        <v>2</v>
      </c>
      <c r="C148" s="16">
        <v>6.7</v>
      </c>
      <c r="D148" s="16">
        <v>3</v>
      </c>
      <c r="E148" s="16">
        <v>5.2</v>
      </c>
      <c r="F148" s="16">
        <v>2.2999999999999998</v>
      </c>
      <c r="G148" s="17">
        <f>SQRT(((iris_dataset[[#This Row],[sepal length (cm)]]-$X$12)^2)+((iris_dataset[[#This Row],[petal length (cm)]]-$Y$12)^2))</f>
        <v>4.5803929962395156</v>
      </c>
      <c r="H148" s="17">
        <f>SQRT(((iris_dataset[[#This Row],[sepal length (cm)]]-$X$13)^2)+((iris_dataset[[#This Row],[petal length (cm)]]-$Y$13)^2))</f>
        <v>2.3086792761230392</v>
      </c>
      <c r="I148" s="17">
        <f>SQRT(((iris_dataset[[#This Row],[sepal length (cm)]]-$X$14)^2)+((iris_dataset[[#This Row],[petal length (cm)]]-$Y$14)^2))</f>
        <v>1.8248287590894656</v>
      </c>
      <c r="J148" s="17">
        <f>SMALL(iris_dataset[[#This Row],[C1]:[C3]],1)</f>
        <v>1.8248287590894656</v>
      </c>
      <c r="K148" s="6" t="str">
        <f>IF(iris_dataset[[#This Row],[C1]]=iris_dataset[[#This Row],[Menor]],iris_dataset[[#Headers],[C1]],IF(iris_dataset[[#This Row],[C2]]=iris_dataset[[#This Row],[Menor]],iris_dataset[[#Headers],[C2]],iris_dataset[[#Headers],[C3]]))</f>
        <v>C3</v>
      </c>
      <c r="L148" s="17">
        <f>SQRT(((iris_dataset[[#This Row],[sepal length (cm)]]-$X$31)^2)+((iris_dataset[[#This Row],[petal length (cm)]]-$Y$31)^2))</f>
        <v>4.1235848499195695</v>
      </c>
      <c r="M148" s="17">
        <f>SQRT(((iris_dataset[[#This Row],[sepal length (cm)]]-$X$32)^2)+((iris_dataset[[#This Row],[petal length (cm)]]-$Y$32)^2))</f>
        <v>1.235874028930382</v>
      </c>
      <c r="N148" s="17">
        <f>SQRT(((iris_dataset[[#This Row],[sepal length (cm)]]-$X$33)^2)+((iris_dataset[[#This Row],[petal length (cm)]]-$Y$33)^2))</f>
        <v>0.56358198493174927</v>
      </c>
      <c r="O148" s="17">
        <f>SMALL(iris_dataset[[#This Row],[C1-1]:[C3-1]],1)</f>
        <v>0.56358198493174927</v>
      </c>
      <c r="P148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C3</v>
      </c>
      <c r="Q148" s="17">
        <f>SQRT(((iris_dataset[[#This Row],[sepal length (cm)]]-$X$48)^2)+((iris_dataset[[#This Row],[petal length (cm)]]-$Y$48)^2))</f>
        <v>4.1039346973362045</v>
      </c>
      <c r="R148" s="17">
        <f>SQRT(((iris_dataset[[#This Row],[sepal length (cm)]]-$X$49)^2)+((iris_dataset[[#This Row],[petal length (cm)]]-$Y$49)^2))</f>
        <v>1.180523987876702</v>
      </c>
      <c r="S148" s="17">
        <f>SQRT(((iris_dataset[[#This Row],[sepal length (cm)]]-$X$50)^2)+((iris_dataset[[#This Row],[petal length (cm)]]-$Y$50)^2))</f>
        <v>0.49785381148341623</v>
      </c>
      <c r="T148" s="17">
        <f>SMALL(iris_dataset[[#This Row],[C1-2]:[C3-2]],1)</f>
        <v>0.49785381148341623</v>
      </c>
      <c r="U148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C3</v>
      </c>
    </row>
    <row r="149" spans="1:21" x14ac:dyDescent="0.25">
      <c r="A149" s="15" t="s">
        <v>25</v>
      </c>
      <c r="B149" s="16">
        <v>2</v>
      </c>
      <c r="C149" s="16">
        <v>6.3</v>
      </c>
      <c r="D149" s="16">
        <v>2.5</v>
      </c>
      <c r="E149" s="16">
        <v>5</v>
      </c>
      <c r="F149" s="16">
        <v>1.9</v>
      </c>
      <c r="G149" s="17">
        <f>SQRT(((iris_dataset[[#This Row],[sepal length (cm)]]-$X$12)^2)+((iris_dataset[[#This Row],[petal length (cm)]]-$Y$12)^2))</f>
        <v>4.1880783182743846</v>
      </c>
      <c r="H149" s="17">
        <f>SQRT(((iris_dataset[[#This Row],[sepal length (cm)]]-$X$13)^2)+((iris_dataset[[#This Row],[petal length (cm)]]-$Y$13)^2))</f>
        <v>2.0223748416156684</v>
      </c>
      <c r="I149" s="17">
        <f>SQRT(((iris_dataset[[#This Row],[sepal length (cm)]]-$X$14)^2)+((iris_dataset[[#This Row],[petal length (cm)]]-$Y$14)^2))</f>
        <v>2.118962010041709</v>
      </c>
      <c r="J149" s="17">
        <f>SMALL(iris_dataset[[#This Row],[C1]:[C3]],1)</f>
        <v>2.0223748416156684</v>
      </c>
      <c r="K149" s="6" t="str">
        <f>IF(iris_dataset[[#This Row],[C1]]=iris_dataset[[#This Row],[Menor]],iris_dataset[[#Headers],[C1]],IF(iris_dataset[[#This Row],[C2]]=iris_dataset[[#This Row],[Menor]],iris_dataset[[#Headers],[C2]],iris_dataset[[#Headers],[C3]]))</f>
        <v>C2</v>
      </c>
      <c r="L149" s="17">
        <f>SQRT(((iris_dataset[[#This Row],[sepal length (cm)]]-$X$31)^2)+((iris_dataset[[#This Row],[petal length (cm)]]-$Y$31)^2))</f>
        <v>3.7836876773880408</v>
      </c>
      <c r="M149" s="17">
        <f>SQRT(((iris_dataset[[#This Row],[sepal length (cm)]]-$X$32)^2)+((iris_dataset[[#This Row],[petal length (cm)]]-$Y$32)^2))</f>
        <v>0.84380092438915888</v>
      </c>
      <c r="N149" s="17">
        <f>SQRT(((iris_dataset[[#This Row],[sepal length (cm)]]-$X$33)^2)+((iris_dataset[[#This Row],[petal length (cm)]]-$Y$33)^2))</f>
        <v>0.91866231184984148</v>
      </c>
      <c r="O149" s="17">
        <f>SMALL(iris_dataset[[#This Row],[C1-1]:[C3-1]],1)</f>
        <v>0.84380092438915888</v>
      </c>
      <c r="P149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C2</v>
      </c>
      <c r="Q149" s="17">
        <f>SQRT(((iris_dataset[[#This Row],[sepal length (cm)]]-$X$48)^2)+((iris_dataset[[#This Row],[petal length (cm)]]-$Y$48)^2))</f>
        <v>3.7672111700832489</v>
      </c>
      <c r="R149" s="17">
        <f>SQRT(((iris_dataset[[#This Row],[sepal length (cm)]]-$X$49)^2)+((iris_dataset[[#This Row],[petal length (cm)]]-$Y$49)^2))</f>
        <v>0.76827537735101004</v>
      </c>
      <c r="S149" s="17">
        <f>SQRT(((iris_dataset[[#This Row],[sepal length (cm)]]-$X$50)^2)+((iris_dataset[[#This Row],[petal length (cm)]]-$Y$50)^2))</f>
        <v>0.86619711497949969</v>
      </c>
      <c r="T149" s="17">
        <f>SMALL(iris_dataset[[#This Row],[C1-2]:[C3-2]],1)</f>
        <v>0.76827537735101004</v>
      </c>
      <c r="U149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C2</v>
      </c>
    </row>
    <row r="150" spans="1:21" x14ac:dyDescent="0.25">
      <c r="A150" s="15" t="s">
        <v>25</v>
      </c>
      <c r="B150" s="16">
        <v>2</v>
      </c>
      <c r="C150" s="16">
        <v>6.5</v>
      </c>
      <c r="D150" s="16">
        <v>3</v>
      </c>
      <c r="E150" s="16">
        <v>5.2</v>
      </c>
      <c r="F150" s="16">
        <v>2</v>
      </c>
      <c r="G150" s="17">
        <f>SQRT(((iris_dataset[[#This Row],[sepal length (cm)]]-$X$12)^2)+((iris_dataset[[#This Row],[petal length (cm)]]-$Y$12)^2))</f>
        <v>4.4654227123532211</v>
      </c>
      <c r="H150" s="17">
        <f>SQRT(((iris_dataset[[#This Row],[sepal length (cm)]]-$X$13)^2)+((iris_dataset[[#This Row],[petal length (cm)]]-$Y$13)^2))</f>
        <v>2.2561028345356955</v>
      </c>
      <c r="I150" s="17">
        <f>SQRT(((iris_dataset[[#This Row],[sepal length (cm)]]-$X$14)^2)+((iris_dataset[[#This Row],[petal length (cm)]]-$Y$14)^2))</f>
        <v>1.8681541692269403</v>
      </c>
      <c r="J150" s="17">
        <f>SMALL(iris_dataset[[#This Row],[C1]:[C3]],1)</f>
        <v>1.8681541692269403</v>
      </c>
      <c r="K150" s="6" t="str">
        <f>IF(iris_dataset[[#This Row],[C1]]=iris_dataset[[#This Row],[Menor]],iris_dataset[[#Headers],[C1]],IF(iris_dataset[[#This Row],[C2]]=iris_dataset[[#This Row],[Menor]],iris_dataset[[#Headers],[C2]],iris_dataset[[#Headers],[C3]]))</f>
        <v>C3</v>
      </c>
      <c r="L150" s="17">
        <f>SQRT(((iris_dataset[[#This Row],[sepal length (cm)]]-$X$31)^2)+((iris_dataset[[#This Row],[petal length (cm)]]-$Y$31)^2))</f>
        <v>4.0432390235701172</v>
      </c>
      <c r="M150" s="17">
        <f>SQRT(((iris_dataset[[#This Row],[sepal length (cm)]]-$X$32)^2)+((iris_dataset[[#This Row],[petal length (cm)]]-$Y$32)^2))</f>
        <v>1.1174145983543369</v>
      </c>
      <c r="N150" s="17">
        <f>SQRT(((iris_dataset[[#This Row],[sepal length (cm)]]-$X$33)^2)+((iris_dataset[[#This Row],[petal length (cm)]]-$Y$33)^2))</f>
        <v>0.64133366063690023</v>
      </c>
      <c r="O150" s="17">
        <f>SMALL(iris_dataset[[#This Row],[C1-1]:[C3-1]],1)</f>
        <v>0.64133366063690023</v>
      </c>
      <c r="P150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C3</v>
      </c>
      <c r="Q150" s="17">
        <f>SQRT(((iris_dataset[[#This Row],[sepal length (cm)]]-$X$48)^2)+((iris_dataset[[#This Row],[petal length (cm)]]-$Y$48)^2))</f>
        <v>4.025503695191448</v>
      </c>
      <c r="R150" s="17">
        <f>SQRT(((iris_dataset[[#This Row],[sepal length (cm)]]-$X$49)^2)+((iris_dataset[[#This Row],[petal length (cm)]]-$Y$49)^2))</f>
        <v>1.0478757873017817</v>
      </c>
      <c r="S150" s="17">
        <f>SQRT(((iris_dataset[[#This Row],[sepal length (cm)]]-$X$50)^2)+((iris_dataset[[#This Row],[petal length (cm)]]-$Y$50)^2))</f>
        <v>0.58606157842510531</v>
      </c>
      <c r="T150" s="17">
        <f>SMALL(iris_dataset[[#This Row],[C1-2]:[C3-2]],1)</f>
        <v>0.58606157842510531</v>
      </c>
      <c r="U150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C3</v>
      </c>
    </row>
    <row r="151" spans="1:21" x14ac:dyDescent="0.25">
      <c r="A151" s="15" t="s">
        <v>25</v>
      </c>
      <c r="B151" s="16">
        <v>2</v>
      </c>
      <c r="C151" s="16">
        <v>6.2</v>
      </c>
      <c r="D151" s="16">
        <v>3.4</v>
      </c>
      <c r="E151" s="16">
        <v>5.4</v>
      </c>
      <c r="F151" s="16">
        <v>2.2999999999999998</v>
      </c>
      <c r="G151" s="17">
        <f>SQRT(((iris_dataset[[#This Row],[sepal length (cm)]]-$X$12)^2)+((iris_dataset[[#This Row],[petal length (cm)]]-$Y$12)^2))</f>
        <v>4.4777226354476225</v>
      </c>
      <c r="H151" s="17">
        <f>SQRT(((iris_dataset[[#This Row],[sepal length (cm)]]-$X$13)^2)+((iris_dataset[[#This Row],[petal length (cm)]]-$Y$13)^2))</f>
        <v>2.4083189157584592</v>
      </c>
      <c r="I151" s="17">
        <f>SQRT(((iris_dataset[[#This Row],[sepal length (cm)]]-$X$14)^2)+((iris_dataset[[#This Row],[petal length (cm)]]-$Y$14)^2))</f>
        <v>1.7888543819998313</v>
      </c>
      <c r="J151" s="17">
        <f>SMALL(iris_dataset[[#This Row],[C1]:[C3]],1)</f>
        <v>1.7888543819998313</v>
      </c>
      <c r="K151" s="6" t="str">
        <f>IF(iris_dataset[[#This Row],[C1]]=iris_dataset[[#This Row],[Menor]],iris_dataset[[#Headers],[C1]],IF(iris_dataset[[#This Row],[C2]]=iris_dataset[[#This Row],[Menor]],iris_dataset[[#Headers],[C2]],iris_dataset[[#Headers],[C3]]))</f>
        <v>C3</v>
      </c>
      <c r="L151" s="17">
        <f>SQRT(((iris_dataset[[#This Row],[sepal length (cm)]]-$X$31)^2)+((iris_dataset[[#This Row],[petal length (cm)]]-$Y$31)^2))</f>
        <v>4.1290247797158441</v>
      </c>
      <c r="M151" s="17">
        <f>SQRT(((iris_dataset[[#This Row],[sepal length (cm)]]-$X$32)^2)+((iris_dataset[[#This Row],[petal length (cm)]]-$Y$32)^2))</f>
        <v>1.1825006098551036</v>
      </c>
      <c r="N151" s="17">
        <f>SQRT(((iris_dataset[[#This Row],[sepal length (cm)]]-$X$33)^2)+((iris_dataset[[#This Row],[petal length (cm)]]-$Y$33)^2))</f>
        <v>0.72310981989898948</v>
      </c>
      <c r="O151" s="17">
        <f>SMALL(iris_dataset[[#This Row],[C1-1]:[C3-1]],1)</f>
        <v>0.72310981989898948</v>
      </c>
      <c r="P151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C3</v>
      </c>
      <c r="Q151" s="17">
        <f>SQRT(((iris_dataset[[#This Row],[sepal length (cm)]]-$X$48)^2)+((iris_dataset[[#This Row],[petal length (cm)]]-$Y$48)^2))</f>
        <v>4.1150309840874835</v>
      </c>
      <c r="R151" s="17">
        <f>SQRT(((iris_dataset[[#This Row],[sepal length (cm)]]-$X$49)^2)+((iris_dataset[[#This Row],[petal length (cm)]]-$Y$49)^2))</f>
        <v>1.0848305051644533</v>
      </c>
      <c r="S151" s="17">
        <f>SQRT(((iris_dataset[[#This Row],[sepal length (cm)]]-$X$50)^2)+((iris_dataset[[#This Row],[petal length (cm)]]-$Y$50)^2))</f>
        <v>0.69689546967773119</v>
      </c>
      <c r="T151" s="17">
        <f>SMALL(iris_dataset[[#This Row],[C1-2]:[C3-2]],1)</f>
        <v>0.69689546967773119</v>
      </c>
      <c r="U151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C3</v>
      </c>
    </row>
    <row r="152" spans="1:21" x14ac:dyDescent="0.25">
      <c r="A152" s="15" t="s">
        <v>25</v>
      </c>
      <c r="B152" s="16">
        <v>2</v>
      </c>
      <c r="C152" s="16">
        <v>5.9</v>
      </c>
      <c r="D152" s="16">
        <v>3</v>
      </c>
      <c r="E152" s="16">
        <v>5.0999999999999996</v>
      </c>
      <c r="F152" s="16">
        <v>1.8</v>
      </c>
      <c r="G152" s="17">
        <f>SQRT(((iris_dataset[[#This Row],[sepal length (cm)]]-$X$12)^2)+((iris_dataset[[#This Row],[petal length (cm)]]-$Y$12)^2))</f>
        <v>4.0706264874095242</v>
      </c>
      <c r="H152" s="17">
        <f>SQRT(((iris_dataset[[#This Row],[sepal length (cm)]]-$X$13)^2)+((iris_dataset[[#This Row],[petal length (cm)]]-$Y$13)^2))</f>
        <v>2.1023796041628633</v>
      </c>
      <c r="I152" s="17">
        <f>SQRT(((iris_dataset[[#This Row],[sepal length (cm)]]-$X$14)^2)+((iris_dataset[[#This Row],[petal length (cm)]]-$Y$14)^2))</f>
        <v>2.1954498400100149</v>
      </c>
      <c r="J152" s="17">
        <f>SMALL(iris_dataset[[#This Row],[C1]:[C3]],1)</f>
        <v>2.1023796041628633</v>
      </c>
      <c r="K152" s="6" t="str">
        <f>IF(iris_dataset[[#This Row],[C1]]=iris_dataset[[#This Row],[Menor]],iris_dataset[[#Headers],[C1]],IF(iris_dataset[[#This Row],[C2]]=iris_dataset[[#This Row],[Menor]],iris_dataset[[#Headers],[C2]],iris_dataset[[#Headers],[C3]]))</f>
        <v>C2</v>
      </c>
      <c r="L152" s="17">
        <f>SQRT(((iris_dataset[[#This Row],[sepal length (cm)]]-$X$31)^2)+((iris_dataset[[#This Row],[petal length (cm)]]-$Y$31)^2))</f>
        <v>3.7578732800553927</v>
      </c>
      <c r="M152" s="17">
        <f>SQRT(((iris_dataset[[#This Row],[sepal length (cm)]]-$X$32)^2)+((iris_dataset[[#This Row],[petal length (cm)]]-$Y$32)^2))</f>
        <v>0.84462098919255768</v>
      </c>
      <c r="N152" s="17">
        <f>SQRT(((iris_dataset[[#This Row],[sepal length (cm)]]-$X$33)^2)+((iris_dataset[[#This Row],[petal length (cm)]]-$Y$33)^2))</f>
        <v>1.1365892750045645</v>
      </c>
      <c r="O152" s="17">
        <f>SMALL(iris_dataset[[#This Row],[C1-1]:[C3-1]],1)</f>
        <v>0.84462098919255768</v>
      </c>
      <c r="P152" s="6" t="str">
        <f>IF(iris_dataset[[#This Row],[C1-1]]=iris_dataset[[#This Row],[Menor-1]],iris_dataset[[#Headers],[C1]],IF(iris_dataset[[#This Row],[C2-1]]=iris_dataset[[#This Row],[Menor-1]],iris_dataset[[#Headers],[C2]],iris_dataset[[#Headers],[C3]]))</f>
        <v>C2</v>
      </c>
      <c r="Q152" s="17">
        <f>SQRT(((iris_dataset[[#This Row],[sepal length (cm)]]-$X$48)^2)+((iris_dataset[[#This Row],[petal length (cm)]]-$Y$48)^2))</f>
        <v>3.7462354437488306</v>
      </c>
      <c r="R152" s="17">
        <f>SQRT(((iris_dataset[[#This Row],[sepal length (cm)]]-$X$49)^2)+((iris_dataset[[#This Row],[petal length (cm)]]-$Y$49)^2))</f>
        <v>0.73154788611623012</v>
      </c>
      <c r="S152" s="17">
        <f>SQRT(((iris_dataset[[#This Row],[sepal length (cm)]]-$X$50)^2)+((iris_dataset[[#This Row],[petal length (cm)]]-$Y$50)^2))</f>
        <v>1.1026818208787017</v>
      </c>
      <c r="T152" s="17">
        <f>SMALL(iris_dataset[[#This Row],[C1-2]:[C3-2]],1)</f>
        <v>0.73154788611623012</v>
      </c>
      <c r="U152" s="6" t="str">
        <f>IF(iris_dataset[[#This Row],[C1-2]]=iris_dataset[[#This Row],[Menor-2]],iris_dataset[[#Headers],[C1]],IF(iris_dataset[[#This Row],[C2-2]]=iris_dataset[[#This Row],[Menor-2]],iris_dataset[[#Headers],[C2]],iris_dataset[[#Headers],[C3]]))</f>
        <v>C2</v>
      </c>
    </row>
  </sheetData>
  <mergeCells count="8">
    <mergeCell ref="W46:Y46"/>
    <mergeCell ref="AA46:AB46"/>
    <mergeCell ref="G1:K1"/>
    <mergeCell ref="L1:P1"/>
    <mergeCell ref="W10:Y10"/>
    <mergeCell ref="W29:Y29"/>
    <mergeCell ref="AA29:AB29"/>
    <mergeCell ref="Q1:U1"/>
  </mergeCells>
  <phoneticPr fontId="1" type="noConversion"/>
  <conditionalFormatting sqref="K3:K152">
    <cfRule type="cellIs" dxfId="25" priority="7" operator="equal">
      <formula>"C1"</formula>
    </cfRule>
    <cfRule type="cellIs" dxfId="24" priority="8" operator="equal">
      <formula>"C2"</formula>
    </cfRule>
    <cfRule type="cellIs" dxfId="23" priority="9" operator="equal">
      <formula>"C3"</formula>
    </cfRule>
  </conditionalFormatting>
  <conditionalFormatting sqref="P3:P152">
    <cfRule type="cellIs" dxfId="22" priority="4" operator="equal">
      <formula>"C1"</formula>
    </cfRule>
    <cfRule type="cellIs" dxfId="21" priority="5" operator="equal">
      <formula>"C2"</formula>
    </cfRule>
    <cfRule type="cellIs" dxfId="20" priority="6" operator="equal">
      <formula>"C3"</formula>
    </cfRule>
  </conditionalFormatting>
  <conditionalFormatting sqref="U3:U152">
    <cfRule type="cellIs" dxfId="19" priority="1" operator="equal">
      <formula>"C1"</formula>
    </cfRule>
    <cfRule type="cellIs" dxfId="18" priority="2" operator="equal">
      <formula>"C2"</formula>
    </cfRule>
    <cfRule type="cellIs" dxfId="17" priority="3" operator="equal">
      <formula>"C3"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0A008-2B2C-47C0-B719-91E5CBC4F8BC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8 E A A B Q S w M E F A A C A A g A b 1 m E U m I Y y 1 K k A A A A 9 Q A A A B I A H A B D b 2 5 m a W c v U G F j a 2 F n Z S 5 4 b W w g o h g A K K A U A A A A A A A A A A A A A A A A A A A A A A A A A A A A h Y 9 B D o I w F E S v Q r q n r T U m S D 4 l 0 a 0 k R h P j t i k V G q E Q W i x 3 c + G R v I I Y R d 2 5 n D d v M X O / 3 i A d 6 i q 4 q M 7 q x i R o h i k K l J F N r k 2 R o N 6 d w g i l H L Z C n k W h g l E 2 N h 5 s n q D S u T Y m x H u P / R w 3 X U E Y p T N y z D Z 7 W a p a o I + s / 8 u h N t Y J I x X i c H i N 4 Q w v K V 5 E D F M g E 4 N M m 2 / P x r n P 9 g f C u q 9 c 3 y n e u n C 1 A z J F I O 8 L / A F Q S w M E F A A C A A g A b 1 m E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9 Z h F K Q H g f x i Q E A A O A C A A A T A B w A R m 9 y b X V s Y X M v U 2 V j d G l v b j E u b S C i G A A o o B Q A A A A A A A A A A A A A A A A A A A A A A A A A A A C F k c F q G z E Q h u 8 G v 8 O g X N Y g L + u 0 8 S F h D 2 Y 3 o Y W 2 N K x N D 1 E o W m l q i 2 h H i 6 R 1 G 4 K f p w / S F 6 t i B 5 J D n O g i M f r 1 z / + N A q p o H E F z 2 G c X 4 9 F 4 F D b S o w b j T f i p Z Z Q B I 5 R g M Y 5 H k N a V o 4 i p U I V t X j s 1 d E g x u z I W 8 + r x h m L I W H U u V g F 9 E N 6 o O y l q 7 / r W / R G V J G 2 0 g 6 9 I G o M 4 L U 5 n 0 5 m 4 X N S i T n 2 g U Q Z J o f i B r S H p o T i D K a z I a K k R i g / i Z a J c h S 2 b 8 J s a r e l M R F 8 y z j h U z g 4 d h X L O 4 Z K U 0 4 b W 5 f y s K G Y c r g c X s Y n 3 F s v n Y / 7 N E d 5 O + A H t h F W y x X 9 / p d 2 4 A N + 9 6 9 w 2 5 Q 0 s 4 S 5 l m + T 7 W s R P m C L 5 k O 1 n w e H m q b y w t l H S S h / K 6 I e X v k v T O 1 j Y l F M m f u U 6 + O K S c o / 2 7 L 7 0 k s I v 5 7 s D x v K + x 5 A d D c X h 4 Y E F 7 K V N n 0 P r u I F M d Z N U j u k d 0 N C 1 6 H d J 9 K T 5 b f R x S Y / x X Z u D 5 q h N 0 j C k 6 a p h R 7 D f 5 X x z S D z B R u n X G F P f z x T n H / P H d 7 v d Z D w y 9 H r D i / 9 Q S w E C L Q A U A A I A C A B v W Y R S Y h j L U q Q A A A D 1 A A A A E g A A A A A A A A A A A A A A A A A A A A A A Q 2 9 u Z m l n L 1 B h Y 2 t h Z 2 U u e G 1 s U E s B A i 0 A F A A C A A g A b 1 m E U g / K 6 a u k A A A A 6 Q A A A B M A A A A A A A A A A A A A A A A A 8 A A A A F t D b 2 5 0 Z W 5 0 X 1 R 5 c G V z X S 5 4 b W x Q S w E C L Q A U A A I A C A B v W Y R S k B 4 H 8 Y k B A A D g A g A A E w A A A A A A A A A A A A A A A A D h A Q A A R m 9 y b X V s Y X M v U 2 V j d G l v b j E u b V B L B Q Y A A A A A A w A D A M I A A A C 3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F D A A A A A A A A K M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J p c 1 9 k Y X R h c 2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p c m l z X 2 R h d G F z Z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A 0 V D E 0 O j E x O j M w L j E 4 O T k w O T Z a I i A v P j x F b n R y e S B U e X B l P S J G a W x s Q 2 9 s d W 1 u V H l w Z X M i I F Z h b H V l P S J z Q l F V R k J R T U c i I C 8 + P E V u d H J 5 I F R 5 c G U 9 I k Z p b G x D b 2 x 1 b W 5 O Y W 1 l c y I g V m F s d W U 9 I n N b J n F 1 b 3 Q 7 c 2 V w Y W w g b G V u Z 3 R o I C h j b S k m c X V v d D s s J n F 1 b 3 Q 7 c 2 V w Y W w g d 2 l k d G g g K G N t K S Z x d W 9 0 O y w m c X V v d D t w Z X R h b C B s Z W 5 n d G g g K G N t K S Z x d W 9 0 O y w m c X V v d D t w Z X R h b C B 3 a W R 0 a C A o Y 2 0 p J n F 1 b 3 Q 7 L C Z x d W 9 0 O 3 R h c m d l d C Z x d W 9 0 O y w m c X V v d D t 0 Y X J n Z X R f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y a X N f Z G F 0 Y X N l d C 9 B d X R v U m V t b 3 Z l Z E N v b H V t b n M x L n t z Z X B h b C B s Z W 5 n d G g g K G N t K S w w f S Z x d W 9 0 O y w m c X V v d D t T Z W N 0 a W 9 u M S 9 p c m l z X 2 R h d G F z Z X Q v Q X V 0 b 1 J l b W 9 2 Z W R D b 2 x 1 b W 5 z M S 5 7 c 2 V w Y W w g d 2 l k d G g g K G N t K S w x f S Z x d W 9 0 O y w m c X V v d D t T Z W N 0 a W 9 u M S 9 p c m l z X 2 R h d G F z Z X Q v Q X V 0 b 1 J l b W 9 2 Z W R D b 2 x 1 b W 5 z M S 5 7 c G V 0 Y W w g b G V u Z 3 R o I C h j b S k s M n 0 m c X V v d D s s J n F 1 b 3 Q 7 U 2 V j d G l v b j E v a X J p c 1 9 k Y X R h c 2 V 0 L 0 F 1 d G 9 S Z W 1 v d m V k Q 2 9 s d W 1 u c z E u e 3 B l d G F s I H d p Z H R o I C h j b S k s M 3 0 m c X V v d D s s J n F 1 b 3 Q 7 U 2 V j d G l v b j E v a X J p c 1 9 k Y X R h c 2 V 0 L 0 F 1 d G 9 S Z W 1 v d m V k Q 2 9 s d W 1 u c z E u e 3 R h c m d l d C w 0 f S Z x d W 9 0 O y w m c X V v d D t T Z W N 0 a W 9 u M S 9 p c m l z X 2 R h d G F z Z X Q v Q X V 0 b 1 J l b W 9 2 Z W R D b 2 x 1 b W 5 z M S 5 7 d G F y Z 2 V 0 X 2 5 h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a X J p c 1 9 k Y X R h c 2 V 0 L 0 F 1 d G 9 S Z W 1 v d m V k Q 2 9 s d W 1 u c z E u e 3 N l c G F s I G x l b m d 0 a C A o Y 2 0 p L D B 9 J n F 1 b 3 Q 7 L C Z x d W 9 0 O 1 N l Y 3 R p b 2 4 x L 2 l y a X N f Z G F 0 Y X N l d C 9 B d X R v U m V t b 3 Z l Z E N v b H V t b n M x L n t z Z X B h b C B 3 a W R 0 a C A o Y 2 0 p L D F 9 J n F 1 b 3 Q 7 L C Z x d W 9 0 O 1 N l Y 3 R p b 2 4 x L 2 l y a X N f Z G F 0 Y X N l d C 9 B d X R v U m V t b 3 Z l Z E N v b H V t b n M x L n t w Z X R h b C B s Z W 5 n d G g g K G N t K S w y f S Z x d W 9 0 O y w m c X V v d D t T Z W N 0 a W 9 u M S 9 p c m l z X 2 R h d G F z Z X Q v Q X V 0 b 1 J l b W 9 2 Z W R D b 2 x 1 b W 5 z M S 5 7 c G V 0 Y W w g d 2 l k d G g g K G N t K S w z f S Z x d W 9 0 O y w m c X V v d D t T Z W N 0 a W 9 u M S 9 p c m l z X 2 R h d G F z Z X Q v Q X V 0 b 1 J l b W 9 2 Z W R D b 2 x 1 b W 5 z M S 5 7 d G F y Z 2 V 0 L D R 9 J n F 1 b 3 Q 7 L C Z x d W 9 0 O 1 N l Y 3 R p b 2 4 x L 2 l y a X N f Z G F 0 Y X N l d C 9 B d X R v U m V t b 3 Z l Z E N v b H V t b n M x L n t 0 Y X J n Z X R f b m F t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X J p c 1 9 k Y X R h c 2 V 0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J p c 1 9 k Y X R h c 2 V 0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l z X 2 R h d G F z Z X Q v V G l w b y U y M E F s d G V y Y W R v J T I w Y 2 9 t J T I w T G 9 j Y W x p Z G F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y a X N f Z G F 0 Y X N l d C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T R n R 7 B 8 q 0 i T G G f e m i S r X A A A A A A C A A A A A A A Q Z g A A A A E A A C A A A A C 4 e g z v k 8 x C a I o / 9 a a b I Y W X J P C y I K Z k B c r R E W S V 1 k s + I A A A A A A O g A A A A A I A A C A A A A B L O A J z j X b z Y f S d 6 Y 3 s 2 l X v N x k H f T s 4 C 0 t H Z A f h D K B m g F A A A A C r H j 6 i s I 5 4 z u R A c r o D 7 A 4 X D 7 w C D F 7 M Q f k E 3 F N 5 O I Q Q E g 2 z j 1 I N 5 Q h E 2 l j h f P x 2 Q Y X R p d X O Q c H h B j g a r q J m r q b B O 9 i c Z 6 h f M 1 T l K W y E Q Z e 7 z E A A A A D 2 X T G 4 v D b m x x Z G O M i b 4 f 3 f p 6 8 E v g J 8 Y Q D E P c h J M G Y R A + E Y u v / K p Z K o X F 7 3 q 2 e F x u x e X S 1 / y I v I h S n H N y H m l 0 8 1 < / D a t a M a s h u p > 
</file>

<file path=customXml/itemProps1.xml><?xml version="1.0" encoding="utf-8"?>
<ds:datastoreItem xmlns:ds="http://schemas.openxmlformats.org/officeDocument/2006/customXml" ds:itemID="{F77F3545-73FA-48B6-9004-28ACDDB07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iris_dataset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Tavares</dc:creator>
  <cp:lastModifiedBy>Ricardo Tavares</cp:lastModifiedBy>
  <dcterms:created xsi:type="dcterms:W3CDTF">2021-03-06T19:57:45Z</dcterms:created>
  <dcterms:modified xsi:type="dcterms:W3CDTF">2021-04-04T19:51:23Z</dcterms:modified>
</cp:coreProperties>
</file>