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pivotTables/pivotTable1.xml" ContentType="application/vnd.openxmlformats-officedocument.spreadsheetml.pivotTable+xml"/>
  <Override PartName="/xl/drawings/drawing21.xml" ContentType="application/vnd.openxmlformats-officedocument.drawing+xml"/>
  <Override PartName="/xl/queryTables/queryTable1.xml" ContentType="application/vnd.openxmlformats-officedocument.spreadsheetml.queryTab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2.xml" ContentType="application/vnd.openxmlformats-officedocument.drawing+xml"/>
  <Override PartName="/xl/queryTables/queryTable3.xml" ContentType="application/vnd.openxmlformats-officedocument.spreadsheetml.queryTab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modelos_audiencia/"/>
    </mc:Choice>
  </mc:AlternateContent>
  <xr:revisionPtr revIDLastSave="0" documentId="13_ncr:1_{CFF4A90E-06E1-FB4F-B0DB-4C0864989DF4}" xr6:coauthVersionLast="45" xr6:coauthVersionMax="45" xr10:uidLastSave="{00000000-0000-0000-0000-000000000000}"/>
  <bookViews>
    <workbookView xWindow="7340" yWindow="7660" windowWidth="43140" windowHeight="19300" firstSheet="5" activeTab="17" xr2:uid="{4FEA14AC-FC8B-B443-BBB8-D347C4180518}"/>
  </bookViews>
  <sheets>
    <sheet name="Madrid Sur" sheetId="26" r:id="rId1"/>
    <sheet name="default" sheetId="1" r:id="rId2"/>
    <sheet name="illa diagonal" sheetId="25" r:id="rId3"/>
    <sheet name="style outlets getafe" sheetId="23" r:id="rId4"/>
    <sheet name="Plaza Mayor" sheetId="21" r:id="rId5"/>
    <sheet name="Max Center" sheetId="20" r:id="rId6"/>
    <sheet name="Luz del Tajo" sheetId="19" r:id="rId7"/>
    <sheet name="Gran Casa" sheetId="18" r:id="rId8"/>
    <sheet name="Area Sur" sheetId="17" r:id="rId9"/>
    <sheet name="Moda Shopping" sheetId="16" r:id="rId10"/>
    <sheet name="Valle Real" sheetId="15" r:id="rId11"/>
    <sheet name="granvia 2" sheetId="11" r:id="rId12"/>
    <sheet name="Nassica" sheetId="14" r:id="rId13"/>
    <sheet name="plaza loranca 2" sheetId="13" r:id="rId14"/>
    <sheet name="plaza norte 2" sheetId="10" r:id="rId15"/>
    <sheet name="portal de la marina" sheetId="6" r:id="rId16"/>
    <sheet name="plaza rio 2" sheetId="7" r:id="rId17"/>
    <sheet name="gran plaza 2" sheetId="8" r:id="rId18"/>
    <sheet name="finestrelles" sheetId="9" r:id="rId19"/>
    <sheet name="anec blau" sheetId="12" r:id="rId20"/>
    <sheet name="Hoja3" sheetId="3" r:id="rId21"/>
    <sheet name="Hoja5" sheetId="5" r:id="rId22"/>
    <sheet name="Hoja4" sheetId="4" r:id="rId23"/>
  </sheets>
  <definedNames>
    <definedName name="Analisis_Afluencias_Página_sin_título_Serie_temporal" localSheetId="22">Hoja4!$A$1:$C$100</definedName>
    <definedName name="Informe_sin_título_Página_sin_título_Serie_temporal" localSheetId="20">Hoja3!$A$1:$C$86</definedName>
    <definedName name="IWALL_AUDIENCE_DASHBOARD_v2_Copia_de_impactos_por_dia_Serie_temporal" localSheetId="21">Hoja5!$A$1:$B$366</definedName>
  </definedNames>
  <calcPr calcId="191029"/>
  <pivotCaches>
    <pivotCache cacheId="0" r:id="rId24"/>
    <pivotCache cacheId="1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9" i="26" l="1"/>
  <c r="T78" i="26"/>
  <c r="U78" i="26" s="1"/>
  <c r="T77" i="26"/>
  <c r="T76" i="26"/>
  <c r="T75" i="26"/>
  <c r="T74" i="26"/>
  <c r="T73" i="26"/>
  <c r="T72" i="26"/>
  <c r="T71" i="26"/>
  <c r="T70" i="26"/>
  <c r="T81" i="26" s="1"/>
  <c r="T69" i="26"/>
  <c r="T68" i="26"/>
  <c r="T82" i="26" s="1"/>
  <c r="B10" i="26"/>
  <c r="B9" i="26"/>
  <c r="B8" i="26"/>
  <c r="B7" i="26"/>
  <c r="T79" i="25"/>
  <c r="T78" i="25"/>
  <c r="T77" i="25"/>
  <c r="T76" i="25"/>
  <c r="T75" i="25"/>
  <c r="T74" i="25"/>
  <c r="T73" i="25"/>
  <c r="T72" i="25"/>
  <c r="T71" i="25"/>
  <c r="T70" i="25"/>
  <c r="T81" i="25" s="1"/>
  <c r="T69" i="25"/>
  <c r="T68" i="25"/>
  <c r="T82" i="25" s="1"/>
  <c r="B9" i="25"/>
  <c r="B8" i="25"/>
  <c r="B7" i="25"/>
  <c r="T79" i="23"/>
  <c r="T78" i="23"/>
  <c r="T77" i="23"/>
  <c r="T76" i="23"/>
  <c r="T75" i="23"/>
  <c r="T74" i="23"/>
  <c r="T73" i="23"/>
  <c r="T72" i="23"/>
  <c r="T71" i="23"/>
  <c r="T70" i="23"/>
  <c r="T69" i="23"/>
  <c r="T68" i="23"/>
  <c r="B9" i="23"/>
  <c r="B8" i="23"/>
  <c r="B7" i="23"/>
  <c r="Q18" i="3"/>
  <c r="Q17" i="3"/>
  <c r="Q21" i="3"/>
  <c r="Q20" i="3"/>
  <c r="O14" i="3"/>
  <c r="L18" i="3"/>
  <c r="L6" i="3"/>
  <c r="L5" i="3"/>
  <c r="L4" i="3"/>
  <c r="B10" i="1"/>
  <c r="T72" i="18"/>
  <c r="T79" i="21"/>
  <c r="T78" i="21"/>
  <c r="T77" i="21"/>
  <c r="T76" i="21"/>
  <c r="T75" i="21"/>
  <c r="T74" i="21"/>
  <c r="T73" i="21"/>
  <c r="T72" i="21"/>
  <c r="T71" i="21"/>
  <c r="T70" i="21"/>
  <c r="T69" i="21"/>
  <c r="T68" i="21"/>
  <c r="B9" i="21"/>
  <c r="B8" i="21"/>
  <c r="B7" i="21"/>
  <c r="T79" i="20"/>
  <c r="T78" i="20"/>
  <c r="T77" i="20"/>
  <c r="T76" i="20"/>
  <c r="T75" i="20"/>
  <c r="T74" i="20"/>
  <c r="T73" i="20"/>
  <c r="T72" i="20"/>
  <c r="T71" i="20"/>
  <c r="T70" i="20"/>
  <c r="T69" i="20"/>
  <c r="T68" i="20"/>
  <c r="B9" i="20"/>
  <c r="B8" i="20"/>
  <c r="B7" i="20"/>
  <c r="T79" i="19"/>
  <c r="T78" i="19"/>
  <c r="T77" i="19"/>
  <c r="T76" i="19"/>
  <c r="T75" i="19"/>
  <c r="T74" i="19"/>
  <c r="T73" i="19"/>
  <c r="T72" i="19"/>
  <c r="T71" i="19"/>
  <c r="T70" i="19"/>
  <c r="T69" i="19"/>
  <c r="T68" i="19"/>
  <c r="B9" i="19"/>
  <c r="B8" i="19"/>
  <c r="B7" i="19"/>
  <c r="T79" i="18"/>
  <c r="T78" i="18"/>
  <c r="T77" i="18"/>
  <c r="T76" i="18"/>
  <c r="T75" i="18"/>
  <c r="T74" i="18"/>
  <c r="T73" i="18"/>
  <c r="T71" i="18"/>
  <c r="T70" i="18"/>
  <c r="T69" i="18"/>
  <c r="T68" i="18"/>
  <c r="B9" i="18"/>
  <c r="B8" i="18"/>
  <c r="B7" i="18"/>
  <c r="T79" i="17"/>
  <c r="T78" i="17"/>
  <c r="T77" i="17"/>
  <c r="T76" i="17"/>
  <c r="T75" i="17"/>
  <c r="T74" i="17"/>
  <c r="T73" i="17"/>
  <c r="T72" i="17"/>
  <c r="T71" i="17"/>
  <c r="T70" i="17"/>
  <c r="T69" i="17"/>
  <c r="T68" i="17"/>
  <c r="T82" i="17" s="1"/>
  <c r="B9" i="17"/>
  <c r="B8" i="17"/>
  <c r="B7" i="17"/>
  <c r="U74" i="26" l="1"/>
  <c r="U75" i="26"/>
  <c r="U76" i="26"/>
  <c r="U72" i="26"/>
  <c r="U68" i="26"/>
  <c r="U79" i="26"/>
  <c r="U71" i="26"/>
  <c r="U73" i="26"/>
  <c r="U77" i="26"/>
  <c r="U69" i="26"/>
  <c r="U70" i="26"/>
  <c r="T80" i="26"/>
  <c r="U75" i="25"/>
  <c r="U74" i="25"/>
  <c r="U76" i="25"/>
  <c r="U72" i="25"/>
  <c r="U68" i="25"/>
  <c r="U77" i="25"/>
  <c r="U73" i="25"/>
  <c r="U69" i="25"/>
  <c r="U78" i="25"/>
  <c r="U71" i="25"/>
  <c r="U79" i="25"/>
  <c r="U70" i="25"/>
  <c r="T80" i="25"/>
  <c r="T82" i="23"/>
  <c r="T80" i="23"/>
  <c r="B2" i="23" s="1"/>
  <c r="T81" i="23"/>
  <c r="U72" i="23" s="1"/>
  <c r="B17" i="23" s="1"/>
  <c r="T81" i="21"/>
  <c r="U77" i="21" s="1"/>
  <c r="B22" i="21" s="1"/>
  <c r="T82" i="20"/>
  <c r="T82" i="19"/>
  <c r="T82" i="18"/>
  <c r="T82" i="21"/>
  <c r="T80" i="21"/>
  <c r="B2" i="21" s="1"/>
  <c r="T80" i="20"/>
  <c r="B2" i="20" s="1"/>
  <c r="T81" i="20"/>
  <c r="U74" i="20" s="1"/>
  <c r="B19" i="20" s="1"/>
  <c r="T81" i="19"/>
  <c r="U74" i="19" s="1"/>
  <c r="B19" i="19" s="1"/>
  <c r="T80" i="19"/>
  <c r="B2" i="19" s="1"/>
  <c r="T80" i="18"/>
  <c r="B2" i="18" s="1"/>
  <c r="T81" i="18"/>
  <c r="U74" i="18" s="1"/>
  <c r="B19" i="18" s="1"/>
  <c r="T80" i="17"/>
  <c r="B2" i="17" s="1"/>
  <c r="T81" i="17"/>
  <c r="U75" i="17" s="1"/>
  <c r="B20" i="17" s="1"/>
  <c r="B10" i="25" l="1"/>
  <c r="U70" i="23"/>
  <c r="B15" i="23" s="1"/>
  <c r="U73" i="23"/>
  <c r="B18" i="23" s="1"/>
  <c r="U74" i="23"/>
  <c r="B19" i="23" s="1"/>
  <c r="U77" i="23"/>
  <c r="B22" i="23" s="1"/>
  <c r="U68" i="23"/>
  <c r="B13" i="23" s="1"/>
  <c r="U69" i="23"/>
  <c r="B14" i="23" s="1"/>
  <c r="U79" i="23"/>
  <c r="B24" i="23" s="1"/>
  <c r="U76" i="23"/>
  <c r="B21" i="23" s="1"/>
  <c r="U71" i="23"/>
  <c r="B16" i="23" s="1"/>
  <c r="U75" i="23"/>
  <c r="B20" i="23" s="1"/>
  <c r="U78" i="23"/>
  <c r="B23" i="23" s="1"/>
  <c r="U69" i="21"/>
  <c r="B14" i="21" s="1"/>
  <c r="U73" i="21"/>
  <c r="B18" i="21" s="1"/>
  <c r="U76" i="21"/>
  <c r="B21" i="21" s="1"/>
  <c r="U70" i="21"/>
  <c r="B15" i="21" s="1"/>
  <c r="U79" i="21"/>
  <c r="B24" i="21" s="1"/>
  <c r="U75" i="21"/>
  <c r="B20" i="21" s="1"/>
  <c r="U71" i="21"/>
  <c r="B16" i="21" s="1"/>
  <c r="U74" i="21"/>
  <c r="B19" i="21" s="1"/>
  <c r="U78" i="21"/>
  <c r="B23" i="21" s="1"/>
  <c r="U72" i="21"/>
  <c r="B17" i="21" s="1"/>
  <c r="U68" i="21"/>
  <c r="B13" i="21" s="1"/>
  <c r="U79" i="20"/>
  <c r="B24" i="20" s="1"/>
  <c r="U70" i="20"/>
  <c r="B15" i="20" s="1"/>
  <c r="U76" i="20"/>
  <c r="B21" i="20" s="1"/>
  <c r="U71" i="20"/>
  <c r="B16" i="20" s="1"/>
  <c r="U70" i="19"/>
  <c r="B15" i="19" s="1"/>
  <c r="U78" i="19"/>
  <c r="B23" i="19" s="1"/>
  <c r="U76" i="19"/>
  <c r="B21" i="19" s="1"/>
  <c r="U79" i="19"/>
  <c r="B24" i="19" s="1"/>
  <c r="U71" i="19"/>
  <c r="B16" i="19" s="1"/>
  <c r="U70" i="17"/>
  <c r="B15" i="17" s="1"/>
  <c r="U78" i="17"/>
  <c r="B23" i="17" s="1"/>
  <c r="U79" i="17"/>
  <c r="B24" i="17" s="1"/>
  <c r="U71" i="17"/>
  <c r="B16" i="17" s="1"/>
  <c r="U77" i="20"/>
  <c r="B22" i="20" s="1"/>
  <c r="U73" i="20"/>
  <c r="B18" i="20" s="1"/>
  <c r="U69" i="20"/>
  <c r="B14" i="20" s="1"/>
  <c r="U78" i="20"/>
  <c r="B23" i="20" s="1"/>
  <c r="U68" i="20"/>
  <c r="B13" i="20" s="1"/>
  <c r="U72" i="20"/>
  <c r="B17" i="20" s="1"/>
  <c r="U75" i="20"/>
  <c r="B20" i="20" s="1"/>
  <c r="U75" i="19"/>
  <c r="B20" i="19" s="1"/>
  <c r="U73" i="19"/>
  <c r="B18" i="19" s="1"/>
  <c r="U77" i="19"/>
  <c r="B22" i="19" s="1"/>
  <c r="U69" i="19"/>
  <c r="B14" i="19" s="1"/>
  <c r="U68" i="19"/>
  <c r="B13" i="19" s="1"/>
  <c r="U72" i="19"/>
  <c r="B17" i="19" s="1"/>
  <c r="U75" i="18"/>
  <c r="B20" i="18" s="1"/>
  <c r="U79" i="18"/>
  <c r="B24" i="18" s="1"/>
  <c r="U71" i="18"/>
  <c r="B16" i="18" s="1"/>
  <c r="U77" i="18"/>
  <c r="B22" i="18" s="1"/>
  <c r="U73" i="18"/>
  <c r="B18" i="18" s="1"/>
  <c r="U69" i="18"/>
  <c r="B14" i="18" s="1"/>
  <c r="U68" i="18"/>
  <c r="B13" i="18" s="1"/>
  <c r="U78" i="18"/>
  <c r="B23" i="18" s="1"/>
  <c r="U70" i="18"/>
  <c r="B15" i="18" s="1"/>
  <c r="U76" i="18"/>
  <c r="B21" i="18" s="1"/>
  <c r="U72" i="18"/>
  <c r="B17" i="18" s="1"/>
  <c r="U73" i="17"/>
  <c r="B18" i="17" s="1"/>
  <c r="U77" i="17"/>
  <c r="B22" i="17" s="1"/>
  <c r="U69" i="17"/>
  <c r="B14" i="17" s="1"/>
  <c r="U76" i="17"/>
  <c r="B21" i="17" s="1"/>
  <c r="U68" i="17"/>
  <c r="B13" i="17" s="1"/>
  <c r="U74" i="17"/>
  <c r="B19" i="17" s="1"/>
  <c r="U72" i="17"/>
  <c r="B17" i="17" s="1"/>
  <c r="T79" i="16"/>
  <c r="T78" i="16"/>
  <c r="T77" i="16"/>
  <c r="T76" i="16"/>
  <c r="T75" i="16"/>
  <c r="T74" i="16"/>
  <c r="T73" i="16"/>
  <c r="T72" i="16"/>
  <c r="T71" i="16"/>
  <c r="T70" i="16"/>
  <c r="T69" i="16"/>
  <c r="T68" i="16"/>
  <c r="B9" i="16"/>
  <c r="B8" i="16"/>
  <c r="B7" i="16"/>
  <c r="T80" i="14"/>
  <c r="T79" i="15"/>
  <c r="T78" i="15"/>
  <c r="T77" i="15"/>
  <c r="T76" i="15"/>
  <c r="T75" i="15"/>
  <c r="T74" i="15"/>
  <c r="T73" i="15"/>
  <c r="T72" i="15"/>
  <c r="T71" i="15"/>
  <c r="T70" i="15"/>
  <c r="T69" i="15"/>
  <c r="T68" i="15"/>
  <c r="B9" i="15"/>
  <c r="B8" i="15"/>
  <c r="B7" i="15"/>
  <c r="T79" i="14"/>
  <c r="T78" i="14"/>
  <c r="T77" i="14"/>
  <c r="T76" i="14"/>
  <c r="T75" i="14"/>
  <c r="T74" i="14"/>
  <c r="T73" i="14"/>
  <c r="T72" i="14"/>
  <c r="T71" i="14"/>
  <c r="T70" i="14"/>
  <c r="T69" i="14"/>
  <c r="T68" i="14"/>
  <c r="B9" i="14"/>
  <c r="B8" i="14"/>
  <c r="B7" i="14"/>
  <c r="T79" i="13"/>
  <c r="T78" i="13"/>
  <c r="T77" i="13"/>
  <c r="T76" i="13"/>
  <c r="T75" i="13"/>
  <c r="T74" i="13"/>
  <c r="T73" i="13"/>
  <c r="T72" i="13"/>
  <c r="T71" i="13"/>
  <c r="T70" i="13"/>
  <c r="T69" i="13"/>
  <c r="T68" i="13"/>
  <c r="B9" i="13"/>
  <c r="B8" i="13"/>
  <c r="B7" i="13"/>
  <c r="T79" i="12"/>
  <c r="T78" i="12"/>
  <c r="T77" i="12"/>
  <c r="T76" i="12"/>
  <c r="T75" i="12"/>
  <c r="T74" i="12"/>
  <c r="T73" i="12"/>
  <c r="T72" i="12"/>
  <c r="T71" i="12"/>
  <c r="T70" i="12"/>
  <c r="T69" i="12"/>
  <c r="T68" i="12"/>
  <c r="B9" i="12"/>
  <c r="B8" i="12"/>
  <c r="B7" i="12"/>
  <c r="T79" i="11"/>
  <c r="T78" i="11"/>
  <c r="T77" i="11"/>
  <c r="T76" i="11"/>
  <c r="T75" i="11"/>
  <c r="T74" i="11"/>
  <c r="T73" i="11"/>
  <c r="T72" i="11"/>
  <c r="T71" i="11"/>
  <c r="T70" i="11"/>
  <c r="T69" i="11"/>
  <c r="T68" i="11"/>
  <c r="B9" i="11"/>
  <c r="B8" i="11"/>
  <c r="B7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B9" i="10"/>
  <c r="B8" i="10"/>
  <c r="B7" i="10"/>
  <c r="T79" i="9"/>
  <c r="T78" i="9"/>
  <c r="T77" i="9"/>
  <c r="T76" i="9"/>
  <c r="T75" i="9"/>
  <c r="T74" i="9"/>
  <c r="T73" i="9"/>
  <c r="T72" i="9"/>
  <c r="T71" i="9"/>
  <c r="T70" i="9"/>
  <c r="T69" i="9"/>
  <c r="T68" i="9"/>
  <c r="B9" i="9"/>
  <c r="B8" i="9"/>
  <c r="B7" i="9"/>
  <c r="T79" i="8"/>
  <c r="T78" i="8"/>
  <c r="T77" i="8"/>
  <c r="T76" i="8"/>
  <c r="T75" i="8"/>
  <c r="T74" i="8"/>
  <c r="T73" i="8"/>
  <c r="T72" i="8"/>
  <c r="T71" i="8"/>
  <c r="T70" i="8"/>
  <c r="T69" i="8"/>
  <c r="T68" i="8"/>
  <c r="B9" i="8"/>
  <c r="B8" i="8"/>
  <c r="B7" i="8"/>
  <c r="T79" i="7"/>
  <c r="T78" i="7"/>
  <c r="T77" i="7"/>
  <c r="T76" i="7"/>
  <c r="T75" i="7"/>
  <c r="T74" i="7"/>
  <c r="T73" i="7"/>
  <c r="T72" i="7"/>
  <c r="T71" i="7"/>
  <c r="T70" i="7"/>
  <c r="T69" i="7"/>
  <c r="T68" i="7"/>
  <c r="B9" i="7"/>
  <c r="B8" i="7"/>
  <c r="B7" i="7"/>
  <c r="B24" i="6"/>
  <c r="B23" i="6"/>
  <c r="B22" i="6"/>
  <c r="B21" i="6"/>
  <c r="B20" i="6"/>
  <c r="B19" i="6"/>
  <c r="B18" i="6"/>
  <c r="B17" i="6"/>
  <c r="B16" i="6"/>
  <c r="B15" i="6"/>
  <c r="B14" i="6"/>
  <c r="B13" i="6"/>
  <c r="B10" i="6"/>
  <c r="U79" i="6"/>
  <c r="U78" i="6"/>
  <c r="U77" i="6"/>
  <c r="U76" i="6"/>
  <c r="U75" i="6"/>
  <c r="U74" i="6"/>
  <c r="U73" i="6"/>
  <c r="U72" i="6"/>
  <c r="U71" i="6"/>
  <c r="U70" i="6"/>
  <c r="U69" i="6"/>
  <c r="U68" i="6"/>
  <c r="T82" i="6"/>
  <c r="T81" i="6"/>
  <c r="B2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B9" i="6"/>
  <c r="B8" i="6"/>
  <c r="B7" i="6"/>
  <c r="B10" i="23" l="1"/>
  <c r="B10" i="21"/>
  <c r="B10" i="17"/>
  <c r="B10" i="20"/>
  <c r="B10" i="19"/>
  <c r="B10" i="18"/>
  <c r="T81" i="16"/>
  <c r="U79" i="16" s="1"/>
  <c r="B24" i="16" s="1"/>
  <c r="T80" i="16"/>
  <c r="B2" i="16" s="1"/>
  <c r="T82" i="16"/>
  <c r="T82" i="15"/>
  <c r="T80" i="15"/>
  <c r="B2" i="15" s="1"/>
  <c r="T81" i="15"/>
  <c r="U72" i="15" s="1"/>
  <c r="B17" i="15" s="1"/>
  <c r="T82" i="14"/>
  <c r="B2" i="14"/>
  <c r="T81" i="14"/>
  <c r="U70" i="14" s="1"/>
  <c r="B15" i="14" s="1"/>
  <c r="T82" i="13"/>
  <c r="T80" i="13"/>
  <c r="B2" i="13" s="1"/>
  <c r="T81" i="13"/>
  <c r="T82" i="12"/>
  <c r="T80" i="12"/>
  <c r="B2" i="12" s="1"/>
  <c r="T81" i="12"/>
  <c r="U70" i="12" s="1"/>
  <c r="B15" i="12" s="1"/>
  <c r="T82" i="11"/>
  <c r="T80" i="11"/>
  <c r="B2" i="11" s="1"/>
  <c r="T81" i="11"/>
  <c r="U72" i="11" s="1"/>
  <c r="B17" i="11" s="1"/>
  <c r="T82" i="10"/>
  <c r="T80" i="10"/>
  <c r="B2" i="10" s="1"/>
  <c r="T81" i="10"/>
  <c r="U70" i="10" s="1"/>
  <c r="B15" i="10" s="1"/>
  <c r="T82" i="9"/>
  <c r="T80" i="9"/>
  <c r="B2" i="9" s="1"/>
  <c r="T81" i="9"/>
  <c r="U76" i="9" s="1"/>
  <c r="B21" i="9" s="1"/>
  <c r="T82" i="8"/>
  <c r="T80" i="8"/>
  <c r="B2" i="8" s="1"/>
  <c r="T81" i="8"/>
  <c r="U78" i="8" s="1"/>
  <c r="B23" i="8" s="1"/>
  <c r="T82" i="7"/>
  <c r="T80" i="7"/>
  <c r="B2" i="7" s="1"/>
  <c r="T81" i="7"/>
  <c r="B9" i="1"/>
  <c r="B8" i="1"/>
  <c r="B7" i="1"/>
  <c r="H1" i="3"/>
  <c r="H32" i="3" s="1"/>
  <c r="U68" i="16" l="1"/>
  <c r="B13" i="16" s="1"/>
  <c r="U78" i="16"/>
  <c r="B23" i="16" s="1"/>
  <c r="U70" i="16"/>
  <c r="B15" i="16" s="1"/>
  <c r="U74" i="16"/>
  <c r="B19" i="16" s="1"/>
  <c r="U76" i="16"/>
  <c r="B21" i="16" s="1"/>
  <c r="U73" i="16"/>
  <c r="B18" i="16" s="1"/>
  <c r="U77" i="16"/>
  <c r="B22" i="16" s="1"/>
  <c r="U72" i="16"/>
  <c r="B17" i="16" s="1"/>
  <c r="U69" i="16"/>
  <c r="B14" i="16" s="1"/>
  <c r="U71" i="16"/>
  <c r="B16" i="16" s="1"/>
  <c r="U75" i="16"/>
  <c r="B20" i="16" s="1"/>
  <c r="U79" i="15"/>
  <c r="B24" i="15" s="1"/>
  <c r="U71" i="15"/>
  <c r="B16" i="15" s="1"/>
  <c r="U78" i="15"/>
  <c r="B23" i="15" s="1"/>
  <c r="U70" i="15"/>
  <c r="B15" i="15" s="1"/>
  <c r="U73" i="15"/>
  <c r="B18" i="15" s="1"/>
  <c r="U77" i="15"/>
  <c r="B22" i="15" s="1"/>
  <c r="U69" i="15"/>
  <c r="B14" i="15" s="1"/>
  <c r="U76" i="15"/>
  <c r="B21" i="15" s="1"/>
  <c r="U68" i="15"/>
  <c r="B13" i="15" s="1"/>
  <c r="U75" i="15"/>
  <c r="B20" i="15" s="1"/>
  <c r="U74" i="15"/>
  <c r="B19" i="15" s="1"/>
  <c r="U78" i="14"/>
  <c r="B23" i="14" s="1"/>
  <c r="U76" i="14"/>
  <c r="B21" i="14" s="1"/>
  <c r="U79" i="14"/>
  <c r="B24" i="14" s="1"/>
  <c r="U71" i="14"/>
  <c r="B16" i="14" s="1"/>
  <c r="U73" i="14"/>
  <c r="B18" i="14" s="1"/>
  <c r="U69" i="14"/>
  <c r="B14" i="14" s="1"/>
  <c r="U77" i="14"/>
  <c r="B22" i="14" s="1"/>
  <c r="U75" i="14"/>
  <c r="B20" i="14" s="1"/>
  <c r="U68" i="14"/>
  <c r="B13" i="14" s="1"/>
  <c r="U74" i="14"/>
  <c r="B19" i="14" s="1"/>
  <c r="U72" i="14"/>
  <c r="B17" i="14" s="1"/>
  <c r="U69" i="13"/>
  <c r="B14" i="13" s="1"/>
  <c r="U77" i="13"/>
  <c r="B22" i="13" s="1"/>
  <c r="U73" i="13"/>
  <c r="B18" i="13" s="1"/>
  <c r="U76" i="13"/>
  <c r="B21" i="13" s="1"/>
  <c r="U79" i="13"/>
  <c r="B24" i="13" s="1"/>
  <c r="U72" i="13"/>
  <c r="B17" i="13" s="1"/>
  <c r="U78" i="13"/>
  <c r="B23" i="13" s="1"/>
  <c r="U70" i="13"/>
  <c r="B15" i="13" s="1"/>
  <c r="U68" i="13"/>
  <c r="B13" i="13" s="1"/>
  <c r="U75" i="13"/>
  <c r="B20" i="13" s="1"/>
  <c r="U71" i="13"/>
  <c r="B16" i="13" s="1"/>
  <c r="U74" i="13"/>
  <c r="B19" i="13" s="1"/>
  <c r="U79" i="12"/>
  <c r="B24" i="12" s="1"/>
  <c r="U71" i="12"/>
  <c r="B16" i="12" s="1"/>
  <c r="U78" i="12"/>
  <c r="B23" i="12" s="1"/>
  <c r="U77" i="12"/>
  <c r="B22" i="12" s="1"/>
  <c r="U73" i="12"/>
  <c r="B18" i="12" s="1"/>
  <c r="U69" i="12"/>
  <c r="B14" i="12" s="1"/>
  <c r="U75" i="12"/>
  <c r="B20" i="12" s="1"/>
  <c r="U68" i="12"/>
  <c r="B13" i="12" s="1"/>
  <c r="U74" i="12"/>
  <c r="B19" i="12" s="1"/>
  <c r="U76" i="12"/>
  <c r="B21" i="12" s="1"/>
  <c r="U72" i="12"/>
  <c r="B17" i="12" s="1"/>
  <c r="U71" i="11"/>
  <c r="B16" i="11" s="1"/>
  <c r="U78" i="11"/>
  <c r="B23" i="11" s="1"/>
  <c r="U70" i="11"/>
  <c r="B15" i="11" s="1"/>
  <c r="U74" i="11"/>
  <c r="B19" i="11" s="1"/>
  <c r="U69" i="11"/>
  <c r="B14" i="11" s="1"/>
  <c r="U77" i="11"/>
  <c r="B22" i="11" s="1"/>
  <c r="U73" i="11"/>
  <c r="B18" i="11" s="1"/>
  <c r="U68" i="11"/>
  <c r="B13" i="11" s="1"/>
  <c r="B10" i="11" s="1"/>
  <c r="U76" i="11"/>
  <c r="B21" i="11" s="1"/>
  <c r="U79" i="11"/>
  <c r="B24" i="11" s="1"/>
  <c r="U75" i="11"/>
  <c r="B20" i="11" s="1"/>
  <c r="U68" i="10"/>
  <c r="B13" i="10" s="1"/>
  <c r="U79" i="10"/>
  <c r="B24" i="10" s="1"/>
  <c r="U71" i="10"/>
  <c r="B16" i="10" s="1"/>
  <c r="U75" i="10"/>
  <c r="B20" i="10" s="1"/>
  <c r="U78" i="10"/>
  <c r="B23" i="10" s="1"/>
  <c r="U76" i="10"/>
  <c r="B21" i="10" s="1"/>
  <c r="U72" i="10"/>
  <c r="B17" i="10" s="1"/>
  <c r="U73" i="10"/>
  <c r="B18" i="10" s="1"/>
  <c r="U69" i="10"/>
  <c r="B14" i="10" s="1"/>
  <c r="U77" i="10"/>
  <c r="B22" i="10" s="1"/>
  <c r="U74" i="10"/>
  <c r="B19" i="10" s="1"/>
  <c r="U78" i="9"/>
  <c r="B23" i="9" s="1"/>
  <c r="U70" i="9"/>
  <c r="B15" i="9" s="1"/>
  <c r="U77" i="9"/>
  <c r="B22" i="9" s="1"/>
  <c r="U69" i="9"/>
  <c r="B14" i="9" s="1"/>
  <c r="U79" i="9"/>
  <c r="B24" i="9" s="1"/>
  <c r="U71" i="9"/>
  <c r="B16" i="9" s="1"/>
  <c r="U75" i="9"/>
  <c r="B20" i="9" s="1"/>
  <c r="U74" i="9"/>
  <c r="B19" i="9" s="1"/>
  <c r="U68" i="9"/>
  <c r="B13" i="9" s="1"/>
  <c r="U73" i="9"/>
  <c r="B18" i="9" s="1"/>
  <c r="U72" i="9"/>
  <c r="B17" i="9" s="1"/>
  <c r="U68" i="8"/>
  <c r="B13" i="8" s="1"/>
  <c r="U79" i="8"/>
  <c r="B24" i="8" s="1"/>
  <c r="U71" i="8"/>
  <c r="B16" i="8" s="1"/>
  <c r="U75" i="8"/>
  <c r="B20" i="8" s="1"/>
  <c r="U72" i="8"/>
  <c r="B17" i="8" s="1"/>
  <c r="U76" i="8"/>
  <c r="B21" i="8" s="1"/>
  <c r="U73" i="8"/>
  <c r="B18" i="8" s="1"/>
  <c r="U77" i="8"/>
  <c r="B22" i="8" s="1"/>
  <c r="U69" i="8"/>
  <c r="B14" i="8" s="1"/>
  <c r="U70" i="8"/>
  <c r="B15" i="8" s="1"/>
  <c r="U74" i="8"/>
  <c r="B19" i="8" s="1"/>
  <c r="U76" i="7"/>
  <c r="B21" i="7" s="1"/>
  <c r="U72" i="7"/>
  <c r="B17" i="7" s="1"/>
  <c r="U68" i="7"/>
  <c r="B13" i="7" s="1"/>
  <c r="U75" i="7"/>
  <c r="B20" i="7" s="1"/>
  <c r="U71" i="7"/>
  <c r="B16" i="7" s="1"/>
  <c r="U79" i="7"/>
  <c r="B24" i="7" s="1"/>
  <c r="U78" i="7"/>
  <c r="B23" i="7" s="1"/>
  <c r="U70" i="7"/>
  <c r="B15" i="7" s="1"/>
  <c r="U77" i="7"/>
  <c r="B22" i="7" s="1"/>
  <c r="U69" i="7"/>
  <c r="B14" i="7" s="1"/>
  <c r="U73" i="7"/>
  <c r="B18" i="7" s="1"/>
  <c r="U74" i="7"/>
  <c r="B19" i="7" s="1"/>
  <c r="H31" i="3"/>
  <c r="H29" i="3"/>
  <c r="H28" i="3"/>
  <c r="H19" i="3"/>
  <c r="H11" i="3"/>
  <c r="H3" i="3"/>
  <c r="H47" i="3"/>
  <c r="H39" i="3"/>
  <c r="H27" i="3"/>
  <c r="H26" i="3"/>
  <c r="H25" i="3"/>
  <c r="H18" i="3"/>
  <c r="H10" i="3"/>
  <c r="H54" i="3"/>
  <c r="H46" i="3"/>
  <c r="H38" i="3"/>
  <c r="H30" i="3"/>
  <c r="H2" i="3"/>
  <c r="H17" i="3"/>
  <c r="H9" i="3"/>
  <c r="H53" i="3"/>
  <c r="H45" i="3"/>
  <c r="H37" i="3"/>
  <c r="H24" i="3"/>
  <c r="H16" i="3"/>
  <c r="H8" i="3"/>
  <c r="H52" i="3"/>
  <c r="H44" i="3"/>
  <c r="H36" i="3"/>
  <c r="H23" i="3"/>
  <c r="H15" i="3"/>
  <c r="H7" i="3"/>
  <c r="H51" i="3"/>
  <c r="H43" i="3"/>
  <c r="H35" i="3"/>
  <c r="H22" i="3"/>
  <c r="H14" i="3"/>
  <c r="H6" i="3"/>
  <c r="H50" i="3"/>
  <c r="H42" i="3"/>
  <c r="H34" i="3"/>
  <c r="H21" i="3"/>
  <c r="H13" i="3"/>
  <c r="H5" i="3"/>
  <c r="H49" i="3"/>
  <c r="H41" i="3"/>
  <c r="H33" i="3"/>
  <c r="H20" i="3"/>
  <c r="H12" i="3"/>
  <c r="H4" i="3"/>
  <c r="H48" i="3"/>
  <c r="H40" i="3"/>
  <c r="B10" i="16" l="1"/>
  <c r="B10" i="15"/>
  <c r="B10" i="14"/>
  <c r="B10" i="13"/>
  <c r="B10" i="12"/>
  <c r="B10" i="10"/>
  <c r="B10" i="9"/>
  <c r="B10" i="8"/>
  <c r="B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5D1BF8-C685-6C4E-BF8F-481004334E07}" name="Analisis Afluencias_Página sin título_Serie temporal" type="6" refreshedVersion="6" background="1" saveData="1">
    <textPr codePage="65001" sourceFile="/Users/ricardpuig/Downloads/Analisis Afluencias_Página sin título_Serie temporal.csv" decimal="," thousands="." comma="1">
      <textFields count="2">
        <textField/>
        <textField/>
      </textFields>
    </textPr>
  </connection>
  <connection id="2" xr16:uid="{B14FC352-E3D2-DD46-8EE8-EC8BA78486CE}" name="Informe sin título_Página sin título_Serie temporal" type="6" refreshedVersion="6" background="1" saveData="1">
    <textPr codePage="65001" sourceFile="/Users/ricardpuig/Downloads/Informe sin título_Página sin título_Serie temporal.csv" decimal="," thousands="." comma="1">
      <textFields count="2">
        <textField/>
        <textField/>
      </textFields>
    </textPr>
  </connection>
  <connection id="3" xr16:uid="{6B4B2B65-8A40-AB46-834D-2CEF538EDD09}" name="IWALL_AUDIENCE_DASHBOARD v2_Copia de impactos por dia_Serie temporal" type="6" refreshedVersion="6" background="1" saveData="1">
    <textPr codePage="65001" sourceFile="/Users/ricardpuig/Downloads/IWALL_AUDIENCE_DASHBOARD v2_Copia de impactos por dia_Serie temporal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<sst xmlns="http://schemas.openxmlformats.org/spreadsheetml/2006/main" count="1547" uniqueCount="222">
  <si>
    <t>weekly</t>
  </si>
  <si>
    <t>hourly</t>
  </si>
  <si>
    <t>weekday</t>
  </si>
  <si>
    <t>fecha (Año y semana ISO)</t>
  </si>
  <si>
    <t>afluencia</t>
  </si>
  <si>
    <t>Del 18 may 2020 al 24 may 2020 (Semana 21)</t>
  </si>
  <si>
    <t>Del 25 may 2020 al 31 may 2020 (Semana 22)</t>
  </si>
  <si>
    <t>Del 1 jun 2020 al 7 jun 2020 (Semana 23)</t>
  </si>
  <si>
    <t>Del 8 jun 2020 al 14 jun 2020 (Semana 24)</t>
  </si>
  <si>
    <t>Del 15 jun 2020 al 21 jun 2020 (Semana 25)</t>
  </si>
  <si>
    <t>Del 22 jun 2020 al 28 jun 2020 (Semana 26)</t>
  </si>
  <si>
    <t>Del 29 jun 2020 al 5 jul 2020 (Semana 27)</t>
  </si>
  <si>
    <t>Del 6 jul 2020 al 12 jul 2020 (Semana 28)</t>
  </si>
  <si>
    <t>Del 13 jul 2020 al 19 jul 2020 (Semana 29)</t>
  </si>
  <si>
    <t>Del 20 jul 2020 al 26 jul 2020 (Semana 30)</t>
  </si>
  <si>
    <t>Del 27 jul 2020 al 2 ago 2020 (Semana 31)</t>
  </si>
  <si>
    <t>Del 3 ago 2020 al 9 ago 2020 (Semana 32)</t>
  </si>
  <si>
    <t>Del 10 ago 2020 al 16 ago 2020 (Semana 33)</t>
  </si>
  <si>
    <t>Del 17 ago 2020 al 23 ago 2020 (Semana 34)</t>
  </si>
  <si>
    <t>Del 24 ago 2020 al 30 ago 2020 (Semana 35)</t>
  </si>
  <si>
    <t>Del 31 ago 2020 al 6 sept 2020 (Semana 36)</t>
  </si>
  <si>
    <t>Del 7 sept 2020 al 13 sept 2020 (Semana 37)</t>
  </si>
  <si>
    <t>Del 14 sept 2020 al 20 sept 2020 (Semana 38)</t>
  </si>
  <si>
    <t>Del 21 sept 2020 al 27 sept 2020 (Semana 39)</t>
  </si>
  <si>
    <t>Del 28 sept 2020 al 4 oct 2020 (Semana 40)</t>
  </si>
  <si>
    <t>Del 5 oct 2020 al 11 oct 2020 (Semana 41)</t>
  </si>
  <si>
    <t>Del 12 oct 2020 al 18 oct 2020 (Semana 42)</t>
  </si>
  <si>
    <t>Del 19 oct 2020 al 25 oct 2020 (Semana 43)</t>
  </si>
  <si>
    <t>Del 26 oct 2020 al 1 nov 2020 (Semana 44)</t>
  </si>
  <si>
    <t>Del 2 nov 2020 al 8 nov 2020 (Semana 45)</t>
  </si>
  <si>
    <t>Del 9 nov 2020 al 15 nov 2020 (Semana 46)</t>
  </si>
  <si>
    <t>Del 16 nov 2020 al 22 nov 2020 (Semana 47)</t>
  </si>
  <si>
    <t>Del 23 nov 2020 al 29 nov 2020 (Semana 48)</t>
  </si>
  <si>
    <t>Del 30 nov 2020 al 6 dic 2020 (Semana 49)</t>
  </si>
  <si>
    <t>Del 7 dic 2020 al 13 dic 2020 (Semana 50)</t>
  </si>
  <si>
    <t>Del 14 dic 2020 al 20 dic 2020 (Semana 51)</t>
  </si>
  <si>
    <t>Del 21 dic 2020 al 27 dic 2020 (Semana 52)</t>
  </si>
  <si>
    <t>Del 28 dic 2020 al 3 ene 2021 (Semana 53)</t>
  </si>
  <si>
    <t>Del 4 ene 2021 al 10 ene 2021 (Semana 1)</t>
  </si>
  <si>
    <t>Del 11 ene 2021 al 17 ene 2021 (Semana 2)</t>
  </si>
  <si>
    <t>Del 1 mar 2021 al 7 mar 2021 (Semana 9)</t>
  </si>
  <si>
    <t>Del 8 mar 2021 al 14 mar 2021 (Semana 10)</t>
  </si>
  <si>
    <t>Del 15 mar 2021 al 21 mar 2021 (Semana 11)</t>
  </si>
  <si>
    <t>Del 22 mar 2021 al 28 mar 2021 (Semana 12)</t>
  </si>
  <si>
    <t>Del 29 mar 2021 al 4 abr 2021 (Semana 13)</t>
  </si>
  <si>
    <t>Del 5 abr 2021 al 11 abr 2021 (Semana 14)</t>
  </si>
  <si>
    <t>Del 12 abr 2021 al 18 abr 2021 (Semana 15)</t>
  </si>
  <si>
    <t>Del 19 abr 2021 al 25 abr 2021 (Semana 16)</t>
  </si>
  <si>
    <t>Del 26 abr 2021 al 2 may 2021 (Semana 17)</t>
  </si>
  <si>
    <t>Del 3 may 2021 al 9 may 2021 (Semana 18)</t>
  </si>
  <si>
    <t>Del 10 may 2021 al 16 may 2021 (Semana 19)</t>
  </si>
  <si>
    <t>Del 17 may 2021 al 23 may 2021 (Semana 20)</t>
  </si>
  <si>
    <t>Del 24 may 2021 al 30 may 2021 (Semana 21)</t>
  </si>
  <si>
    <t>Del 31 may 2021 al 6 jun 2021 (Semana 22)</t>
  </si>
  <si>
    <t>Del 7 jun 2021 al 13 jun 2021 (Semana 23)</t>
  </si>
  <si>
    <t>Del 14 jun 2021 al 20 jun 2021 (Semana 24)</t>
  </si>
  <si>
    <t>Del 21 jun 2021 al 27 jun 2021 (Semana 25)</t>
  </si>
  <si>
    <t>Del 28 jun 2021 al 4 jul 2021 (Semana 26)</t>
  </si>
  <si>
    <t>Del 5 jul 2021 al 11 jul 2021 (Semana 27)</t>
  </si>
  <si>
    <t>Del 12 jul 2021 al 18 jul 2021 (Semana 28)</t>
  </si>
  <si>
    <t>Del 19 jul 2021 al 25 jul 2021 (Semana 29)</t>
  </si>
  <si>
    <t>Del 26 jul 2021 al 1 ago 2021 (Semana 30)</t>
  </si>
  <si>
    <t>Del 2 ago 2021 al 8 ago 2021 (Semana 31)</t>
  </si>
  <si>
    <t>Del 9 ago 2021 al 15 ago 2021 (Semana 32)</t>
  </si>
  <si>
    <t>Del 16 ago 2021 al 22 ago 2021 (Semana 33)</t>
  </si>
  <si>
    <t>Del 23 ago 2021 al 29 ago 2021 (Semana 34)</t>
  </si>
  <si>
    <t>Del 30 ago 2021 al 5 sept 2021 (Semana 35)</t>
  </si>
  <si>
    <t>Del 6 sept 2021 al 12 sept 2021 (Semana 36)</t>
  </si>
  <si>
    <t>Del 13 sept 2021 al 19 sept 2021 (Semana 37)</t>
  </si>
  <si>
    <t>Del 20 sept 2021 al 26 sept 2021 (Semana 38)</t>
  </si>
  <si>
    <t>Del 27 sept 2021 al 3 oct 2021 (Semana 39)</t>
  </si>
  <si>
    <t>Del 4 oct 2021 al 10 oct 2021 (Semana 40)</t>
  </si>
  <si>
    <t>Del 11 oct 2021 al 17 oct 2021 (Semana 41)</t>
  </si>
  <si>
    <t>Del 27 dic 2021 al 2 ene 2022 (Semana 52)</t>
  </si>
  <si>
    <t>Del 3 ene 2022 al 9 ene 2022 (Semana 1)</t>
  </si>
  <si>
    <t>Del 10 ene 2022 al 16 ene 2022 (Semana 2)</t>
  </si>
  <si>
    <t>Del 17 ene 2022 al 23 ene 2022 (Semana 3)</t>
  </si>
  <si>
    <t>Del 24 ene 2022 al 30 ene 2022 (Semana 4)</t>
  </si>
  <si>
    <t>Del 31 ene 2022 al 6 feb 2022 (Semana 5)</t>
  </si>
  <si>
    <t>Del 7 feb 2022 al 13 feb 2022 (Semana 6)</t>
  </si>
  <si>
    <t>Del 14 feb 2022 al 20 feb 2022 (Semana 7)</t>
  </si>
  <si>
    <t>Del 21 feb 2022 al 27 feb 2022 (Semana 8)</t>
  </si>
  <si>
    <t>Del 28 feb 2022 al 6 mar 2022 (Semana 9)</t>
  </si>
  <si>
    <t>Del 7 mar 2022 al 13 mar 2022 (Semana 10)</t>
  </si>
  <si>
    <t>Del 14 mar 2022 al 20 mar 2022 (Semana 11)</t>
  </si>
  <si>
    <t>Del 21 mar 2022 al 27 mar 2022 (Semana 12)</t>
  </si>
  <si>
    <t>Del 28 mar 2022 al 3 abr 2022 (Semana 13)</t>
  </si>
  <si>
    <t>Del 4 abr 2022 al 10 abr 2022 (Semana 14)</t>
  </si>
  <si>
    <t>Del 11 abr 2022 al 17 abr 2022 (Semana 15)</t>
  </si>
  <si>
    <t>Del 18 abr 2022 al 24 abr 2022 (Semana 16)</t>
  </si>
  <si>
    <t>semana</t>
  </si>
  <si>
    <t>Etiquetas de fila</t>
  </si>
  <si>
    <t>Total general</t>
  </si>
  <si>
    <t>Máx. de afluencia</t>
  </si>
  <si>
    <t>last_updated (Año y semana ISO)</t>
  </si>
  <si>
    <t>visits_today</t>
  </si>
  <si>
    <t>Del 18 ene 2021 al 24 ene 2021 (Semana 3)</t>
  </si>
  <si>
    <t>Del 25 ene 2021 al 31 ene 2021 (Semana 4)</t>
  </si>
  <si>
    <t>Del 1 feb 2021 al 7 feb 2021 (Semana 5)</t>
  </si>
  <si>
    <t>Del 8 feb 2021 al 14 feb 2021 (Semana 6)</t>
  </si>
  <si>
    <t>Del 15 feb 2021 al 21 feb 2021 (Semana 7)</t>
  </si>
  <si>
    <t>Del 22 feb 2021 al 28 feb 2021 (Semana 8)</t>
  </si>
  <si>
    <t>Del 18 oct 2021 al 24 oct 2021 (Semana 42)</t>
  </si>
  <si>
    <t>Del 25 oct 2021 al 31 oct 2021 (Semana 43)</t>
  </si>
  <si>
    <t>Del 1 nov 2021 al 7 nov 2021 (Semana 44)</t>
  </si>
  <si>
    <t>Del 8 nov 2021 al 14 nov 2021 (Semana 45)</t>
  </si>
  <si>
    <t>Del 15 nov 2021 al 21 nov 2021 (Semana 46)</t>
  </si>
  <si>
    <t>Del 22 nov 2021 al 28 nov 2021 (Semana 47)</t>
  </si>
  <si>
    <t>Del 29 nov 2021 al 5 dic 2021 (Semana 48)</t>
  </si>
  <si>
    <t>Del 6 dic 2021 al 12 dic 2021 (Semana 49)</t>
  </si>
  <si>
    <t>Del 13 dic 2021 al 19 dic 2021 (Semana 50)</t>
  </si>
  <si>
    <t>Del 20 dic 2021 al 26 dic 2021 (Semana 51)</t>
  </si>
  <si>
    <t>Máx. de visits_today</t>
  </si>
  <si>
    <t>normalized</t>
  </si>
  <si>
    <t>illa</t>
  </si>
  <si>
    <t>Año y semana</t>
  </si>
  <si>
    <t>impactos garantizados</t>
  </si>
  <si>
    <t>Del 25 abr 2022 al 1 may 2022 (Semana 17)</t>
  </si>
  <si>
    <t>Del 2 may 2022 al 8 may 2022 (Semana 18)</t>
  </si>
  <si>
    <t>Del 9 may 2022 al 15 may 2022 (Semana 19)</t>
  </si>
  <si>
    <t>Del 16 may 2022 al 22 may 2022 (Semana 20)</t>
  </si>
  <si>
    <t>Del 23 may 2022 al 29 may 2022 (Semana 21)</t>
  </si>
  <si>
    <t>Del 30 may 2022 al 5 jun 2022 (Semana 22)</t>
  </si>
  <si>
    <t>Del 6 jun 2022 al 12 jun 2022 (Semana 23)</t>
  </si>
  <si>
    <t>Del 13 jun 2022 al 19 jun 2022 (Semana 24)</t>
  </si>
  <si>
    <t>Del 20 jun 2022 al 26 jun 2022 (Semana 25)</t>
  </si>
  <si>
    <t>Del 27 jun 2022 al 3 jul 2022 (Semana 26)</t>
  </si>
  <si>
    <t>Del 4 jul 2022 al 10 jul 2022 (Semana 27)</t>
  </si>
  <si>
    <t>Del 11 jul 2022 al 17 jul 2022 (Semana 28)</t>
  </si>
  <si>
    <t>Del 18 jul 2022 al 24 jul 2022 (Semana 29)</t>
  </si>
  <si>
    <t>Del 25 jul 2022 al 31 jul 2022 (Semana 30)</t>
  </si>
  <si>
    <t>Del 1 ago 2022 al 7 ago 2022 (Semana 31)</t>
  </si>
  <si>
    <t>Del 8 ago 2022 al 14 ago 2022 (Semana 32)</t>
  </si>
  <si>
    <t>Del 15 ago 2022 al 21 ago 2022 (Semana 33)</t>
  </si>
  <si>
    <t>Del 22 ago 2022 al 28 ago 2022 (Semana 34)</t>
  </si>
  <si>
    <t>Del 29 ago 2022 al 4 sept 2022 (Semana 35)</t>
  </si>
  <si>
    <t>Del 5 sept 2022 al 11 sept 2022 (Semana 36)</t>
  </si>
  <si>
    <t>Del 12 sept 2022 al 18 sept 2022 (Semana 37)</t>
  </si>
  <si>
    <t>Del 19 sept 2022 al 25 sept 2022 (Semana 38)</t>
  </si>
  <si>
    <t>Del 26 sept 2022 al 2 oct 2022 (Semana 39)</t>
  </si>
  <si>
    <t>Del 3 oct 2022 al 9 oct 2022 (Semana 40)</t>
  </si>
  <si>
    <t>Del 10 oct 2022 al 16 oct 2022 (Semana 41)</t>
  </si>
  <si>
    <t>Del 17 oct 2022 al 23 oct 2022 (Semana 42)</t>
  </si>
  <si>
    <t>Del 24 oct 2022 al 30 oct 2022 (Semana 43)</t>
  </si>
  <si>
    <t>Del 31 oct 2022 al 6 nov 2022 (Semana 44)</t>
  </si>
  <si>
    <t>Del 7 nov 2022 al 13 nov 2022 (Semana 45)</t>
  </si>
  <si>
    <t>Del 14 nov 2022 al 20 nov 2022 (Semana 46)</t>
  </si>
  <si>
    <t>Del 21 nov 2022 al 27 nov 2022 (Semana 47)</t>
  </si>
  <si>
    <t>Del 28 nov 2022 al 4 dic 2022 (Semana 48)</t>
  </si>
  <si>
    <t>Del 5 dic 2022 al 11 dic 2022 (Semana 49)</t>
  </si>
  <si>
    <t>Del 12 dic 2022 al 18 dic 2022 (Semana 50)</t>
  </si>
  <si>
    <t>Del 19 dic 2022 al 25 dic 2022 (Semana 51)</t>
  </si>
  <si>
    <t>Del 26 dic 2022 al 1 ene 2023 (Semana 52)</t>
  </si>
  <si>
    <t>Monthly</t>
  </si>
  <si>
    <t>IMPRESSIONS BEHAVIOR</t>
  </si>
  <si>
    <t>num</t>
  </si>
  <si>
    <t>lun</t>
  </si>
  <si>
    <t>mar</t>
  </si>
  <si>
    <t>mier</t>
  </si>
  <si>
    <t>juev</t>
  </si>
  <si>
    <t>vier</t>
  </si>
  <si>
    <t>sab</t>
  </si>
  <si>
    <t>dom</t>
  </si>
  <si>
    <t>jan</t>
  </si>
  <si>
    <t>feb</t>
  </si>
  <si>
    <t>abri</t>
  </si>
  <si>
    <t>maig</t>
  </si>
  <si>
    <t>jul</t>
  </si>
  <si>
    <t>ago</t>
  </si>
  <si>
    <t>set</t>
  </si>
  <si>
    <t>oct</t>
  </si>
  <si>
    <t>nov</t>
  </si>
  <si>
    <t>dec</t>
  </si>
  <si>
    <t>jun</t>
  </si>
  <si>
    <t>EXPORT BEHAVIOR MODEL</t>
  </si>
  <si>
    <t>monthly</t>
  </si>
  <si>
    <t>mall model</t>
  </si>
  <si>
    <t>default</t>
  </si>
  <si>
    <t>AUDIENCE DATA</t>
  </si>
  <si>
    <t>CURRENT</t>
  </si>
  <si>
    <t>portal marina</t>
  </si>
  <si>
    <t>maximo</t>
  </si>
  <si>
    <t>MALL DATA</t>
  </si>
  <si>
    <t>AVERAGE</t>
  </si>
  <si>
    <t>TOTAL</t>
  </si>
  <si>
    <t>TOTAL AFLUENCIA ANUAL ESTIMADA</t>
  </si>
  <si>
    <t>MEDIAN</t>
  </si>
  <si>
    <t>MONTH BEHAVIOR</t>
  </si>
  <si>
    <t>BEHAVIOR TYPE</t>
  </si>
  <si>
    <t>MONTH</t>
  </si>
  <si>
    <t>ESTIMATION</t>
  </si>
  <si>
    <t>Plaza Rio 2</t>
  </si>
  <si>
    <t>Gran Plaza 2</t>
  </si>
  <si>
    <t>Finestrelles</t>
  </si>
  <si>
    <t>Plaza Norte 2</t>
  </si>
  <si>
    <t>Gran Via 2</t>
  </si>
  <si>
    <t>Anec Blau</t>
  </si>
  <si>
    <t>Plaza Loranca 2</t>
  </si>
  <si>
    <t>  583857</t>
  </si>
  <si>
    <t>Nassica</t>
  </si>
  <si>
    <t>Area Sur</t>
  </si>
  <si>
    <t>Gran Casa</t>
  </si>
  <si>
    <t>Luz del Tajo</t>
  </si>
  <si>
    <t>Max Center</t>
  </si>
  <si>
    <t>Plaza Mayor</t>
  </si>
  <si>
    <t xml:space="preserve">   </t>
  </si>
  <si>
    <t>Style Outlets Getafe</t>
  </si>
  <si>
    <t>Illa Diagonal</t>
  </si>
  <si>
    <t>BeginTime_weekday</t>
  </si>
  <si>
    <t>BeginTime_weekday (COUNT)</t>
  </si>
  <si>
    <t>viernes</t>
  </si>
  <si>
    <t>jueves</t>
  </si>
  <si>
    <t>Sábado</t>
  </si>
  <si>
    <t>Miercoles</t>
  </si>
  <si>
    <t>Martes</t>
  </si>
  <si>
    <t>Lunes</t>
  </si>
  <si>
    <t>Domingo</t>
  </si>
  <si>
    <t>by hour</t>
  </si>
  <si>
    <t>Range start</t>
  </si>
  <si>
    <t>Range end</t>
  </si>
  <si>
    <t>Value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</si>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</sst>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_);\(#,##0\)"/>
  </numFmts>
  <fonts count="2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.5"/>
      <name val="Times New Roman"/>
      <family val="1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0"/>
      <name val="MetaNormal-Roman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4" borderId="1" xfId="0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5" borderId="1" xfId="0" applyFont="1" applyFill="1" applyBorder="1" applyAlignment="1">
      <alignment vertical="center" wrapText="1" shrinkToFit="1"/>
    </xf>
    <xf numFmtId="0" fontId="5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 wrapText="1" shrinkToFit="1"/>
    </xf>
    <xf numFmtId="0" fontId="0" fillId="5" borderId="1" xfId="0" applyFill="1" applyBorder="1" applyAlignment="1">
      <alignment horizontal="center" wrapText="1" shrinkToFit="1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1" xfId="0" applyFont="1" applyBorder="1" applyAlignment="1">
      <alignment wrapText="1"/>
    </xf>
    <xf numFmtId="3" fontId="11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/>
    </xf>
    <xf numFmtId="2" fontId="13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0" fontId="7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top" wrapText="1"/>
    </xf>
    <xf numFmtId="3" fontId="15" fillId="0" borderId="1" xfId="0" applyNumberFormat="1" applyFont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0" borderId="5" xfId="0" applyFont="1" applyBorder="1"/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8" fillId="0" borderId="6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3" fontId="18" fillId="8" borderId="6" xfId="0" applyNumberFormat="1" applyFont="1" applyFill="1" applyBorder="1" applyAlignment="1">
      <alignment horizontal="center" vertical="center"/>
    </xf>
    <xf numFmtId="3" fontId="18" fillId="8" borderId="1" xfId="0" applyNumberFormat="1" applyFont="1" applyFill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68" fontId="22" fillId="9" borderId="1" xfId="0" applyNumberFormat="1" applyFont="1" applyFill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6" fillId="0" borderId="1" xfId="0" applyFont="1" applyBorder="1"/>
    <xf numFmtId="0" fontId="25" fillId="0" borderId="0" xfId="0" applyFont="1"/>
    <xf numFmtId="0" fontId="2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strRef>
              <c:f>'Madrid Sur'!$D$13:$D$65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Illa Diagonal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xVal>
          <c:yVal>
            <c:numRef>
              <c:f>'Madrid Sur'!$E$13:$E$65</c:f>
              <c:numCache>
                <c:formatCode>General</c:formatCode>
                <c:ptCount val="53"/>
                <c:pt idx="0">
                  <c:v>1.366732293603123</c:v>
                </c:pt>
                <c:pt idx="1">
                  <c:v>1.0012007850614175</c:v>
                </c:pt>
                <c:pt idx="2">
                  <c:v>0.99386148440615241</c:v>
                </c:pt>
                <c:pt idx="3">
                  <c:v>0.97507115793319854</c:v>
                </c:pt>
                <c:pt idx="4">
                  <c:v>0.95995477377656457</c:v>
                </c:pt>
                <c:pt idx="5">
                  <c:v>1.0086173415130539</c:v>
                </c:pt>
                <c:pt idx="6">
                  <c:v>1.0042652649841424</c:v>
                </c:pt>
                <c:pt idx="7">
                  <c:v>0.8465432647036244</c:v>
                </c:pt>
                <c:pt idx="8">
                  <c:v>0.86484430446622729</c:v>
                </c:pt>
                <c:pt idx="9">
                  <c:v>0.97468487895134248</c:v>
                </c:pt>
                <c:pt idx="10">
                  <c:v>0.88463037231463226</c:v>
                </c:pt>
                <c:pt idx="11">
                  <c:v>0.92974775739542048</c:v>
                </c:pt>
                <c:pt idx="12">
                  <c:v>1.1461669949633109</c:v>
                </c:pt>
                <c:pt idx="13">
                  <c:v>1.0462752502553327</c:v>
                </c:pt>
                <c:pt idx="14">
                  <c:v>0.94071808048013261</c:v>
                </c:pt>
                <c:pt idx="15">
                  <c:v>0.90681995382791947</c:v>
                </c:pt>
                <c:pt idx="16">
                  <c:v>0.84114394293501416</c:v>
                </c:pt>
                <c:pt idx="17">
                  <c:v>0.99019612606720708</c:v>
                </c:pt>
                <c:pt idx="18">
                  <c:v>0.67815996452387917</c:v>
                </c:pt>
                <c:pt idx="19">
                  <c:v>0.90022745920424263</c:v>
                </c:pt>
                <c:pt idx="20">
                  <c:v>0.97669352965699396</c:v>
                </c:pt>
                <c:pt idx="21">
                  <c:v>1.06081650792787</c:v>
                </c:pt>
                <c:pt idx="22">
                  <c:v>1.0574859247065334</c:v>
                </c:pt>
                <c:pt idx="23">
                  <c:v>1.0765681064102228</c:v>
                </c:pt>
                <c:pt idx="24">
                  <c:v>1.1049896554974545</c:v>
                </c:pt>
                <c:pt idx="25">
                  <c:v>1.0865856080063567</c:v>
                </c:pt>
                <c:pt idx="26">
                  <c:v>1.0278626187868605</c:v>
                </c:pt>
                <c:pt idx="27">
                  <c:v>0.97869359638527098</c:v>
                </c:pt>
                <c:pt idx="28">
                  <c:v>0.94014295399603587</c:v>
                </c:pt>
                <c:pt idx="29">
                  <c:v>0.95656410271360581</c:v>
                </c:pt>
                <c:pt idx="30">
                  <c:v>0.94375680847073362</c:v>
                </c:pt>
                <c:pt idx="31">
                  <c:v>0.87703355233812963</c:v>
                </c:pt>
                <c:pt idx="32">
                  <c:v>0.8617197367018804</c:v>
                </c:pt>
                <c:pt idx="33">
                  <c:v>0.80812996595238262</c:v>
                </c:pt>
                <c:pt idx="34">
                  <c:v>0.97741458375645862</c:v>
                </c:pt>
                <c:pt idx="35">
                  <c:v>1.0005827386904478</c:v>
                </c:pt>
                <c:pt idx="36">
                  <c:v>1.0147720532906273</c:v>
                </c:pt>
                <c:pt idx="37">
                  <c:v>1.0317769124696685</c:v>
                </c:pt>
                <c:pt idx="38">
                  <c:v>0.88303375252296057</c:v>
                </c:pt>
                <c:pt idx="39">
                  <c:v>0.96028954889417317</c:v>
                </c:pt>
                <c:pt idx="40">
                  <c:v>1.0147377173811289</c:v>
                </c:pt>
                <c:pt idx="41">
                  <c:v>0.91963583204816612</c:v>
                </c:pt>
                <c:pt idx="42">
                  <c:v>1.0262917509273126</c:v>
                </c:pt>
                <c:pt idx="43">
                  <c:v>1.0112011187028023</c:v>
                </c:pt>
                <c:pt idx="44">
                  <c:v>0.97666777772487023</c:v>
                </c:pt>
                <c:pt idx="45">
                  <c:v>0.94519033269228836</c:v>
                </c:pt>
                <c:pt idx="46">
                  <c:v>1.0429360830566214</c:v>
                </c:pt>
                <c:pt idx="47">
                  <c:v>1.0459318911603497</c:v>
                </c:pt>
                <c:pt idx="48">
                  <c:v>1.1571459020253976</c:v>
                </c:pt>
                <c:pt idx="49">
                  <c:v>1.1941256765550847</c:v>
                </c:pt>
                <c:pt idx="50">
                  <c:v>1.1949926582699173</c:v>
                </c:pt>
                <c:pt idx="51">
                  <c:v>1.2501876327884613</c:v>
                </c:pt>
                <c:pt idx="52">
                  <c:v>1.3361819181269956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B-B447-9DD5-AFDC28F4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'illa diagonal'!$H$13:$H$36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7-2E4C-9C34-55DE532A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'illa diagonal'!$K$13:$K$19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654A-A8E1-5304F6E0C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'illa diagonal'!$A$13:$A$24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'illa diagonal'!$B$13:$B$24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534C-945C-C85B72F3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'style outlets getafe'!$D$13:$D$65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'style outlets getafe'!$E$13:$E$65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0-9741-AAA7-EAB6248A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'style outlets getafe'!$H$13:$H$36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A-0B4D-B823-9922B438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'style outlets getafe'!$K$13:$K$19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284C-A11D-4573563F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'style outlets getafe'!$A$13:$A$24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'style outlets getafe'!$B$13:$B$24</c:f>
              <c:numCache>
                <c:formatCode>0.00</c:formatCode>
                <c:ptCount val="12"/>
                <c:pt idx="0">
                  <c:v>1.1985357847351592</c:v>
                </c:pt>
                <c:pt idx="1">
                  <c:v>0.84294798139634719</c:v>
                </c:pt>
                <c:pt idx="2">
                  <c:v>0.84294798139634719</c:v>
                </c:pt>
                <c:pt idx="3">
                  <c:v>0.88697709305675931</c:v>
                </c:pt>
                <c:pt idx="4">
                  <c:v>1.0049962029790576</c:v>
                </c:pt>
                <c:pt idx="5">
                  <c:v>1.0129471998282884</c:v>
                </c:pt>
                <c:pt idx="6">
                  <c:v>0.99500379702094255</c:v>
                </c:pt>
                <c:pt idx="7">
                  <c:v>0.92064284556098508</c:v>
                </c:pt>
                <c:pt idx="8">
                  <c:v>0.92700270982477706</c:v>
                </c:pt>
                <c:pt idx="9">
                  <c:v>1.0814125617817885</c:v>
                </c:pt>
                <c:pt idx="10">
                  <c:v>1.0298617324447565</c:v>
                </c:pt>
                <c:pt idx="11">
                  <c:v>1.1985357847351592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0-F04A-AB77-12381BEA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'Plaza Mayor'!$D$13:$D$65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'Plaza Mayor'!$E$13:$E$65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AB44-8144-F4A02AC3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'Plaza Mayor'!$H$13:$H$36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0-1C42-AB9B-93A3E9A7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'Plaza Mayor'!$K$13:$K$19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BF41-8DB9-C436BC8F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'Madrid Sur'!$H$13:$H$36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C-1848-8009-C5989A54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'Plaza Mayor'!$A$13:$A$24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'Plaza Mayor'!$B$13:$B$24</c:f>
              <c:numCache>
                <c:formatCode>0.00</c:formatCode>
                <c:ptCount val="12"/>
                <c:pt idx="0">
                  <c:v>1.1403060939818999</c:v>
                </c:pt>
                <c:pt idx="1">
                  <c:v>0.98804488932037393</c:v>
                </c:pt>
                <c:pt idx="2">
                  <c:v>0.80255561879042847</c:v>
                </c:pt>
                <c:pt idx="3">
                  <c:v>0.77290497286480009</c:v>
                </c:pt>
                <c:pt idx="4">
                  <c:v>0.83492722410066988</c:v>
                </c:pt>
                <c:pt idx="5">
                  <c:v>0.90478223025677074</c:v>
                </c:pt>
                <c:pt idx="6">
                  <c:v>1.3094649585811582</c:v>
                </c:pt>
                <c:pt idx="7">
                  <c:v>1.5024894081587865</c:v>
                </c:pt>
                <c:pt idx="8">
                  <c:v>1.1255379613820911</c:v>
                </c:pt>
                <c:pt idx="9">
                  <c:v>1.0119551106796261</c:v>
                </c:pt>
                <c:pt idx="10">
                  <c:v>0.96590803417658899</c:v>
                </c:pt>
                <c:pt idx="11">
                  <c:v>1.2653567748726933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C-D042-B89F-5BCE879D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'Max Center'!$D$13:$D$65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'Max Center'!$E$13:$E$65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D-6746-8475-986E2E16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'Max Center'!$H$13:$H$36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4-4D4C-8B33-0C549B7F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'Max Center'!$K$13:$K$19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2-A645-BB6C-3D9647FF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'Max Center'!$A$13:$A$24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'Max Center'!$B$13:$B$24</c:f>
              <c:numCache>
                <c:formatCode>0.00</c:formatCode>
                <c:ptCount val="12"/>
                <c:pt idx="0">
                  <c:v>1.4871188694320934</c:v>
                </c:pt>
                <c:pt idx="1">
                  <c:v>0.96432026251425718</c:v>
                </c:pt>
                <c:pt idx="2">
                  <c:v>1.001313791147463</c:v>
                </c:pt>
                <c:pt idx="3">
                  <c:v>1.0230688063042457</c:v>
                </c:pt>
                <c:pt idx="4">
                  <c:v>0.99868620885253701</c:v>
                </c:pt>
                <c:pt idx="5">
                  <c:v>0.98093965953657447</c:v>
                </c:pt>
                <c:pt idx="6">
                  <c:v>1.1445231255298776</c:v>
                </c:pt>
                <c:pt idx="7">
                  <c:v>0.96845803370478123</c:v>
                </c:pt>
                <c:pt idx="8">
                  <c:v>0.88177709465517562</c:v>
                </c:pt>
                <c:pt idx="9">
                  <c:v>0.9752111885723348</c:v>
                </c:pt>
                <c:pt idx="10">
                  <c:v>1.2371643092837581</c:v>
                </c:pt>
                <c:pt idx="11">
                  <c:v>1.3854238714753619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B-674B-B235-E185BFF6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'Luz del Tajo'!$D$13:$D$65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'Luz del Tajo'!$E$13:$E$65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9-0D41-966C-F4D836E9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'Luz del Tajo'!$H$13:$H$36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4-5A4D-98CC-06F54AD5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'Luz del Tajo'!$K$13:$K$19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9F45-9EAB-DFAB359B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'Luz del Tajo'!$A$13:$A$24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'Luz del Tajo'!$B$13:$B$24</c:f>
              <c:numCache>
                <c:formatCode>0.00</c:formatCode>
                <c:ptCount val="12"/>
                <c:pt idx="0">
                  <c:v>1.2881420871296669</c:v>
                </c:pt>
                <c:pt idx="1">
                  <c:v>0.90709710003163813</c:v>
                </c:pt>
                <c:pt idx="2">
                  <c:v>0.93502282879708354</c:v>
                </c:pt>
                <c:pt idx="3">
                  <c:v>1.0023220645475892</c:v>
                </c:pt>
                <c:pt idx="4">
                  <c:v>0.95890816524972355</c:v>
                </c:pt>
                <c:pt idx="5">
                  <c:v>0.97380420932250866</c:v>
                </c:pt>
                <c:pt idx="6">
                  <c:v>1.0959506096870728</c:v>
                </c:pt>
                <c:pt idx="7">
                  <c:v>0.99767793545241079</c:v>
                </c:pt>
                <c:pt idx="8">
                  <c:v>0.96837057828114981</c:v>
                </c:pt>
                <c:pt idx="9">
                  <c:v>1.0366131527541136</c:v>
                </c:pt>
                <c:pt idx="10">
                  <c:v>1.0687911622223318</c:v>
                </c:pt>
                <c:pt idx="11">
                  <c:v>1.3459382737191636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ED4B-A61E-BCF0B65E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'Gran Casa'!$D$13:$D$65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'Gran Casa'!$E$13:$E$65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A-D248-AF1E-FA806D81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'Madrid Sur'!$K$13:$K$19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E-1D45-9553-6F50CA7F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'Gran Casa'!$H$13:$H$36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3-2848-9262-EA727681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'Gran Casa'!$K$13:$K$19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2-804F-935B-CA7E1771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'Gran Casa'!$A$13:$A$24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'Gran Casa'!$B$13:$B$24</c:f>
              <c:numCache>
                <c:formatCode>0.00</c:formatCode>
                <c:ptCount val="12"/>
                <c:pt idx="0">
                  <c:v>1.1207665042750024</c:v>
                </c:pt>
                <c:pt idx="1">
                  <c:v>0.90690961288668637</c:v>
                </c:pt>
                <c:pt idx="2">
                  <c:v>0.94596020510639411</c:v>
                </c:pt>
                <c:pt idx="3">
                  <c:v>0.9259523746232875</c:v>
                </c:pt>
                <c:pt idx="4">
                  <c:v>0.98711214215976262</c:v>
                </c:pt>
                <c:pt idx="5">
                  <c:v>1.0128878578402374</c:v>
                </c:pt>
                <c:pt idx="6">
                  <c:v>1.050194838459116</c:v>
                </c:pt>
                <c:pt idx="7">
                  <c:v>0.80812207624043098</c:v>
                </c:pt>
                <c:pt idx="8">
                  <c:v>0.92089545043524956</c:v>
                </c:pt>
                <c:pt idx="9">
                  <c:v>1.0459660171450635</c:v>
                </c:pt>
                <c:pt idx="10">
                  <c:v>1.0676282511936079</c:v>
                </c:pt>
                <c:pt idx="11">
                  <c:v>1.2028108640969646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1-9542-AC26-92BE5203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'Area Sur'!$D$13:$D$65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'Area Sur'!$E$13:$E$65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1-334D-878D-0ABFA66E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'Area Sur'!$H$13:$H$36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64B-BE10-A36AF5D0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'Area Sur'!$K$13:$K$19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7-1447-8617-54496FD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'Area Sur'!$A$13:$A$24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Sur'!$B$13:$B$24</c:f>
              <c:numCache>
                <c:formatCode>0.00</c:formatCode>
                <c:ptCount val="12"/>
                <c:pt idx="0">
                  <c:v>1.0777788157695132</c:v>
                </c:pt>
                <c:pt idx="1">
                  <c:v>0.74760431031305741</c:v>
                </c:pt>
                <c:pt idx="2">
                  <c:v>0.82883106798779205</c:v>
                </c:pt>
                <c:pt idx="3">
                  <c:v>0.92628363628883859</c:v>
                </c:pt>
                <c:pt idx="4">
                  <c:v>0.93416170787541475</c:v>
                </c:pt>
                <c:pt idx="5">
                  <c:v>0.94932133910075822</c:v>
                </c:pt>
                <c:pt idx="6">
                  <c:v>1.1917331671784728</c:v>
                </c:pt>
                <c:pt idx="7">
                  <c:v>1.0986053104990388</c:v>
                </c:pt>
                <c:pt idx="8">
                  <c:v>0.97068092353076796</c:v>
                </c:pt>
                <c:pt idx="9">
                  <c:v>1.0293190764692322</c:v>
                </c:pt>
                <c:pt idx="10">
                  <c:v>1.037205718629771</c:v>
                </c:pt>
                <c:pt idx="11">
                  <c:v>1.2969798154412602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2E4E-B5DC-692DFEE2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'Moda Shopping'!$D$13:$D$65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'Moda Shopping'!$E$13:$E$65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3-B14B-BADA-0898D5A4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'Moda Shopping'!$H$13:$H$36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6-5A40-B3F0-190F6B19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'Moda Shopping'!$K$13:$K$19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8E44-B5CD-04770E10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'Madrid Sur'!$A$13:$A$24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'Madrid Sur'!$B$13:$B$24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4-464B-B0C0-6C53D12F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'Moda Shopping'!$A$13:$A$24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'Moda Shopping'!$B$13:$B$24</c:f>
              <c:numCache>
                <c:formatCode>0.00</c:formatCode>
                <c:ptCount val="12"/>
                <c:pt idx="0">
                  <c:v>1.0084836970249405</c:v>
                </c:pt>
                <c:pt idx="1">
                  <c:v>1.2575309970677708</c:v>
                </c:pt>
                <c:pt idx="2">
                  <c:v>1.4254972160295201</c:v>
                </c:pt>
                <c:pt idx="3">
                  <c:v>0.93500774240311013</c:v>
                </c:pt>
                <c:pt idx="4">
                  <c:v>0.93825296243012624</c:v>
                </c:pt>
                <c:pt idx="5">
                  <c:v>0.99151630297505955</c:v>
                </c:pt>
                <c:pt idx="6">
                  <c:v>0.8411379685252095</c:v>
                </c:pt>
                <c:pt idx="7">
                  <c:v>0.49315264065365649</c:v>
                </c:pt>
                <c:pt idx="8">
                  <c:v>0.96881074491801833</c:v>
                </c:pt>
                <c:pt idx="9">
                  <c:v>1.0677707370108833</c:v>
                </c:pt>
                <c:pt idx="10">
                  <c:v>1.2717638402319427</c:v>
                </c:pt>
                <c:pt idx="11">
                  <c:v>1.1582031035505234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A-6A4C-9A98-BB048F09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'Valle Real'!$D$13:$D$65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'Valle Real'!$E$13:$E$65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D-CD4E-AF33-D399C09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'Valle Real'!$H$13:$H$36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C-3D42-92AC-1647F07F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'Valle Real'!$K$13:$K$19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F-034C-A994-8AB2E590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'Valle Real'!$A$13:$A$24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'Valle Real'!$B$13:$B$24</c:f>
              <c:numCache>
                <c:formatCode>0.00</c:formatCode>
                <c:ptCount val="12"/>
                <c:pt idx="0">
                  <c:v>1.2197309417040358</c:v>
                </c:pt>
                <c:pt idx="1">
                  <c:v>0.84080717488789236</c:v>
                </c:pt>
                <c:pt idx="2">
                  <c:v>0.8452914798206278</c:v>
                </c:pt>
                <c:pt idx="3">
                  <c:v>0.94170403587443952</c:v>
                </c:pt>
                <c:pt idx="4">
                  <c:v>0.9394618834080718</c:v>
                </c:pt>
                <c:pt idx="5">
                  <c:v>1.0134529147982063</c:v>
                </c:pt>
                <c:pt idx="6">
                  <c:v>1.2174887892376682</c:v>
                </c:pt>
                <c:pt idx="7">
                  <c:v>1.094170403587444</c:v>
                </c:pt>
                <c:pt idx="8">
                  <c:v>0.94843049327354256</c:v>
                </c:pt>
                <c:pt idx="9">
                  <c:v>0.98654708520179368</c:v>
                </c:pt>
                <c:pt idx="10">
                  <c:v>1.0224215246636772</c:v>
                </c:pt>
                <c:pt idx="11">
                  <c:v>1.2309417040358743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5-094B-89AC-3155F11A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'granvia 2'!$D$13:$D$65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'granvia 2'!$E$13:$E$65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B-B940-9288-D4AC0973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'granvia 2'!$H$13:$H$36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0-C346-AE74-481D3AD2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'granvia 2'!$K$13:$K$19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8-1940-B741-CE584FE6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'granvia 2'!$A$13:$A$24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'granvia 2'!$B$13:$B$24</c:f>
              <c:numCache>
                <c:formatCode>0.00</c:formatCode>
                <c:ptCount val="12"/>
                <c:pt idx="0">
                  <c:v>1.0605399876813861</c:v>
                </c:pt>
                <c:pt idx="1">
                  <c:v>0.90580774528385377</c:v>
                </c:pt>
                <c:pt idx="2">
                  <c:v>1.0020093476539693</c:v>
                </c:pt>
                <c:pt idx="3">
                  <c:v>0.76733322206588028</c:v>
                </c:pt>
                <c:pt idx="4">
                  <c:v>0.82893816994341396</c:v>
                </c:pt>
                <c:pt idx="5">
                  <c:v>0.95242366052894012</c:v>
                </c:pt>
                <c:pt idx="6">
                  <c:v>1.1117899349679354</c:v>
                </c:pt>
                <c:pt idx="7">
                  <c:v>0.99799065234603068</c:v>
                </c:pt>
                <c:pt idx="8">
                  <c:v>0.94346682853903263</c:v>
                </c:pt>
                <c:pt idx="9">
                  <c:v>1.0863282987780576</c:v>
                </c:pt>
                <c:pt idx="10">
                  <c:v>1.0717003904062112</c:v>
                </c:pt>
                <c:pt idx="11">
                  <c:v>1.3647646069714801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3-C842-9CDD-5F28B143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Nassica!$D$13:$D$65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Nassica!$E$13:$E$65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0-574A-BB7D-5DAD4CF8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default!$D$13:$D$65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default!$E$13:$E$65</c:f>
              <c:numCache>
                <c:formatCode>General</c:formatCode>
                <c:ptCount val="53"/>
                <c:pt idx="0">
                  <c:v>1.366732293603123</c:v>
                </c:pt>
                <c:pt idx="1">
                  <c:v>1.0012007850614175</c:v>
                </c:pt>
                <c:pt idx="2">
                  <c:v>0.99386148440615241</c:v>
                </c:pt>
                <c:pt idx="3">
                  <c:v>0.97507115793319854</c:v>
                </c:pt>
                <c:pt idx="4">
                  <c:v>0.95995477377656457</c:v>
                </c:pt>
                <c:pt idx="5">
                  <c:v>1.0086173415130539</c:v>
                </c:pt>
                <c:pt idx="6">
                  <c:v>1.0042652649841424</c:v>
                </c:pt>
                <c:pt idx="7">
                  <c:v>0.8465432647036244</c:v>
                </c:pt>
                <c:pt idx="8">
                  <c:v>0.86484430446622729</c:v>
                </c:pt>
                <c:pt idx="9">
                  <c:v>0.97468487895134248</c:v>
                </c:pt>
                <c:pt idx="10">
                  <c:v>0.88463037231463226</c:v>
                </c:pt>
                <c:pt idx="11">
                  <c:v>0.92974775739542048</c:v>
                </c:pt>
                <c:pt idx="12">
                  <c:v>1.1461669949633109</c:v>
                </c:pt>
                <c:pt idx="13">
                  <c:v>1.0462752502553327</c:v>
                </c:pt>
                <c:pt idx="14">
                  <c:v>0.94071808048013261</c:v>
                </c:pt>
                <c:pt idx="15">
                  <c:v>0.90681995382791947</c:v>
                </c:pt>
                <c:pt idx="16">
                  <c:v>0.84114394293501416</c:v>
                </c:pt>
                <c:pt idx="17">
                  <c:v>0.99019612606720708</c:v>
                </c:pt>
                <c:pt idx="18">
                  <c:v>0.67815996452387917</c:v>
                </c:pt>
                <c:pt idx="19">
                  <c:v>0.90022745920424263</c:v>
                </c:pt>
                <c:pt idx="20">
                  <c:v>0.97669352965699396</c:v>
                </c:pt>
                <c:pt idx="21">
                  <c:v>1.06081650792787</c:v>
                </c:pt>
                <c:pt idx="22">
                  <c:v>1.0574859247065334</c:v>
                </c:pt>
                <c:pt idx="23">
                  <c:v>1.0765681064102228</c:v>
                </c:pt>
                <c:pt idx="24">
                  <c:v>1.1049896554974545</c:v>
                </c:pt>
                <c:pt idx="25">
                  <c:v>1.0865856080063567</c:v>
                </c:pt>
                <c:pt idx="26">
                  <c:v>1.0278626187868605</c:v>
                </c:pt>
                <c:pt idx="27">
                  <c:v>0.97869359638527098</c:v>
                </c:pt>
                <c:pt idx="28">
                  <c:v>0.94014295399603587</c:v>
                </c:pt>
                <c:pt idx="29">
                  <c:v>0.95656410271360581</c:v>
                </c:pt>
                <c:pt idx="30">
                  <c:v>0.94375680847073362</c:v>
                </c:pt>
                <c:pt idx="31">
                  <c:v>0.87703355233812963</c:v>
                </c:pt>
                <c:pt idx="32">
                  <c:v>0.8617197367018804</c:v>
                </c:pt>
                <c:pt idx="33">
                  <c:v>0.80812996595238262</c:v>
                </c:pt>
                <c:pt idx="34">
                  <c:v>0.97741458375645862</c:v>
                </c:pt>
                <c:pt idx="35">
                  <c:v>1.0005827386904478</c:v>
                </c:pt>
                <c:pt idx="36">
                  <c:v>1.0147720532906273</c:v>
                </c:pt>
                <c:pt idx="37">
                  <c:v>1.0317769124696685</c:v>
                </c:pt>
                <c:pt idx="38">
                  <c:v>0.88303375252296057</c:v>
                </c:pt>
                <c:pt idx="39">
                  <c:v>0.96028954889417317</c:v>
                </c:pt>
                <c:pt idx="40">
                  <c:v>1.0147377173811289</c:v>
                </c:pt>
                <c:pt idx="41">
                  <c:v>0.91963583204816612</c:v>
                </c:pt>
                <c:pt idx="42">
                  <c:v>1.0262917509273126</c:v>
                </c:pt>
                <c:pt idx="43">
                  <c:v>1.0112011187028023</c:v>
                </c:pt>
                <c:pt idx="44">
                  <c:v>0.97666777772487023</c:v>
                </c:pt>
                <c:pt idx="45">
                  <c:v>0.94519033269228836</c:v>
                </c:pt>
                <c:pt idx="46">
                  <c:v>1.0429360830566214</c:v>
                </c:pt>
                <c:pt idx="47">
                  <c:v>1.0459318911603497</c:v>
                </c:pt>
                <c:pt idx="48">
                  <c:v>1.1571459020253976</c:v>
                </c:pt>
                <c:pt idx="49">
                  <c:v>1.1941256765550847</c:v>
                </c:pt>
                <c:pt idx="50">
                  <c:v>1.1949926582699173</c:v>
                </c:pt>
                <c:pt idx="51">
                  <c:v>1.2501876327884613</c:v>
                </c:pt>
                <c:pt idx="52">
                  <c:v>1.3361819181269956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E747-83C0-21FC9F3A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Nassica!$H$13:$H$36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E74D-A08F-FE63089C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Nassica!$K$13:$K$19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5-B545-B4BE-BEA3309F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Nassica!$A$13:$A$24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Nassica!$B$13:$B$24</c:f>
              <c:numCache>
                <c:formatCode>0.00</c:formatCode>
                <c:ptCount val="12"/>
                <c:pt idx="0">
                  <c:v>1.0963108671766377</c:v>
                </c:pt>
                <c:pt idx="1">
                  <c:v>0.82368632086524995</c:v>
                </c:pt>
                <c:pt idx="2">
                  <c:v>1.0152366471044643</c:v>
                </c:pt>
                <c:pt idx="3">
                  <c:v>0.92347047704348639</c:v>
                </c:pt>
                <c:pt idx="4">
                  <c:v>0.99732343246353572</c:v>
                </c:pt>
                <c:pt idx="5">
                  <c:v>1.0505670782193015</c:v>
                </c:pt>
                <c:pt idx="6">
                  <c:v>1.0106073308789452</c:v>
                </c:pt>
                <c:pt idx="7">
                  <c:v>0.99096528273197348</c:v>
                </c:pt>
                <c:pt idx="8">
                  <c:v>1.0026765675364644</c:v>
                </c:pt>
                <c:pt idx="9">
                  <c:v>0.6556965584757104</c:v>
                </c:pt>
                <c:pt idx="10">
                  <c:v>0.9843532756708343</c:v>
                </c:pt>
                <c:pt idx="11">
                  <c:v>1.0914667485953227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1-BA46-B0A5-4500CDE8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'plaza loranca 2'!$D$13:$D$65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'plaza loranca 2'!$E$13:$E$65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0-6043-9C15-01B4E913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'plaza loranca 2'!$H$13:$H$36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B-3048-AEB0-1233E46C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'plaza loranca 2'!$K$13:$K$19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F-A04A-941C-1A03E7CB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'plaza loranca 2'!$A$13:$A$24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'plaza loranca 2'!$B$13:$B$24</c:f>
              <c:numCache>
                <c:formatCode>0.00</c:formatCode>
                <c:ptCount val="12"/>
                <c:pt idx="0">
                  <c:v>1.0673780128928618</c:v>
                </c:pt>
                <c:pt idx="1">
                  <c:v>0.93066797764867992</c:v>
                </c:pt>
                <c:pt idx="2">
                  <c:v>0.96023846947466085</c:v>
                </c:pt>
                <c:pt idx="3">
                  <c:v>0.92144078769708004</c:v>
                </c:pt>
                <c:pt idx="4">
                  <c:v>0.96776923023659989</c:v>
                </c:pt>
                <c:pt idx="5">
                  <c:v>1.030980259103593</c:v>
                </c:pt>
                <c:pt idx="6">
                  <c:v>1.0262953448598195</c:v>
                </c:pt>
                <c:pt idx="7">
                  <c:v>0.89167226372895914</c:v>
                </c:pt>
                <c:pt idx="8">
                  <c:v>0.99071187708158781</c:v>
                </c:pt>
                <c:pt idx="9">
                  <c:v>1.0092881229184121</c:v>
                </c:pt>
                <c:pt idx="10">
                  <c:v>1.0248703443405045</c:v>
                </c:pt>
                <c:pt idx="11">
                  <c:v>1.2322833936892834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CA43-AA8D-85A91CFC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'plaza norte 2'!$D$13:$D$65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'plaza norte 2'!$E$13:$E$65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1-9D4C-9F8D-6110A54A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'plaza norte 2'!$H$13:$H$36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4D4D-AF26-74C99FA9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'plaza norte 2'!$K$13:$K$19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F-5945-99C9-99FA9204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default!$H$13:$H$36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3-9949-B8DE-85B5A6B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'plaza norte 2'!$A$13:$A$24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'plaza norte 2'!$B$13:$B$24</c:f>
              <c:numCache>
                <c:formatCode>0.00</c:formatCode>
                <c:ptCount val="12"/>
                <c:pt idx="0">
                  <c:v>1.2929061048345907</c:v>
                </c:pt>
                <c:pt idx="1">
                  <c:v>0.89117114950507492</c:v>
                </c:pt>
                <c:pt idx="2">
                  <c:v>0.96292935862889462</c:v>
                </c:pt>
                <c:pt idx="3">
                  <c:v>0.95659757332172157</c:v>
                </c:pt>
                <c:pt idx="4">
                  <c:v>0.96071997488177241</c:v>
                </c:pt>
                <c:pt idx="5">
                  <c:v>1.0835964491960164</c:v>
                </c:pt>
                <c:pt idx="6">
                  <c:v>1.1020440139850711</c:v>
                </c:pt>
                <c:pt idx="7">
                  <c:v>0.93434826519649727</c:v>
                </c:pt>
                <c:pt idx="8">
                  <c:v>0.9842494866735535</c:v>
                </c:pt>
                <c:pt idx="9">
                  <c:v>1.0157505133264464</c:v>
                </c:pt>
                <c:pt idx="10">
                  <c:v>1.0831191057036473</c:v>
                </c:pt>
                <c:pt idx="11">
                  <c:v>1.406272147735989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B947-8606-7C08C1B6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'portal de la marina'!$D$13:$D$65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'portal de la marina'!$E$13:$E$65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F-1D4A-B334-56DC7EE9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'portal de la marina'!$H$13:$H$36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B94B-843B-06742408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'portal de la marina'!$K$13:$K$19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541-91CE-E5C6A746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'portal de la marina'!$A$13:$A$24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'portal de la marina'!$B$13:$B$24</c:f>
              <c:numCache>
                <c:formatCode>0.00</c:formatCode>
                <c:ptCount val="12"/>
                <c:pt idx="0">
                  <c:v>1.0665382567296591</c:v>
                </c:pt>
                <c:pt idx="1">
                  <c:v>0.81908082620546874</c:v>
                </c:pt>
                <c:pt idx="2">
                  <c:v>0.79984393974808921</c:v>
                </c:pt>
                <c:pt idx="3">
                  <c:v>1.1010367110653396</c:v>
                </c:pt>
                <c:pt idx="4">
                  <c:v>0.89359608162232362</c:v>
                </c:pt>
                <c:pt idx="5">
                  <c:v>1.0149329274829484</c:v>
                </c:pt>
                <c:pt idx="6">
                  <c:v>1.5280934814968428</c:v>
                </c:pt>
                <c:pt idx="7">
                  <c:v>1.6116103203628753</c:v>
                </c:pt>
                <c:pt idx="8">
                  <c:v>0.98014273889256975</c:v>
                </c:pt>
                <c:pt idx="9">
                  <c:v>0.9850670725170515</c:v>
                </c:pt>
                <c:pt idx="10">
                  <c:v>0.97878599886469686</c:v>
                </c:pt>
                <c:pt idx="11">
                  <c:v>1.2389075079392138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A4C-B6F7-0FD0101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'plaza rio 2'!$D$13:$D$65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'plaza rio 2'!$E$13:$E$65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4-E544-B9C5-CD9B2B91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'plaza rio 2'!$H$13:$H$36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C-B04E-9EE5-4F9F6B48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'plaza rio 2'!$K$13:$K$19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7-AA43-B846-40732B10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'plaza rio 2'!$A$13:$A$24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'plaza rio 2'!$B$13:$B$24</c:f>
              <c:numCache>
                <c:formatCode>0.00</c:formatCode>
                <c:ptCount val="12"/>
                <c:pt idx="0">
                  <c:v>1.1922596864907924</c:v>
                </c:pt>
                <c:pt idx="1">
                  <c:v>1.0300406156531356</c:v>
                </c:pt>
                <c:pt idx="2">
                  <c:v>1.0019813132479076</c:v>
                </c:pt>
                <c:pt idx="3">
                  <c:v>0.95203496852984526</c:v>
                </c:pt>
                <c:pt idx="4">
                  <c:v>0.99676165638802283</c:v>
                </c:pt>
                <c:pt idx="5">
                  <c:v>0.99801868675209227</c:v>
                </c:pt>
                <c:pt idx="6">
                  <c:v>1.0044991793151912</c:v>
                </c:pt>
                <c:pt idx="7">
                  <c:v>0.89130936646177028</c:v>
                </c:pt>
                <c:pt idx="8">
                  <c:v>0.99064267104365233</c:v>
                </c:pt>
                <c:pt idx="9">
                  <c:v>0.98788506861026482</c:v>
                </c:pt>
                <c:pt idx="10">
                  <c:v>1.0038192920547055</c:v>
                </c:pt>
                <c:pt idx="11">
                  <c:v>1.3348495495746899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3-264C-BC16-4CB15A50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'gran plaza 2'!$D$13:$D$65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'gran plaza 2'!$E$13:$E$65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8-D14A-B005-AA4FD2EF5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default!$K$13:$K$19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1A4C-9ABA-77DBDC91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'gran plaza 2'!$H$13:$H$36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7-4848-ACA8-8807FB4B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'gran plaza 2'!$K$13:$K$19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1-7646-9D2A-7A82F919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'gran plaza 2'!$A$13:$A$24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'gran plaza 2'!$B$13:$B$24</c:f>
              <c:numCache>
                <c:formatCode>0.00</c:formatCode>
                <c:ptCount val="12"/>
                <c:pt idx="0">
                  <c:v>1.2932047611872834</c:v>
                </c:pt>
                <c:pt idx="1">
                  <c:v>0.88871310665796122</c:v>
                </c:pt>
                <c:pt idx="2">
                  <c:v>0.95982399455354106</c:v>
                </c:pt>
                <c:pt idx="3">
                  <c:v>0.9900417971082428</c:v>
                </c:pt>
                <c:pt idx="4">
                  <c:v>1.0073423958839056</c:v>
                </c:pt>
                <c:pt idx="5">
                  <c:v>1.112652693374405</c:v>
                </c:pt>
                <c:pt idx="6">
                  <c:v>1.1186474254878656</c:v>
                </c:pt>
                <c:pt idx="7">
                  <c:v>0.91557151546604609</c:v>
                </c:pt>
                <c:pt idx="8">
                  <c:v>0.99265760411609438</c:v>
                </c:pt>
                <c:pt idx="9">
                  <c:v>0.98783196334800971</c:v>
                </c:pt>
                <c:pt idx="10">
                  <c:v>1.166070960217412</c:v>
                </c:pt>
                <c:pt idx="11">
                  <c:v>1.5186929056523752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54F-A5A0-ADF7043E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finestrelles!$D$13:$D$65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finestrelles!$E$13:$E$65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BC40-87E0-8CC5C0E5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finestrelles!$H$13:$H$36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2-D741-ABAB-95254281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finestrelles!$K$13:$K$19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B-ED4B-AD19-B9B0EB96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finestrelles!$A$13:$A$24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finestrelles!$B$13:$B$24</c:f>
              <c:numCache>
                <c:formatCode>0.00</c:formatCode>
                <c:ptCount val="12"/>
                <c:pt idx="0">
                  <c:v>1.0775862068965518</c:v>
                </c:pt>
                <c:pt idx="1">
                  <c:v>0.86206896551724133</c:v>
                </c:pt>
                <c:pt idx="2">
                  <c:v>0.99137931034482762</c:v>
                </c:pt>
                <c:pt idx="3">
                  <c:v>0.86637931034482762</c:v>
                </c:pt>
                <c:pt idx="4">
                  <c:v>0.93534482758620685</c:v>
                </c:pt>
                <c:pt idx="5">
                  <c:v>0.98706896551724133</c:v>
                </c:pt>
                <c:pt idx="6">
                  <c:v>1.0086206896551724</c:v>
                </c:pt>
                <c:pt idx="7">
                  <c:v>0.87284482758620685</c:v>
                </c:pt>
                <c:pt idx="8">
                  <c:v>1.0086206896551724</c:v>
                </c:pt>
                <c:pt idx="9">
                  <c:v>1.0474137931034482</c:v>
                </c:pt>
                <c:pt idx="10">
                  <c:v>1.1336206896551724</c:v>
                </c:pt>
                <c:pt idx="11">
                  <c:v>1.3469827586206897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814C-BAC7-548ED0C1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'anec blau'!$D$13:$D$65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'anec blau'!$E$13:$E$65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3-6448-AE53-3DD047A01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800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'anec blau'!$H$13:$H$36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CE49-8A16-818A8AF3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'anec blau'!$K$13:$K$19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C-7A47-9250-8EB8D084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default!$A$13:$A$24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default!$B$13:$B$24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B-9144-B597-17B6486F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'anec blau'!$A$13:$A$24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</c:v>
                </c:pt>
                <c:pt idx="4">
                  <c:v>maig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'anec blau'!$B$13:$B$24</c:f>
              <c:numCache>
                <c:formatCode>0.00</c:formatCode>
                <c:ptCount val="12"/>
                <c:pt idx="0">
                  <c:v>0.98517673888255419</c:v>
                </c:pt>
                <c:pt idx="1">
                  <c:v>0.89167616875712652</c:v>
                </c:pt>
                <c:pt idx="2">
                  <c:v>1.0262257696693273</c:v>
                </c:pt>
                <c:pt idx="3">
                  <c:v>1.1242873432155074</c:v>
                </c:pt>
                <c:pt idx="4">
                  <c:v>1.0855188141391106</c:v>
                </c:pt>
                <c:pt idx="5">
                  <c:v>0.95096921322690997</c:v>
                </c:pt>
                <c:pt idx="6">
                  <c:v>1.0923603192702394</c:v>
                </c:pt>
                <c:pt idx="7">
                  <c:v>1.0011402508551881</c:v>
                </c:pt>
                <c:pt idx="8">
                  <c:v>0.88255416191562142</c:v>
                </c:pt>
                <c:pt idx="9">
                  <c:v>0.9988597491448119</c:v>
                </c:pt>
                <c:pt idx="10">
                  <c:v>0.87115165336374001</c:v>
                </c:pt>
                <c:pt idx="11">
                  <c:v>1.0353477765108323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3F46-BFAF-046C7DE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594287"/>
        <c:axId val="447100815"/>
      </c:barChart>
      <c:catAx>
        <c:axId val="3565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100815"/>
        <c:crosses val="autoZero"/>
        <c:auto val="1"/>
        <c:lblAlgn val="ctr"/>
        <c:lblOffset val="100"/>
        <c:noMultiLvlLbl val="0"/>
      </c:catAx>
      <c:valAx>
        <c:axId val="4471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[modelos_audiencia_spain_Abril2022.xlsx]Hoja3!TablaDinámica1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Hoja3!$F$2:$F$55</c:f>
              <c:numCache>
                <c:formatCode>General</c:formatCode>
                <c:ptCount val="53"/>
                <c:pt idx="0">
                  <c:v>306934</c:v>
                </c:pt>
                <c:pt idx="1">
                  <c:v>197404</c:v>
                </c:pt>
                <c:pt idx="2">
                  <c:v>187582</c:v>
                </c:pt>
                <c:pt idx="3">
                  <c:v>188915</c:v>
                </c:pt>
                <c:pt idx="4">
                  <c:v>183614</c:v>
                </c:pt>
                <c:pt idx="5">
                  <c:v>189029</c:v>
                </c:pt>
                <c:pt idx="6">
                  <c:v>191538</c:v>
                </c:pt>
                <c:pt idx="7">
                  <c:v>189592</c:v>
                </c:pt>
                <c:pt idx="8">
                  <c:v>190030</c:v>
                </c:pt>
                <c:pt idx="9">
                  <c:v>182111</c:v>
                </c:pt>
                <c:pt idx="10">
                  <c:v>201838</c:v>
                </c:pt>
                <c:pt idx="11">
                  <c:v>192311</c:v>
                </c:pt>
                <c:pt idx="12">
                  <c:v>202815</c:v>
                </c:pt>
                <c:pt idx="13">
                  <c:v>207196</c:v>
                </c:pt>
                <c:pt idx="14">
                  <c:v>188140</c:v>
                </c:pt>
                <c:pt idx="15">
                  <c:v>209458</c:v>
                </c:pt>
                <c:pt idx="16">
                  <c:v>145570</c:v>
                </c:pt>
                <c:pt idx="17">
                  <c:v>193615</c:v>
                </c:pt>
                <c:pt idx="18">
                  <c:v>189022</c:v>
                </c:pt>
                <c:pt idx="19">
                  <c:v>184244</c:v>
                </c:pt>
                <c:pt idx="20">
                  <c:v>153643</c:v>
                </c:pt>
                <c:pt idx="21">
                  <c:v>194938</c:v>
                </c:pt>
                <c:pt idx="22">
                  <c:v>196704</c:v>
                </c:pt>
                <c:pt idx="23">
                  <c:v>199359</c:v>
                </c:pt>
                <c:pt idx="24">
                  <c:v>195096</c:v>
                </c:pt>
                <c:pt idx="25">
                  <c:v>233726</c:v>
                </c:pt>
                <c:pt idx="26">
                  <c:v>233227</c:v>
                </c:pt>
                <c:pt idx="27">
                  <c:v>198912</c:v>
                </c:pt>
                <c:pt idx="28">
                  <c:v>187294</c:v>
                </c:pt>
                <c:pt idx="29">
                  <c:v>193724</c:v>
                </c:pt>
                <c:pt idx="30">
                  <c:v>174331</c:v>
                </c:pt>
                <c:pt idx="31">
                  <c:v>156115</c:v>
                </c:pt>
                <c:pt idx="32">
                  <c:v>147101</c:v>
                </c:pt>
                <c:pt idx="33">
                  <c:v>133702</c:v>
                </c:pt>
                <c:pt idx="34">
                  <c:v>194214</c:v>
                </c:pt>
                <c:pt idx="35">
                  <c:v>217354</c:v>
                </c:pt>
                <c:pt idx="36">
                  <c:v>227270</c:v>
                </c:pt>
                <c:pt idx="37">
                  <c:v>201320</c:v>
                </c:pt>
                <c:pt idx="38">
                  <c:v>217110</c:v>
                </c:pt>
                <c:pt idx="39">
                  <c:v>222243</c:v>
                </c:pt>
                <c:pt idx="40">
                  <c:v>200282</c:v>
                </c:pt>
                <c:pt idx="41">
                  <c:v>189779</c:v>
                </c:pt>
                <c:pt idx="42">
                  <c:v>174692</c:v>
                </c:pt>
                <c:pt idx="43">
                  <c:v>156754</c:v>
                </c:pt>
                <c:pt idx="44">
                  <c:v>141155</c:v>
                </c:pt>
                <c:pt idx="45">
                  <c:v>150370</c:v>
                </c:pt>
                <c:pt idx="46">
                  <c:v>148740</c:v>
                </c:pt>
                <c:pt idx="47">
                  <c:v>198020</c:v>
                </c:pt>
                <c:pt idx="48">
                  <c:v>191308</c:v>
                </c:pt>
                <c:pt idx="49">
                  <c:v>189775</c:v>
                </c:pt>
                <c:pt idx="50">
                  <c:v>282107</c:v>
                </c:pt>
                <c:pt idx="51">
                  <c:v>282012</c:v>
                </c:pt>
                <c:pt idx="52">
                  <c:v>272181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1E42-94F2-0B7D1E7D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2255"/>
        <c:axId val="516913887"/>
      </c:lineChart>
      <c:catAx>
        <c:axId val="516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3887"/>
        <c:crosses val="autoZero"/>
        <c:auto val="1"/>
        <c:lblAlgn val="ctr"/>
        <c:lblOffset val="100"/>
        <c:noMultiLvlLbl val="0"/>
      </c:catAx>
      <c:valAx>
        <c:axId val="516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[modelos_audiencia_spain_Abril2022.xlsx]Hoja4!TablaDinámica2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Hoja4!$F$2:$F$55</c:f>
              <c:numCache>
                <c:formatCode>General</c:formatCode>
                <c:ptCount val="53"/>
                <c:pt idx="0">
                  <c:v>159219</c:v>
                </c:pt>
                <c:pt idx="1">
                  <c:v>116636</c:v>
                </c:pt>
                <c:pt idx="2">
                  <c:v>115781</c:v>
                </c:pt>
                <c:pt idx="3">
                  <c:v>113592</c:v>
                </c:pt>
                <c:pt idx="4">
                  <c:v>111831</c:v>
                </c:pt>
                <c:pt idx="5">
                  <c:v>117500</c:v>
                </c:pt>
                <c:pt idx="6">
                  <c:v>116993</c:v>
                </c:pt>
                <c:pt idx="7">
                  <c:v>98619</c:v>
                </c:pt>
                <c:pt idx="8">
                  <c:v>100751</c:v>
                </c:pt>
                <c:pt idx="9">
                  <c:v>113547</c:v>
                </c:pt>
                <c:pt idx="10">
                  <c:v>103056</c:v>
                </c:pt>
                <c:pt idx="11">
                  <c:v>108312</c:v>
                </c:pt>
                <c:pt idx="12">
                  <c:v>133524</c:v>
                </c:pt>
                <c:pt idx="13">
                  <c:v>121887</c:v>
                </c:pt>
                <c:pt idx="14">
                  <c:v>109590</c:v>
                </c:pt>
                <c:pt idx="15">
                  <c:v>105641</c:v>
                </c:pt>
                <c:pt idx="16">
                  <c:v>97990</c:v>
                </c:pt>
                <c:pt idx="17">
                  <c:v>115354</c:v>
                </c:pt>
                <c:pt idx="18">
                  <c:v>79003</c:v>
                </c:pt>
                <c:pt idx="19">
                  <c:v>104873</c:v>
                </c:pt>
                <c:pt idx="20">
                  <c:v>113781</c:v>
                </c:pt>
                <c:pt idx="21">
                  <c:v>123581</c:v>
                </c:pt>
                <c:pt idx="22">
                  <c:v>123193</c:v>
                </c:pt>
                <c:pt idx="23">
                  <c:v>125416</c:v>
                </c:pt>
                <c:pt idx="24">
                  <c:v>128727</c:v>
                </c:pt>
                <c:pt idx="25">
                  <c:v>126583</c:v>
                </c:pt>
                <c:pt idx="26">
                  <c:v>119742</c:v>
                </c:pt>
                <c:pt idx="27">
                  <c:v>114014</c:v>
                </c:pt>
                <c:pt idx="28">
                  <c:v>109523</c:v>
                </c:pt>
                <c:pt idx="29">
                  <c:v>111436</c:v>
                </c:pt>
                <c:pt idx="30">
                  <c:v>109944</c:v>
                </c:pt>
                <c:pt idx="31">
                  <c:v>102171</c:v>
                </c:pt>
                <c:pt idx="32">
                  <c:v>100387</c:v>
                </c:pt>
                <c:pt idx="33">
                  <c:v>94144</c:v>
                </c:pt>
                <c:pt idx="34">
                  <c:v>113865</c:v>
                </c:pt>
                <c:pt idx="35">
                  <c:v>116564</c:v>
                </c:pt>
                <c:pt idx="36">
                  <c:v>118217</c:v>
                </c:pt>
                <c:pt idx="37">
                  <c:v>120198</c:v>
                </c:pt>
                <c:pt idx="38">
                  <c:v>102870</c:v>
                </c:pt>
                <c:pt idx="39">
                  <c:v>111870</c:v>
                </c:pt>
                <c:pt idx="40">
                  <c:v>118213</c:v>
                </c:pt>
                <c:pt idx="41">
                  <c:v>107134</c:v>
                </c:pt>
                <c:pt idx="42">
                  <c:v>119559</c:v>
                </c:pt>
                <c:pt idx="43">
                  <c:v>117801</c:v>
                </c:pt>
                <c:pt idx="44">
                  <c:v>113778</c:v>
                </c:pt>
                <c:pt idx="45">
                  <c:v>110111</c:v>
                </c:pt>
                <c:pt idx="46">
                  <c:v>121498</c:v>
                </c:pt>
                <c:pt idx="47">
                  <c:v>121847</c:v>
                </c:pt>
                <c:pt idx="48">
                  <c:v>134803</c:v>
                </c:pt>
                <c:pt idx="49">
                  <c:v>139111</c:v>
                </c:pt>
                <c:pt idx="50">
                  <c:v>139212</c:v>
                </c:pt>
                <c:pt idx="51">
                  <c:v>145642</c:v>
                </c:pt>
                <c:pt idx="52">
                  <c:v>155660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5-604E-A77A-79175FA5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10047"/>
        <c:axId val="518145055"/>
      </c:lineChart>
      <c:catAx>
        <c:axId val="7534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145055"/>
        <c:crosses val="autoZero"/>
        <c:auto val="1"/>
        <c:lblAlgn val="ctr"/>
        <c:lblOffset val="100"/>
        <c:noMultiLvlLbl val="0"/>
      </c:catAx>
      <c:valAx>
        <c:axId val="51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 sz="1800" b="1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'illa diagonal'!$D$13:$D$65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'illa diagonal'!$E$13:$E$65</c:f>
              <c:numCache>
                <c:formatCode>General</c:formatCode>
                <c:ptCount val="53"/>
                <c:pt idx="0">
                  <c:v>1.366732293603123</c:v>
                </c:pt>
                <c:pt idx="1">
                  <c:v>1.0012007850614175</c:v>
                </c:pt>
                <c:pt idx="2">
                  <c:v>0.99386148440615241</c:v>
                </c:pt>
                <c:pt idx="3">
                  <c:v>0.97507115793319854</c:v>
                </c:pt>
                <c:pt idx="4">
                  <c:v>0.95995477377656457</c:v>
                </c:pt>
                <c:pt idx="5">
                  <c:v>1.0086173415130539</c:v>
                </c:pt>
                <c:pt idx="6">
                  <c:v>1.0042652649841424</c:v>
                </c:pt>
                <c:pt idx="7">
                  <c:v>0.8465432647036244</c:v>
                </c:pt>
                <c:pt idx="8">
                  <c:v>0.86484430446622729</c:v>
                </c:pt>
                <c:pt idx="9">
                  <c:v>0.97468487895134248</c:v>
                </c:pt>
                <c:pt idx="10">
                  <c:v>0.88463037231463226</c:v>
                </c:pt>
                <c:pt idx="11">
                  <c:v>0.92974775739542048</c:v>
                </c:pt>
                <c:pt idx="12">
                  <c:v>1.1461669949633109</c:v>
                </c:pt>
                <c:pt idx="13">
                  <c:v>1.0462752502553327</c:v>
                </c:pt>
                <c:pt idx="14">
                  <c:v>0.94071808048013261</c:v>
                </c:pt>
                <c:pt idx="15">
                  <c:v>0.90681995382791947</c:v>
                </c:pt>
                <c:pt idx="16">
                  <c:v>0.84114394293501416</c:v>
                </c:pt>
                <c:pt idx="17">
                  <c:v>0.99019612606720708</c:v>
                </c:pt>
                <c:pt idx="18">
                  <c:v>0.67815996452387917</c:v>
                </c:pt>
                <c:pt idx="19">
                  <c:v>0.90022745920424263</c:v>
                </c:pt>
                <c:pt idx="20">
                  <c:v>0.97669352965699396</c:v>
                </c:pt>
                <c:pt idx="21">
                  <c:v>1.06081650792787</c:v>
                </c:pt>
                <c:pt idx="22">
                  <c:v>1.0574859247065334</c:v>
                </c:pt>
                <c:pt idx="23">
                  <c:v>1.0765681064102228</c:v>
                </c:pt>
                <c:pt idx="24">
                  <c:v>1.1049896554974545</c:v>
                </c:pt>
                <c:pt idx="25">
                  <c:v>1.0865856080063567</c:v>
                </c:pt>
                <c:pt idx="26">
                  <c:v>1.0278626187868605</c:v>
                </c:pt>
                <c:pt idx="27">
                  <c:v>0.97869359638527098</c:v>
                </c:pt>
                <c:pt idx="28">
                  <c:v>0.94014295399603587</c:v>
                </c:pt>
                <c:pt idx="29">
                  <c:v>0.95656410271360581</c:v>
                </c:pt>
                <c:pt idx="30">
                  <c:v>0.94375680847073362</c:v>
                </c:pt>
                <c:pt idx="31">
                  <c:v>0.87703355233812963</c:v>
                </c:pt>
                <c:pt idx="32">
                  <c:v>0.8617197367018804</c:v>
                </c:pt>
                <c:pt idx="33">
                  <c:v>0.80812996595238262</c:v>
                </c:pt>
                <c:pt idx="34">
                  <c:v>0.97741458375645862</c:v>
                </c:pt>
                <c:pt idx="35">
                  <c:v>1.0005827386904478</c:v>
                </c:pt>
                <c:pt idx="36">
                  <c:v>1.0147720532906273</c:v>
                </c:pt>
                <c:pt idx="37">
                  <c:v>1.0317769124696685</c:v>
                </c:pt>
                <c:pt idx="38">
                  <c:v>0.88303375252296057</c:v>
                </c:pt>
                <c:pt idx="39">
                  <c:v>0.96028954889417317</c:v>
                </c:pt>
                <c:pt idx="40">
                  <c:v>1.0147377173811289</c:v>
                </c:pt>
                <c:pt idx="41">
                  <c:v>0.91963583204816612</c:v>
                </c:pt>
                <c:pt idx="42">
                  <c:v>1.0262917509273126</c:v>
                </c:pt>
                <c:pt idx="43">
                  <c:v>1.0112011187028023</c:v>
                </c:pt>
                <c:pt idx="44">
                  <c:v>0.97666777772487023</c:v>
                </c:pt>
                <c:pt idx="45">
                  <c:v>0.94519033269228836</c:v>
                </c:pt>
                <c:pt idx="46">
                  <c:v>1.0429360830566214</c:v>
                </c:pt>
                <c:pt idx="47">
                  <c:v>1.0459318911603497</c:v>
                </c:pt>
                <c:pt idx="48">
                  <c:v>1.1571459020253976</c:v>
                </c:pt>
                <c:pt idx="49">
                  <c:v>1.1941256765550847</c:v>
                </c:pt>
                <c:pt idx="50">
                  <c:v>1.1949926582699173</c:v>
                </c:pt>
                <c:pt idx="51">
                  <c:v>1.2501876327884613</c:v>
                </c:pt>
                <c:pt idx="52">
                  <c:v>1.3361819181269956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C-0747-AB5A-1EE1B33B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9C654D-7B90-F540-8A39-4B40E5BB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FE5868-DBB0-BE4A-A169-F53528183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191423-8CE9-F642-8D0D-998ACE8E2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16E02E-3B41-D044-97AA-DF9D69E6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04A89-8B0F-F149-8DAA-BDDD388A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43531-1EE3-8149-B668-74952698E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3DF942-25DF-524C-9A44-6515D57B2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B0A56F-D0F1-7A4F-A41D-A62F3B59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F66E65-7D3C-044C-9DDD-44A6EEC11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239AC2-3455-6F49-8BD0-97887B389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C564D2-8391-4D4C-B02B-479E97818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FFBA1A-3EFD-3C46-B02B-7BFF90CCC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77993D-0495-944D-BC11-F164BB95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481854-DD62-E842-8624-55DBFE84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7DEECA-BB6F-7C41-B94A-395FA3A9E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3FD50D-3B88-C040-A5BB-9C61A5676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FC283F-0C29-E84E-8B55-2C21E4FA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E00B93-F5D7-0341-91BA-C557C6D04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6730C1-0FD4-D248-A79C-DFD716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049479-B532-3144-8F90-AE4643A1D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E6811F-B8F0-6C49-97EA-B31901EFF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C6E9AF-6F7D-7545-AE73-4267CD4C6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15D3A8-943B-C744-8DA3-D4BC92883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9C155-F957-284B-85A2-26D03958D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0304F7-F03F-A64C-90AC-A1A4BDC0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7F50DD-7D24-6343-A750-C36263E8B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9497D5-842D-6947-82F9-EF07525E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58BBF8-A8C1-5A4E-9C71-C136591DE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F8C479-401D-CA48-A83A-5A938461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47</xdr:row>
      <xdr:rowOff>63500</xdr:rowOff>
    </xdr:from>
    <xdr:to>
      <xdr:col>20</xdr:col>
      <xdr:colOff>749300</xdr:colOff>
      <xdr:row>58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071469-F85F-F24D-AB60-23C4F459B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1098550</xdr:colOff>
      <xdr:row>35</xdr:row>
      <xdr:rowOff>63500</xdr:rowOff>
    </xdr:from>
    <xdr:to>
      <xdr:col>20</xdr:col>
      <xdr:colOff>774700</xdr:colOff>
      <xdr:row>46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7CF8DC-CF9D-FF46-90DA-56214A918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12CFF-FF09-874F-B737-D7843935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68849-193E-184D-977D-30A8B6B0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C92ED8-7783-4547-814F-2B80D9BC7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4310A0-BB80-BD44-8B19-FD3AC3CC9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DBB993-C8A1-874F-AAF3-42D1D0271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1F686-FC8D-9547-B526-9D98E16CA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FF8F1C-0532-5E45-9E12-34D4D2F2F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B6C695-D752-834B-A96C-23D4696E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C501B7-54FB-8243-9832-7ECE1BCB9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60922-B5CC-6A4D-BD36-F3F5BCAD1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AB50E1-6DF6-D24D-A312-96371D46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D5465D-16B8-C543-983C-07EF84B36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B46417-0210-AC44-AF4A-358EC0C17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8F658-4322-EE49-AAF2-B0D27F50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E30B7-0C47-424C-9083-060A836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15164-9E4F-4040-A7F4-29DD3699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</xdr:colOff>
      <xdr:row>10</xdr:row>
      <xdr:rowOff>165100</xdr:rowOff>
    </xdr:from>
    <xdr:to>
      <xdr:col>20</xdr:col>
      <xdr:colOff>787400</xdr:colOff>
      <xdr:row>22</xdr:row>
      <xdr:rowOff>177800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A6E61A-4915-A84B-9505-A8C42420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8265B2-0A31-A74F-B048-9EAAB19C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9CEB9D-CC11-3347-A281-7677DBC91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5AFB64-0929-DD4B-B67C-72A70B136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A6728F-2B63-EF49-AB64-D480048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23</xdr:row>
      <xdr:rowOff>165100</xdr:rowOff>
    </xdr:from>
    <xdr:to>
      <xdr:col>25</xdr:col>
      <xdr:colOff>101600</xdr:colOff>
      <xdr:row>48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4E3A1F-E0C6-F246-A21C-C6EFB87E7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18</xdr:row>
      <xdr:rowOff>165100</xdr:rowOff>
    </xdr:from>
    <xdr:to>
      <xdr:col>21</xdr:col>
      <xdr:colOff>381000</xdr:colOff>
      <xdr:row>43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BC2DB-F161-2445-A40D-5C15775E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B4D2C-3799-F04A-813E-799FF7A33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EB5B9-632F-3D4C-B874-FF4D1B951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2F363D-5286-3C4A-9C92-680635350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D6083F-2B5A-4B44-A441-F507A167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82AC85-2923-4B44-BE78-64CDFBF7B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BD3818-DCFF-D446-B435-F3FA1DD1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59B78F-C25D-9F42-9D2B-696C2DEB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4A1467-6E7F-1C4F-BB12-7441A816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E34273-36D1-0D40-A5B7-313DE4F43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1FC8D2-0AB6-524C-A42A-6AF2F7C11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7EE9E8-8FCF-8F44-A456-1EEEE3516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FBCCBA-7470-B043-A7B3-97D9C54DA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16A47E-1758-E549-919E-930D63D7A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BD0740-6200-C641-9A6B-8E960DA2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70A186-179F-0B4B-A147-8C91A02A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478695-4E86-0540-943E-3AA94F2E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98DF2-6DF9-D440-B185-6CA70D9AA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297537-8533-054D-813A-7150DA52A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66BDFF-1E92-0F43-81EE-5FECCC799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258789-8E42-3E42-8C3F-90C9FAD93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46D3AB-45D7-B740-95A4-C5910F70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2453D-D151-2C4F-A244-6F84C1AE6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4BF261-C99D-A544-8E17-BF751A9BC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87137F-6C6C-B044-86A1-BA002F83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22</xdr:row>
      <xdr:rowOff>165100</xdr:rowOff>
    </xdr:from>
    <xdr:to>
      <xdr:col>20</xdr:col>
      <xdr:colOff>774700</xdr:colOff>
      <xdr:row>35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DBC66-1B64-8345-95EC-EF4B5258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46</xdr:row>
      <xdr:rowOff>139700</xdr:rowOff>
    </xdr:from>
    <xdr:to>
      <xdr:col>20</xdr:col>
      <xdr:colOff>711200</xdr:colOff>
      <xdr:row>57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86B33-FEDC-6D48-B28F-B4134E909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35</xdr:row>
      <xdr:rowOff>0</xdr:rowOff>
    </xdr:from>
    <xdr:to>
      <xdr:col>20</xdr:col>
      <xdr:colOff>787400</xdr:colOff>
      <xdr:row>46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7B8B93-DC7F-1343-BD19-C0633952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1047750</xdr:colOff>
      <xdr:row>10</xdr:row>
      <xdr:rowOff>152400</xdr:rowOff>
    </xdr:from>
    <xdr:to>
      <xdr:col>20</xdr:col>
      <xdr:colOff>723900</xdr:colOff>
      <xdr:row>22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408A82-6753-A741-AC79-FFC997C6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734601388889" createdVersion="6" refreshedVersion="6" minRefreshableVersion="3" recordCount="85" xr:uid="{3F17A3F5-A26E-A646-93F1-005F236641ED}">
  <cacheSource type="worksheet">
    <worksheetSource ref="B1:C86" sheet="Hoja3"/>
  </cacheSource>
  <cacheFields count="2">
    <cacheField name="semana" numFmtId="0">
      <sharedItems containsSemiMixedTypes="0" containsString="0" containsNumber="1" containsInteger="1" minValue="1" maxValue="53" count="53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9"/>
        <n v="10"/>
        <n v="11"/>
        <n v="12"/>
        <n v="13"/>
        <n v="14"/>
        <n v="15"/>
        <n v="16"/>
        <n v="17"/>
        <n v="18"/>
        <n v="19"/>
        <n v="20"/>
        <n v="3"/>
        <n v="4"/>
        <n v="5"/>
        <n v="6"/>
        <n v="7"/>
        <n v="8"/>
      </sharedItems>
    </cacheField>
    <cacheField name="afluencia" numFmtId="0">
      <sharedItems containsSemiMixedTypes="0" containsString="0" containsNumber="1" containsInteger="1" minValue="21031" maxValue="306934" count="85">
        <n v="58914"/>
        <n v="95546"/>
        <n v="88997"/>
        <n v="180065"/>
        <n v="195096"/>
        <n v="172335"/>
        <n v="233227"/>
        <n v="198912"/>
        <n v="178049"/>
        <n v="158560"/>
        <n v="160853"/>
        <n v="147999"/>
        <n v="131261"/>
        <n v="131512"/>
        <n v="148365"/>
        <n v="172147"/>
        <n v="179867"/>
        <n v="201320"/>
        <n v="170798"/>
        <n v="212215"/>
        <n v="200282"/>
        <n v="189779"/>
        <n v="174692"/>
        <n v="156754"/>
        <n v="141155"/>
        <n v="150370"/>
        <n v="148740"/>
        <n v="198020"/>
        <n v="191308"/>
        <n v="189775"/>
        <n v="282107"/>
        <n v="238218"/>
        <n v="272181"/>
        <n v="178446"/>
        <n v="21031"/>
        <n v="190030"/>
        <n v="175081"/>
        <n v="201838"/>
        <n v="192311"/>
        <n v="180433"/>
        <n v="159149"/>
        <n v="188140"/>
        <n v="209458"/>
        <n v="145570"/>
        <n v="193615"/>
        <n v="189022"/>
        <n v="184244"/>
        <n v="153643"/>
        <n v="194938"/>
        <n v="196704"/>
        <n v="199359"/>
        <n v="167834"/>
        <n v="233726"/>
        <n v="199706"/>
        <n v="163549"/>
        <n v="187294"/>
        <n v="193724"/>
        <n v="174331"/>
        <n v="156115"/>
        <n v="147101"/>
        <n v="133702"/>
        <n v="194214"/>
        <n v="217354"/>
        <n v="227270"/>
        <n v="177073"/>
        <n v="217110"/>
        <n v="222243"/>
        <n v="45680"/>
        <n v="282012"/>
        <n v="306934"/>
        <n v="197404"/>
        <n v="187582"/>
        <n v="188915"/>
        <n v="183614"/>
        <n v="189029"/>
        <n v="191538"/>
        <n v="189592"/>
        <n v="102084"/>
        <n v="182111"/>
        <n v="196534"/>
        <n v="188802"/>
        <n v="202815"/>
        <n v="207196"/>
        <n v="173372"/>
        <n v="319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74897523148" createdVersion="6" refreshedVersion="6" minRefreshableVersion="3" recordCount="99" xr:uid="{B1B22E27-29BD-C547-BA84-75B1B37BA086}">
  <cacheSource type="worksheet">
    <worksheetSource ref="B1:C100" sheet="Hoja4"/>
  </cacheSource>
  <cacheFields count="2">
    <cacheField name="semana" numFmtId="0">
      <sharedItems containsSemiMixedTypes="0" containsString="0" containsNumber="1" containsInteger="1" minValue="1" maxValue="53" count="53"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visits_today" numFmtId="0">
      <sharedItems containsSemiMixedTypes="0" containsString="0" containsNumber="1" containsInteger="1" minValue="26969" maxValue="159219" count="98">
        <n v="32405"/>
        <n v="125416"/>
        <n v="115292"/>
        <n v="114721"/>
        <n v="119742"/>
        <n v="114014"/>
        <n v="109523"/>
        <n v="104999"/>
        <n v="109944"/>
        <n v="102171"/>
        <n v="100387"/>
        <n v="94144"/>
        <n v="101699"/>
        <n v="116564"/>
        <n v="118217"/>
        <n v="120198"/>
        <n v="102870"/>
        <n v="108826"/>
        <n v="107259"/>
        <n v="107134"/>
        <n v="109372"/>
        <n v="110379"/>
        <n v="113778"/>
        <n v="110111"/>
        <n v="108415"/>
        <n v="118334"/>
        <n v="122662"/>
        <n v="139111"/>
        <n v="139212"/>
        <n v="145642"/>
        <n v="155660"/>
        <n v="100219"/>
        <n v="92842"/>
        <n v="115781"/>
        <n v="113592"/>
        <n v="111831"/>
        <n v="117500"/>
        <n v="116993"/>
        <n v="98619"/>
        <n v="100751"/>
        <n v="99964"/>
        <n v="89187"/>
        <n v="96907"/>
        <n v="133524"/>
        <n v="113259"/>
        <n v="109410"/>
        <n v="105641"/>
        <n v="97990"/>
        <n v="115354"/>
        <n v="79003"/>
        <n v="104873"/>
        <n v="113781"/>
        <n v="123581"/>
        <n v="123193"/>
        <n v="119854"/>
        <n v="128727"/>
        <n v="126583"/>
        <n v="114444"/>
        <n v="105036"/>
        <n v="111436"/>
        <n v="101944"/>
        <n v="95569"/>
        <n v="94198"/>
        <n v="71497"/>
        <n v="113865"/>
        <n v="113457"/>
        <n v="111353"/>
        <n v="106895"/>
        <n v="99741"/>
        <n v="111870"/>
        <n v="118213"/>
        <n v="98631"/>
        <n v="119559"/>
        <n v="117801"/>
        <n v="110739"/>
        <n v="107038"/>
        <n v="121498"/>
        <n v="121847"/>
        <n v="134803"/>
        <n v="60452"/>
        <n v="118348"/>
        <n v="137474"/>
        <n v="159219"/>
        <n v="116636"/>
        <n v="74578"/>
        <n v="108562"/>
        <n v="108390"/>
        <n v="107479"/>
        <n v="106788"/>
        <n v="82593"/>
        <n v="73495"/>
        <n v="113547"/>
        <n v="103056"/>
        <n v="108312"/>
        <n v="118925"/>
        <n v="121887"/>
        <n v="109590"/>
        <n v="26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0"/>
    <x v="47"/>
  </r>
  <r>
    <x v="1"/>
    <x v="48"/>
  </r>
  <r>
    <x v="2"/>
    <x v="49"/>
  </r>
  <r>
    <x v="3"/>
    <x v="50"/>
  </r>
  <r>
    <x v="4"/>
    <x v="51"/>
  </r>
  <r>
    <x v="5"/>
    <x v="52"/>
  </r>
  <r>
    <x v="6"/>
    <x v="53"/>
  </r>
  <r>
    <x v="7"/>
    <x v="54"/>
  </r>
  <r>
    <x v="8"/>
    <x v="55"/>
  </r>
  <r>
    <x v="9"/>
    <x v="56"/>
  </r>
  <r>
    <x v="10"/>
    <x v="57"/>
  </r>
  <r>
    <x v="11"/>
    <x v="58"/>
  </r>
  <r>
    <x v="12"/>
    <x v="59"/>
  </r>
  <r>
    <x v="13"/>
    <x v="60"/>
  </r>
  <r>
    <x v="14"/>
    <x v="61"/>
  </r>
  <r>
    <x v="15"/>
    <x v="62"/>
  </r>
  <r>
    <x v="16"/>
    <x v="63"/>
  </r>
  <r>
    <x v="17"/>
    <x v="64"/>
  </r>
  <r>
    <x v="18"/>
    <x v="65"/>
  </r>
  <r>
    <x v="19"/>
    <x v="66"/>
  </r>
  <r>
    <x v="20"/>
    <x v="67"/>
  </r>
  <r>
    <x v="31"/>
    <x v="68"/>
  </r>
  <r>
    <x v="33"/>
    <x v="69"/>
  </r>
  <r>
    <x v="34"/>
    <x v="70"/>
  </r>
  <r>
    <x v="47"/>
    <x v="71"/>
  </r>
  <r>
    <x v="48"/>
    <x v="72"/>
  </r>
  <r>
    <x v="49"/>
    <x v="73"/>
  </r>
  <r>
    <x v="50"/>
    <x v="74"/>
  </r>
  <r>
    <x v="51"/>
    <x v="75"/>
  </r>
  <r>
    <x v="52"/>
    <x v="76"/>
  </r>
  <r>
    <x v="35"/>
    <x v="77"/>
  </r>
  <r>
    <x v="36"/>
    <x v="78"/>
  </r>
  <r>
    <x v="37"/>
    <x v="79"/>
  </r>
  <r>
    <x v="38"/>
    <x v="80"/>
  </r>
  <r>
    <x v="39"/>
    <x v="81"/>
  </r>
  <r>
    <x v="40"/>
    <x v="82"/>
  </r>
  <r>
    <x v="41"/>
    <x v="83"/>
  </r>
  <r>
    <x v="42"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0"/>
    <x v="53"/>
  </r>
  <r>
    <x v="1"/>
    <x v="54"/>
  </r>
  <r>
    <x v="2"/>
    <x v="55"/>
  </r>
  <r>
    <x v="3"/>
    <x v="56"/>
  </r>
  <r>
    <x v="4"/>
    <x v="57"/>
  </r>
  <r>
    <x v="5"/>
    <x v="22"/>
  </r>
  <r>
    <x v="6"/>
    <x v="58"/>
  </r>
  <r>
    <x v="7"/>
    <x v="59"/>
  </r>
  <r>
    <x v="8"/>
    <x v="60"/>
  </r>
  <r>
    <x v="9"/>
    <x v="61"/>
  </r>
  <r>
    <x v="10"/>
    <x v="62"/>
  </r>
  <r>
    <x v="11"/>
    <x v="63"/>
  </r>
  <r>
    <x v="12"/>
    <x v="64"/>
  </r>
  <r>
    <x v="13"/>
    <x v="65"/>
  </r>
  <r>
    <x v="14"/>
    <x v="66"/>
  </r>
  <r>
    <x v="15"/>
    <x v="67"/>
  </r>
  <r>
    <x v="16"/>
    <x v="68"/>
  </r>
  <r>
    <x v="17"/>
    <x v="69"/>
  </r>
  <r>
    <x v="18"/>
    <x v="70"/>
  </r>
  <r>
    <x v="19"/>
    <x v="71"/>
  </r>
  <r>
    <x v="20"/>
    <x v="72"/>
  </r>
  <r>
    <x v="21"/>
    <x v="73"/>
  </r>
  <r>
    <x v="22"/>
    <x v="74"/>
  </r>
  <r>
    <x v="23"/>
    <x v="75"/>
  </r>
  <r>
    <x v="24"/>
    <x v="76"/>
  </r>
  <r>
    <x v="25"/>
    <x v="77"/>
  </r>
  <r>
    <x v="26"/>
    <x v="78"/>
  </r>
  <r>
    <x v="27"/>
    <x v="79"/>
  </r>
  <r>
    <x v="28"/>
    <x v="80"/>
  </r>
  <r>
    <x v="29"/>
    <x v="81"/>
  </r>
  <r>
    <x v="31"/>
    <x v="82"/>
  </r>
  <r>
    <x v="32"/>
    <x v="83"/>
  </r>
  <r>
    <x v="33"/>
    <x v="84"/>
  </r>
  <r>
    <x v="34"/>
    <x v="85"/>
  </r>
  <r>
    <x v="35"/>
    <x v="86"/>
  </r>
  <r>
    <x v="36"/>
    <x v="87"/>
  </r>
  <r>
    <x v="37"/>
    <x v="88"/>
  </r>
  <r>
    <x v="38"/>
    <x v="89"/>
  </r>
  <r>
    <x v="39"/>
    <x v="90"/>
  </r>
  <r>
    <x v="40"/>
    <x v="91"/>
  </r>
  <r>
    <x v="41"/>
    <x v="92"/>
  </r>
  <r>
    <x v="42"/>
    <x v="93"/>
  </r>
  <r>
    <x v="43"/>
    <x v="94"/>
  </r>
  <r>
    <x v="44"/>
    <x v="95"/>
  </r>
  <r>
    <x v="45"/>
    <x v="96"/>
  </r>
  <r>
    <x v="46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B6EE-EAB7-824C-A24D-E5DA372EB05E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1:F55" firstHeaderRow="1" firstDataRow="1" firstDataCol="1"/>
  <pivotFields count="2">
    <pivotField axis="axisRow" showAll="0">
      <items count="54">
        <item x="33"/>
        <item x="34"/>
        <item x="47"/>
        <item x="48"/>
        <item x="49"/>
        <item x="50"/>
        <item x="51"/>
        <item x="5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86">
        <item x="34"/>
        <item x="84"/>
        <item x="67"/>
        <item x="0"/>
        <item x="2"/>
        <item x="1"/>
        <item x="77"/>
        <item x="12"/>
        <item x="13"/>
        <item x="60"/>
        <item x="24"/>
        <item x="43"/>
        <item x="59"/>
        <item x="11"/>
        <item x="14"/>
        <item x="26"/>
        <item x="25"/>
        <item x="47"/>
        <item x="58"/>
        <item x="23"/>
        <item x="9"/>
        <item x="40"/>
        <item x="10"/>
        <item x="54"/>
        <item x="51"/>
        <item x="18"/>
        <item x="15"/>
        <item x="5"/>
        <item x="83"/>
        <item x="57"/>
        <item x="22"/>
        <item x="36"/>
        <item x="64"/>
        <item x="8"/>
        <item x="33"/>
        <item x="16"/>
        <item x="3"/>
        <item x="39"/>
        <item x="78"/>
        <item x="73"/>
        <item x="46"/>
        <item x="55"/>
        <item x="71"/>
        <item x="41"/>
        <item x="80"/>
        <item x="72"/>
        <item x="45"/>
        <item x="74"/>
        <item x="76"/>
        <item x="29"/>
        <item x="21"/>
        <item x="35"/>
        <item x="28"/>
        <item x="75"/>
        <item x="38"/>
        <item x="44"/>
        <item x="56"/>
        <item x="61"/>
        <item x="48"/>
        <item x="4"/>
        <item x="79"/>
        <item x="49"/>
        <item x="70"/>
        <item x="27"/>
        <item x="7"/>
        <item x="50"/>
        <item x="53"/>
        <item x="20"/>
        <item x="17"/>
        <item x="37"/>
        <item x="81"/>
        <item x="82"/>
        <item x="42"/>
        <item x="19"/>
        <item x="65"/>
        <item x="62"/>
        <item x="66"/>
        <item x="63"/>
        <item x="6"/>
        <item x="52"/>
        <item x="31"/>
        <item x="32"/>
        <item x="68"/>
        <item x="30"/>
        <item x="69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Máx. de afluencia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35F85-0BB2-F249-B807-3D8A4B97229C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E1:F55" firstHeaderRow="1" firstDataRow="1" firstDataCol="1"/>
  <pivotFields count="2">
    <pivotField axis="axisRow" showAll="0">
      <items count="54"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99">
        <item x="97"/>
        <item x="0"/>
        <item x="79"/>
        <item x="63"/>
        <item x="90"/>
        <item x="84"/>
        <item x="49"/>
        <item x="89"/>
        <item x="41"/>
        <item x="32"/>
        <item x="11"/>
        <item x="62"/>
        <item x="61"/>
        <item x="42"/>
        <item x="47"/>
        <item x="38"/>
        <item x="71"/>
        <item x="68"/>
        <item x="40"/>
        <item x="31"/>
        <item x="10"/>
        <item x="39"/>
        <item x="12"/>
        <item x="60"/>
        <item x="9"/>
        <item x="16"/>
        <item x="92"/>
        <item x="50"/>
        <item x="7"/>
        <item x="58"/>
        <item x="46"/>
        <item x="88"/>
        <item x="67"/>
        <item x="75"/>
        <item x="19"/>
        <item x="18"/>
        <item x="87"/>
        <item x="93"/>
        <item x="86"/>
        <item x="24"/>
        <item x="85"/>
        <item x="17"/>
        <item x="20"/>
        <item x="45"/>
        <item x="6"/>
        <item x="96"/>
        <item x="8"/>
        <item x="23"/>
        <item x="21"/>
        <item x="74"/>
        <item x="66"/>
        <item x="59"/>
        <item x="35"/>
        <item x="69"/>
        <item x="44"/>
        <item x="65"/>
        <item x="91"/>
        <item x="34"/>
        <item x="22"/>
        <item x="51"/>
        <item x="64"/>
        <item x="5"/>
        <item x="57"/>
        <item x="3"/>
        <item x="2"/>
        <item x="48"/>
        <item x="33"/>
        <item x="13"/>
        <item x="83"/>
        <item x="37"/>
        <item x="36"/>
        <item x="73"/>
        <item x="70"/>
        <item x="14"/>
        <item x="25"/>
        <item x="80"/>
        <item x="94"/>
        <item x="72"/>
        <item x="4"/>
        <item x="54"/>
        <item x="15"/>
        <item x="76"/>
        <item x="77"/>
        <item x="95"/>
        <item x="26"/>
        <item x="53"/>
        <item x="52"/>
        <item x="1"/>
        <item x="56"/>
        <item x="55"/>
        <item x="43"/>
        <item x="78"/>
        <item x="81"/>
        <item x="27"/>
        <item x="28"/>
        <item x="29"/>
        <item x="30"/>
        <item x="8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Máx. de visits_today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rme sin título_Página sin título_Serie temporal" connectionId="2" xr16:uid="{C4A0A990-CD66-0E4A-8CF1-37D599D107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ALL_AUDIENCE_DASHBOARD v2_Copia de impactos por dia_Serie temporal" connectionId="3" xr16:uid="{5507B6C9-7127-B94A-A507-D17033E864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isis Afluencias_Página sin título_Serie temporal" connectionId="1" xr16:uid="{1643C5DD-4CB3-CB46-A170-03E85B8AB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E3BC-1AC8-A04C-8CF5-E3E10DB60ADE}">
  <dimension ref="A1:U107"/>
  <sheetViews>
    <sheetView topLeftCell="A47" workbookViewId="0">
      <selection activeCell="H93" sqref="H93"/>
    </sheetView>
  </sheetViews>
  <sheetFormatPr baseColWidth="10" defaultRowHeight="16"/>
  <cols>
    <col min="1" max="1" width="23.6640625" customWidth="1"/>
    <col min="3" max="3" width="6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207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v>10000000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'Madrid Sur'!E13&amp;":"&amp;'Madrid Sur'!E14&amp;":"&amp;'Madrid Sur'!E15&amp;":"&amp;'Madrid Sur'!E16&amp;":"&amp;'Madrid Sur'!E17&amp;":"&amp;'Madrid Sur'!E18&amp;":"&amp;'Madrid Sur'!E19&amp;":"&amp;'Madrid Sur'!E20&amp;":"&amp;'Madrid Sur'!E21&amp;":"&amp;'Madrid Sur'!E22&amp;":"&amp;'Madrid Sur'!E23&amp;":"&amp;'Madrid Sur'!E24&amp;":"&amp;'Madrid Sur'!E25&amp;":"&amp;'Madrid Sur'!E26&amp;":"&amp;'Madrid Sur'!E27&amp;":"&amp;'Madrid Sur'!E28&amp;":"&amp;'Madrid Sur'!E29&amp;":"&amp;'Madrid Sur'!E30&amp;":"&amp;'Madrid Sur'!E31&amp;":"&amp;'Madrid Sur'!E32&amp;":"&amp;'Madrid Sur'!E33&amp;":"&amp;'Madrid Sur'!E34&amp;":"&amp;'Madrid Sur'!E35&amp;":"&amp;'Madrid Sur'!E36&amp;":"&amp;'Madrid Sur'!E37&amp;":"&amp;'Madrid Sur'!E38&amp;":"&amp;'Madrid Sur'!E39&amp;":"&amp;'Madrid Sur'!E40&amp;":"&amp;'Madrid Sur'!E41&amp;":"&amp;'Madrid Sur'!E42&amp;":"&amp;'Madrid Sur'!E43&amp;":"&amp;'Madrid Sur'!E44&amp;":"&amp;'Madrid Sur'!E45&amp;":"&amp;'Madrid Sur'!E46&amp;":"&amp;'Madrid Sur'!E47&amp;":"&amp;'Madrid Sur'!E48&amp;":"&amp;'Madrid Sur'!E49&amp;":"&amp;'Madrid Sur'!E50&amp;":"&amp;'Madrid Sur'!E51&amp;":"&amp;'Madrid Sur'!E52&amp;":"&amp;'Madrid Sur'!E53&amp;":"&amp;'Madrid Sur'!E54&amp;":"&amp;'Madrid Sur'!E55&amp;":"&amp;'Madrid Sur'!E56&amp;":"&amp;'Madrid Sur'!E57&amp;":"&amp;'Madrid Sur'!E58&amp;":"&amp;'Madrid Sur'!E59&amp;":"&amp;'Madrid Sur'!E60&amp;":"&amp;'Madrid Sur'!E61&amp;":"&amp;'Madrid Sur'!E62&amp;":"&amp;'Madrid Sur'!E63&amp;":"&amp;'Madrid Sur'!E64&amp;":"&amp;'Madrid Sur'!E65</f>
        <v>1,36673229360312:1,00120078506142:0,993861484406152:0,975071157933199:0,959954773776565:1,00861734151305:1,00426526498414:0,846543264703624:0,864844304466227:0,974684878951342:0,884630372314632:0,92974775739542:1,14616699496331:1,04627525025533:0,940718080480133:0,906819953827919:0,841143942935014:0,990196126067207:0,678159964523879:0,900227459204243:0,976693529656994:1,06081650792787:1,05748592470653:1,07656810641022:1,10498965549745:1,08658560800636:1,02786261878686:0,978693596385271:0,940142953996036:0,956564102713606:0,943756808470734:0,87703355233813:0,86171973670188:0,808129965952383:0,977414583756459:1,00058273869045:1,01477205329063:1,03177691246967:0,883033752522961:0,960289548894173:1,01473771738113:0,919635832048166:1,02629175092731:1,0112011187028:0,97666777772487:0,945190332692288:1,04293608305662:1,04593189116035:1,1571459020254:1,19412567655508:1,19499265826992:1,25018763278846:1,336181918127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'Madrid Sur'!H13&amp;":"&amp;'Madrid Sur'!H14&amp;":"&amp;'Madrid Sur'!H15&amp;":"&amp;'Madrid Sur'!H16&amp;":"&amp;'Madrid Sur'!H17&amp;":"&amp;'Madrid Sur'!H18&amp;":"&amp;'Madrid Sur'!H19&amp;":"&amp;'Madrid Sur'!H20&amp;":"&amp;'Madrid Sur'!H21&amp;":"&amp;'Madrid Sur'!H22&amp;":"&amp;'Madrid Sur'!H23&amp;":"&amp;'Madrid Sur'!H24&amp;":"&amp;'Madrid Sur'!H25&amp;":"&amp;'Madrid Sur'!H26&amp;":"&amp;'Madrid Sur'!H27&amp;":"&amp;'Madrid Sur'!H28&amp;":"&amp;'Madrid Sur'!H29&amp;":"&amp;'Madrid Sur'!H30&amp;":"&amp;'Madrid Sur'!H31&amp;":"&amp;'Madrid Sur'!H32&amp;":"&amp;'Madrid Sur'!H33&amp;":"&amp;'Madrid Sur'!H34&amp;":"&amp;'Madrid Sur'!H35&amp;":"&amp;'Madrid Sur'!H36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'Madrid Sur'!K13&amp;":"&amp;'Madrid Sur'!K14&amp;":"&amp;'Madrid Sur'!K15&amp;":"&amp;'Madrid Sur'!K16&amp;":"&amp;'Madrid Sur'!K17&amp;":"&amp;'Madrid Sur'!K18&amp;":"&amp;'Madrid Sur'!K19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'Madrid Sur'!B13&amp;":"&amp;'Madrid Sur'!B14&amp;":"&amp;'Madrid Sur'!B15&amp;":"&amp;'Madrid Sur'!B16&amp;":"&amp;'Madrid Sur'!B17&amp;":"&amp;'Madrid Sur'!B18&amp;":"&amp;'Madrid Sur'!B19&amp;":"&amp;'Madrid Sur'!B20&amp;":"&amp;'Madrid Sur'!B21&amp;":"&amp;'Madrid Sur'!B22&amp;":"&amp;'Madrid Sur'!B23&amp;":"&amp;'Madrid Sur'!B24</f>
        <v>1:1:1:1:1:1:1:1:1:1:1:1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v>1</v>
      </c>
      <c r="C13" s="11"/>
      <c r="D13" s="5">
        <v>1</v>
      </c>
      <c r="E13" s="9">
        <v>1.366732293603123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v>1</v>
      </c>
      <c r="C14" s="11"/>
      <c r="D14" s="5">
        <v>2</v>
      </c>
      <c r="E14" s="9">
        <v>1.0012007850614175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v>1</v>
      </c>
      <c r="C15" s="11"/>
      <c r="D15" s="5">
        <v>3</v>
      </c>
      <c r="E15" s="9">
        <v>0.99386148440615241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v>1</v>
      </c>
      <c r="C16" s="11"/>
      <c r="D16" s="5">
        <v>4</v>
      </c>
      <c r="E16" s="9">
        <v>0.97507115793319854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v>1</v>
      </c>
      <c r="C17" s="11"/>
      <c r="D17" s="5">
        <v>5</v>
      </c>
      <c r="E17" s="9">
        <v>0.95995477377656457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v>1</v>
      </c>
      <c r="C18" s="11"/>
      <c r="D18" s="5">
        <v>6</v>
      </c>
      <c r="E18" s="9">
        <v>1.0086173415130539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v>1</v>
      </c>
      <c r="C19" s="11"/>
      <c r="D19" s="5">
        <v>7</v>
      </c>
      <c r="E19" s="9">
        <v>1.0042652649841424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v>1</v>
      </c>
      <c r="C20" s="11"/>
      <c r="D20" s="5">
        <v>8</v>
      </c>
      <c r="E20" s="9">
        <v>0.8465432647036244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v>1</v>
      </c>
      <c r="C21" s="11"/>
      <c r="D21" s="5">
        <v>9</v>
      </c>
      <c r="E21" s="9">
        <v>0.86484430446622729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v>1</v>
      </c>
      <c r="C22" s="11"/>
      <c r="D22" s="5">
        <v>10</v>
      </c>
      <c r="E22" s="9">
        <v>0.97468487895134248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v>1</v>
      </c>
      <c r="C23" s="11"/>
      <c r="D23" s="5">
        <v>11</v>
      </c>
      <c r="E23" s="9">
        <v>0.88463037231463226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v>1</v>
      </c>
      <c r="C24" s="11"/>
      <c r="D24" s="5">
        <v>12</v>
      </c>
      <c r="E24" s="9">
        <v>0.92974775739542048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1.1461669949633109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1.0462752502553327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0.94071808048013261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0.90681995382791947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0.84114394293501416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0.99019612606720708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0.67815996452387917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0.90022745920424263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0.97669352965699396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1.06081650792787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1.0574859247065334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 ht="24">
      <c r="A36" s="5"/>
      <c r="B36" s="5"/>
      <c r="C36" s="11"/>
      <c r="D36" s="73" t="s">
        <v>207</v>
      </c>
      <c r="E36" s="9">
        <v>1.0765681064102228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1.1049896554974545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1.0865856080063567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1.0278626187868605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0.97869359638527098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0.94014295399603587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0.95656410271360581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0.94375680847073362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0.87703355233812963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0.8617197367018804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0.80812996595238262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0.97741458375645862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1.0005827386904478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1.0147720532906273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1.0317769124696685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0.88303375252296057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0.96028954889417317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1.0147377173811289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0.91963583204816612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1.0262917509273126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1.0112011187028023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0.97666777772487023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0.94519033269228836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1.0429360830566214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1.0459318911603497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1.1571459020253976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1.1941256765550847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1.1949926582699173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1.2501876327884613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1.3361819181269956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/>
      <c r="B68" s="64"/>
      <c r="C68" s="64"/>
      <c r="D68" s="70"/>
      <c r="E68" s="64"/>
      <c r="F68" s="64"/>
      <c r="G68" s="64"/>
      <c r="H68" s="72">
        <v>513723</v>
      </c>
      <c r="I68" s="65"/>
      <c r="J68" s="65"/>
      <c r="K68" s="70"/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513723</v>
      </c>
      <c r="U68" s="42">
        <f>T68/$T$81</f>
        <v>1.1985357847351592</v>
      </c>
    </row>
    <row r="69" spans="1:21">
      <c r="A69" s="70"/>
      <c r="B69" s="64"/>
      <c r="C69" s="64"/>
      <c r="D69" s="70"/>
      <c r="E69" s="64"/>
      <c r="F69" s="64"/>
      <c r="G69" s="64"/>
      <c r="H69" s="72">
        <v>361309</v>
      </c>
      <c r="I69" s="65"/>
      <c r="J69" s="65"/>
      <c r="K69" s="70"/>
      <c r="L69" s="65"/>
      <c r="M69" s="65"/>
      <c r="N69" s="65"/>
      <c r="O69" s="65"/>
      <c r="P69" s="65"/>
      <c r="Q69" s="65"/>
      <c r="R69" s="65"/>
      <c r="S69" s="65"/>
      <c r="T69" s="34">
        <f t="shared" ref="T69:T79" si="0">MAX(A69,D69,H69,K69,N69,Q69)</f>
        <v>361309</v>
      </c>
      <c r="U69" s="42">
        <f t="shared" ref="U69:U79" si="1">T69/$T$81</f>
        <v>0.84294798139634719</v>
      </c>
    </row>
    <row r="70" spans="1:21">
      <c r="A70" s="70"/>
      <c r="B70" s="64"/>
      <c r="C70" s="64"/>
      <c r="D70" s="70"/>
      <c r="E70" s="64"/>
      <c r="F70" s="64"/>
      <c r="G70" s="64"/>
      <c r="H70" s="72">
        <v>361309</v>
      </c>
      <c r="I70" s="65"/>
      <c r="J70" s="65"/>
      <c r="K70" s="70"/>
      <c r="L70" s="65"/>
      <c r="M70" s="65"/>
      <c r="N70" s="65"/>
      <c r="O70" s="65"/>
      <c r="P70" s="65"/>
      <c r="Q70" s="65"/>
      <c r="R70" s="65"/>
      <c r="S70" s="65"/>
      <c r="T70" s="34">
        <f t="shared" si="0"/>
        <v>361309</v>
      </c>
      <c r="U70" s="42">
        <f t="shared" si="1"/>
        <v>0.84294798139634719</v>
      </c>
    </row>
    <row r="71" spans="1:21">
      <c r="A71" s="70"/>
      <c r="B71" s="64"/>
      <c r="C71" s="64"/>
      <c r="D71" s="70"/>
      <c r="E71" s="64"/>
      <c r="F71" s="64"/>
      <c r="G71" s="64"/>
      <c r="H71" s="72">
        <v>380181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0"/>
        <v>380181</v>
      </c>
      <c r="U71" s="42">
        <f t="shared" si="1"/>
        <v>0.88697709305675931</v>
      </c>
    </row>
    <row r="72" spans="1:21">
      <c r="A72" s="70"/>
      <c r="B72" s="64"/>
      <c r="C72" s="64"/>
      <c r="D72" s="70"/>
      <c r="E72" s="64"/>
      <c r="F72" s="64"/>
      <c r="G72" s="64"/>
      <c r="H72" s="72">
        <v>430767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0"/>
        <v>430767</v>
      </c>
      <c r="U72" s="42">
        <f t="shared" si="1"/>
        <v>1.0049962029790576</v>
      </c>
    </row>
    <row r="73" spans="1:21">
      <c r="A73" s="70"/>
      <c r="B73" s="64"/>
      <c r="C73" s="64"/>
      <c r="D73" s="70"/>
      <c r="E73" s="64"/>
      <c r="F73" s="64"/>
      <c r="G73" s="64"/>
      <c r="H73" s="72">
        <v>434175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0"/>
        <v>434175</v>
      </c>
      <c r="U73" s="42">
        <f t="shared" si="1"/>
        <v>1.0129471998282884</v>
      </c>
    </row>
    <row r="74" spans="1:21">
      <c r="A74" s="70"/>
      <c r="B74" s="64"/>
      <c r="C74" s="64"/>
      <c r="D74" s="70"/>
      <c r="E74" s="64"/>
      <c r="F74" s="64"/>
      <c r="G74" s="64"/>
      <c r="H74" s="72">
        <v>426484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0"/>
        <v>426484</v>
      </c>
      <c r="U74" s="42">
        <f t="shared" si="1"/>
        <v>0.99500379702094255</v>
      </c>
    </row>
    <row r="75" spans="1:21">
      <c r="A75" s="70"/>
      <c r="B75" s="64"/>
      <c r="C75" s="64"/>
      <c r="D75" s="70"/>
      <c r="E75" s="64"/>
      <c r="F75" s="64"/>
      <c r="G75" s="64"/>
      <c r="H75" s="72">
        <v>394611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0"/>
        <v>394611</v>
      </c>
      <c r="U75" s="42">
        <f t="shared" si="1"/>
        <v>0.92064284556098508</v>
      </c>
    </row>
    <row r="76" spans="1:21">
      <c r="A76" s="70"/>
      <c r="B76" s="64"/>
      <c r="C76" s="64"/>
      <c r="D76" s="70"/>
      <c r="E76" s="64"/>
      <c r="F76" s="64"/>
      <c r="G76" s="64"/>
      <c r="H76" s="72">
        <v>397337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0"/>
        <v>397337</v>
      </c>
      <c r="U76" s="42">
        <f t="shared" si="1"/>
        <v>0.92700270982477706</v>
      </c>
    </row>
    <row r="77" spans="1:21">
      <c r="A77" s="70"/>
      <c r="B77" s="64"/>
      <c r="C77" s="64"/>
      <c r="D77" s="70"/>
      <c r="E77" s="64"/>
      <c r="F77" s="64"/>
      <c r="G77" s="64"/>
      <c r="H77" s="72">
        <v>463521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0"/>
        <v>463521</v>
      </c>
      <c r="U77" s="42">
        <f t="shared" si="1"/>
        <v>1.0814125617817885</v>
      </c>
    </row>
    <row r="78" spans="1:21">
      <c r="A78" s="70"/>
      <c r="B78" s="64"/>
      <c r="C78" s="64"/>
      <c r="D78" s="70"/>
      <c r="E78" s="64"/>
      <c r="F78" s="64"/>
      <c r="G78" s="64"/>
      <c r="H78" s="72">
        <v>441425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0"/>
        <v>441425</v>
      </c>
      <c r="U78" s="42">
        <f t="shared" si="1"/>
        <v>1.0298617324447565</v>
      </c>
    </row>
    <row r="79" spans="1:21">
      <c r="A79" s="70"/>
      <c r="B79" s="64"/>
      <c r="C79" s="64"/>
      <c r="D79" s="70"/>
      <c r="E79" s="64"/>
      <c r="F79" s="64"/>
      <c r="G79" s="64"/>
      <c r="H79" s="72">
        <v>513723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513723</v>
      </c>
      <c r="U79" s="42">
        <f t="shared" si="1"/>
        <v>1.1985357847351592</v>
      </c>
    </row>
    <row r="80" spans="1:21" ht="21">
      <c r="S80" s="54" t="s">
        <v>184</v>
      </c>
      <c r="T80" s="40">
        <f>SUM(T68:T79)</f>
        <v>5118565</v>
      </c>
    </row>
    <row r="81" spans="1:20" ht="21">
      <c r="S81" s="29" t="s">
        <v>186</v>
      </c>
      <c r="T81" s="41">
        <f>MEDIAN(T68:T79)</f>
        <v>428625.5</v>
      </c>
    </row>
    <row r="82" spans="1:20" ht="21">
      <c r="S82" s="29" t="s">
        <v>183</v>
      </c>
      <c r="T82" s="41">
        <f>GEOMEAN(T68:T79)</f>
        <v>423746.25742301001</v>
      </c>
    </row>
    <row r="86" spans="1:20">
      <c r="A86" t="s">
        <v>2</v>
      </c>
    </row>
    <row r="87" spans="1:20">
      <c r="A87" s="74" t="s">
        <v>208</v>
      </c>
      <c r="B87" s="74" t="s">
        <v>209</v>
      </c>
    </row>
    <row r="88" spans="1:20">
      <c r="A88" s="74" t="s">
        <v>210</v>
      </c>
      <c r="B88" s="75">
        <v>379471</v>
      </c>
    </row>
    <row r="89" spans="1:20">
      <c r="A89" s="74" t="s">
        <v>211</v>
      </c>
      <c r="B89" s="75">
        <v>365683</v>
      </c>
    </row>
    <row r="90" spans="1:20">
      <c r="A90" s="74" t="s">
        <v>212</v>
      </c>
      <c r="B90" s="75">
        <v>382952</v>
      </c>
    </row>
    <row r="91" spans="1:20">
      <c r="A91" s="74" t="s">
        <v>213</v>
      </c>
      <c r="B91" s="75">
        <v>363307</v>
      </c>
    </row>
    <row r="92" spans="1:20">
      <c r="A92" s="74" t="s">
        <v>214</v>
      </c>
      <c r="B92" s="75">
        <v>367682</v>
      </c>
    </row>
    <row r="93" spans="1:20">
      <c r="A93" s="74" t="s">
        <v>215</v>
      </c>
      <c r="B93" s="75">
        <v>365712</v>
      </c>
    </row>
    <row r="94" spans="1:20">
      <c r="A94" s="74" t="s">
        <v>216</v>
      </c>
      <c r="B94" s="75">
        <v>363223</v>
      </c>
    </row>
    <row r="96" spans="1:20">
      <c r="A96" s="74" t="s">
        <v>221</v>
      </c>
    </row>
    <row r="97" spans="1:3">
      <c r="A97" s="74" t="s">
        <v>218</v>
      </c>
      <c r="B97" s="74" t="s">
        <v>219</v>
      </c>
      <c r="C97" s="74" t="s">
        <v>220</v>
      </c>
    </row>
    <row r="98" spans="1:3">
      <c r="A98" s="74">
        <v>0</v>
      </c>
      <c r="B98" s="75">
        <v>2</v>
      </c>
      <c r="C98" s="75">
        <v>4502</v>
      </c>
    </row>
    <row r="99" spans="1:3">
      <c r="A99" s="74">
        <v>2</v>
      </c>
      <c r="B99" s="75">
        <v>5</v>
      </c>
      <c r="C99" s="75">
        <v>210</v>
      </c>
    </row>
    <row r="100" spans="1:3">
      <c r="A100" s="74">
        <v>5</v>
      </c>
      <c r="B100" s="75">
        <v>7</v>
      </c>
      <c r="C100" s="75">
        <v>16492</v>
      </c>
    </row>
    <row r="101" spans="1:3">
      <c r="A101" s="74">
        <v>7</v>
      </c>
      <c r="B101" s="75">
        <v>9</v>
      </c>
      <c r="C101" s="75">
        <v>139009</v>
      </c>
    </row>
    <row r="102" spans="1:3">
      <c r="A102" s="74">
        <v>9</v>
      </c>
      <c r="B102" s="75">
        <v>12</v>
      </c>
      <c r="C102" s="75">
        <v>338477</v>
      </c>
    </row>
    <row r="103" spans="1:3">
      <c r="A103" s="74">
        <v>12</v>
      </c>
      <c r="B103" s="75">
        <v>14</v>
      </c>
      <c r="C103" s="75">
        <v>406162</v>
      </c>
    </row>
    <row r="104" spans="1:3">
      <c r="A104" s="74">
        <v>14</v>
      </c>
      <c r="B104" s="75">
        <v>16</v>
      </c>
      <c r="C104" s="75">
        <v>434466</v>
      </c>
    </row>
    <row r="105" spans="1:3">
      <c r="A105" s="74">
        <v>16</v>
      </c>
      <c r="B105" s="75">
        <v>18</v>
      </c>
      <c r="C105" s="75">
        <v>405790</v>
      </c>
    </row>
    <row r="106" spans="1:3">
      <c r="A106" s="74">
        <v>18</v>
      </c>
      <c r="B106" s="75">
        <v>21</v>
      </c>
      <c r="C106" s="75">
        <v>509069</v>
      </c>
    </row>
    <row r="107" spans="1:3">
      <c r="A107" s="74">
        <v>21</v>
      </c>
      <c r="B107" s="75">
        <v>23</v>
      </c>
      <c r="C107" s="75">
        <v>333853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EED-EA44-7649-B5E3-669E331100F1}">
  <dimension ref="A1:U82"/>
  <sheetViews>
    <sheetView workbookViewId="0">
      <selection activeCell="B10" sqref="B10:U1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199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2250406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'Moda Shopping'!E13&amp;":"&amp;'Moda Shopping'!E14&amp;":"&amp;'Moda Shopping'!E15&amp;":"&amp;'Moda Shopping'!E16&amp;":"&amp;'Moda Shopping'!E17&amp;":"&amp;'Moda Shopping'!E18&amp;":"&amp;'Moda Shopping'!E19&amp;":"&amp;'Moda Shopping'!E20&amp;":"&amp;'Moda Shopping'!E21&amp;":"&amp;'Moda Shopping'!E22&amp;":"&amp;'Moda Shopping'!E23&amp;":"&amp;'Moda Shopping'!E24&amp;":"&amp;'Moda Shopping'!E25&amp;":"&amp;'Moda Shopping'!E26&amp;":"&amp;'Moda Shopping'!E27&amp;":"&amp;'Moda Shopping'!E28&amp;":"&amp;'Moda Shopping'!E29&amp;":"&amp;'Moda Shopping'!E30&amp;":"&amp;'Moda Shopping'!E31&amp;":"&amp;'Moda Shopping'!E32&amp;":"&amp;'Moda Shopping'!E33&amp;":"&amp;'Moda Shopping'!E34&amp;":"&amp;'Moda Shopping'!E35&amp;":"&amp;'Moda Shopping'!E36&amp;":"&amp;'Moda Shopping'!E37&amp;":"&amp;'Moda Shopping'!E38&amp;":"&amp;'Moda Shopping'!E39&amp;":"&amp;'Moda Shopping'!E40&amp;":"&amp;'Moda Shopping'!E41&amp;":"&amp;'Moda Shopping'!E42&amp;":"&amp;'Moda Shopping'!E43&amp;":"&amp;'Moda Shopping'!E44&amp;":"&amp;'Moda Shopping'!E45&amp;":"&amp;'Moda Shopping'!E46&amp;":"&amp;'Moda Shopping'!E47&amp;":"&amp;'Moda Shopping'!E48&amp;":"&amp;'Moda Shopping'!E49&amp;":"&amp;'Moda Shopping'!E50&amp;":"&amp;'Moda Shopping'!E51&amp;":"&amp;'Moda Shopping'!E52&amp;":"&amp;'Moda Shopping'!E53&amp;":"&amp;'Moda Shopping'!E54&amp;":"&amp;'Moda Shopping'!E55&amp;":"&amp;'Moda Shopping'!E56&amp;":"&amp;'Moda Shopping'!E57&amp;":"&amp;'Moda Shopping'!E58&amp;":"&amp;'Moda Shopping'!E59&amp;":"&amp;'Moda Shopping'!E60&amp;":"&amp;'Moda Shopping'!E61&amp;":"&amp;'Moda Shopping'!E62&amp;":"&amp;'Moda Shopping'!E63&amp;":"&amp;'Moda Shopping'!E64&amp;":"&amp;'Moda Shopping'!E65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'Moda Shopping'!H13&amp;":"&amp;'Moda Shopping'!H14&amp;":"&amp;'Moda Shopping'!H15&amp;":"&amp;'Moda Shopping'!H16&amp;":"&amp;'Moda Shopping'!H17&amp;":"&amp;'Moda Shopping'!H18&amp;":"&amp;'Moda Shopping'!H19&amp;":"&amp;'Moda Shopping'!H20&amp;":"&amp;'Moda Shopping'!H21&amp;":"&amp;'Moda Shopping'!H22&amp;":"&amp;'Moda Shopping'!H23&amp;":"&amp;'Moda Shopping'!H24&amp;":"&amp;'Moda Shopping'!H25&amp;":"&amp;'Moda Shopping'!H26&amp;":"&amp;'Moda Shopping'!H27&amp;":"&amp;'Moda Shopping'!H28&amp;":"&amp;'Moda Shopping'!H29&amp;":"&amp;'Moda Shopping'!H30&amp;":"&amp;'Moda Shopping'!H31&amp;":"&amp;'Moda Shopping'!H32&amp;":"&amp;'Moda Shopping'!H33&amp;":"&amp;'Moda Shopping'!H34&amp;":"&amp;'Moda Shopping'!H35&amp;":"&amp;'Moda Shopping'!H36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'Moda Shopping'!K13&amp;":"&amp;'Moda Shopping'!K14&amp;":"&amp;'Moda Shopping'!K15&amp;":"&amp;'Moda Shopping'!K16&amp;":"&amp;'Moda Shopping'!K17&amp;":"&amp;'Moda Shopping'!K18&amp;":"&amp;'Moda Shopping'!K19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'Moda Shopping'!B13&amp;":"&amp;'Moda Shopping'!B14&amp;":"&amp;'Moda Shopping'!B15&amp;":"&amp;'Moda Shopping'!B16&amp;":"&amp;'Moda Shopping'!B17&amp;":"&amp;'Moda Shopping'!B18&amp;":"&amp;'Moda Shopping'!B19&amp;":"&amp;'Moda Shopping'!B20&amp;":"&amp;'Moda Shopping'!B21&amp;":"&amp;'Moda Shopping'!B22&amp;":"&amp;'Moda Shopping'!B23&amp;":"&amp;'Moda Shopping'!B24</f>
        <v>1,00848369702494:1,25753099706777:1,42549721602952:0,93500774240311:0,938252962430126:0,99151630297506:0,84113796852521:0,493152640653656:0,968810744918018:1,06777073701088:1,27176384023194:1,15820310355052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1.0084836970249405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1.2575309970677708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1.4254972160295201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0.93500774240311013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0.93825296243012624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0.99151630297505955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0.8411379685252095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0.49315264065365649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0.96881074491801833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1.0677707370108833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1.2717638402319427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1.1582031035505234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66"/>
      <c r="B68" s="64"/>
      <c r="C68" s="64"/>
      <c r="D68" s="67"/>
      <c r="E68" s="64"/>
      <c r="F68" s="64"/>
      <c r="G68" s="68"/>
      <c r="H68" s="55">
        <v>146312</v>
      </c>
      <c r="I68" s="65"/>
      <c r="J68" s="69"/>
      <c r="K68" s="55">
        <v>183659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183659</v>
      </c>
      <c r="U68" s="42">
        <f>T68/$T$81</f>
        <v>1.0084836970249405</v>
      </c>
    </row>
    <row r="69" spans="1:21">
      <c r="A69" s="66"/>
      <c r="B69" s="64"/>
      <c r="C69" s="64"/>
      <c r="D69" s="67"/>
      <c r="E69" s="64"/>
      <c r="F69" s="64"/>
      <c r="G69" s="68"/>
      <c r="H69" s="55">
        <v>164917</v>
      </c>
      <c r="I69" s="65"/>
      <c r="J69" s="69"/>
      <c r="K69" s="55">
        <v>229014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229014</v>
      </c>
      <c r="U69" s="42">
        <f t="shared" ref="U69:U79" si="2">T69/$T$81</f>
        <v>1.2575309970677708</v>
      </c>
    </row>
    <row r="70" spans="1:21">
      <c r="A70" s="67"/>
      <c r="B70" s="64"/>
      <c r="C70" s="64"/>
      <c r="D70" s="67"/>
      <c r="E70" s="64"/>
      <c r="F70" s="64"/>
      <c r="G70" s="68"/>
      <c r="H70" s="55">
        <v>185236</v>
      </c>
      <c r="I70" s="65"/>
      <c r="J70" s="69"/>
      <c r="K70" s="55">
        <v>259603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259603</v>
      </c>
      <c r="U70" s="42">
        <f t="shared" si="2"/>
        <v>1.4254972160295201</v>
      </c>
    </row>
    <row r="71" spans="1:21">
      <c r="A71" s="67"/>
      <c r="B71" s="64"/>
      <c r="C71" s="64"/>
      <c r="D71" s="67"/>
      <c r="E71" s="64"/>
      <c r="F71" s="64"/>
      <c r="G71" s="68"/>
      <c r="H71" s="55">
        <v>170278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170278</v>
      </c>
      <c r="U71" s="42">
        <f t="shared" si="2"/>
        <v>0.93500774240311013</v>
      </c>
    </row>
    <row r="72" spans="1:21">
      <c r="A72" s="67"/>
      <c r="B72" s="64"/>
      <c r="C72" s="64"/>
      <c r="D72" s="67"/>
      <c r="E72" s="64"/>
      <c r="F72" s="64"/>
      <c r="G72" s="68"/>
      <c r="H72" s="55">
        <v>170869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170869</v>
      </c>
      <c r="U72" s="42">
        <f t="shared" si="2"/>
        <v>0.93825296243012624</v>
      </c>
    </row>
    <row r="73" spans="1:21">
      <c r="A73" s="67"/>
      <c r="B73" s="64"/>
      <c r="C73" s="64"/>
      <c r="D73" s="67"/>
      <c r="E73" s="64"/>
      <c r="F73" s="64"/>
      <c r="G73" s="68"/>
      <c r="H73" s="55">
        <v>180569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180569</v>
      </c>
      <c r="U73" s="42">
        <f t="shared" si="2"/>
        <v>0.99151630297505955</v>
      </c>
    </row>
    <row r="74" spans="1:21">
      <c r="A74" s="67"/>
      <c r="B74" s="64"/>
      <c r="C74" s="64"/>
      <c r="D74" s="67"/>
      <c r="E74" s="64"/>
      <c r="F74" s="64"/>
      <c r="G74" s="68"/>
      <c r="H74" s="55">
        <v>153183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153183</v>
      </c>
      <c r="U74" s="42">
        <f t="shared" si="2"/>
        <v>0.8411379685252095</v>
      </c>
    </row>
    <row r="75" spans="1:21">
      <c r="A75" s="67"/>
      <c r="B75" s="64"/>
      <c r="C75" s="64"/>
      <c r="D75" s="67"/>
      <c r="E75" s="64"/>
      <c r="F75" s="64"/>
      <c r="G75" s="68"/>
      <c r="H75" s="55">
        <v>89810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89810</v>
      </c>
      <c r="U75" s="42">
        <f t="shared" si="2"/>
        <v>0.49315264065365649</v>
      </c>
    </row>
    <row r="76" spans="1:21">
      <c r="A76" s="67"/>
      <c r="B76" s="64"/>
      <c r="C76" s="64"/>
      <c r="D76" s="67"/>
      <c r="E76" s="64"/>
      <c r="F76" s="64"/>
      <c r="G76" s="68"/>
      <c r="H76" s="55">
        <v>176434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176434</v>
      </c>
      <c r="U76" s="42">
        <f t="shared" si="2"/>
        <v>0.96881074491801833</v>
      </c>
    </row>
    <row r="77" spans="1:21">
      <c r="A77" s="67"/>
      <c r="B77" s="64"/>
      <c r="C77" s="64"/>
      <c r="D77" s="67"/>
      <c r="E77" s="64"/>
      <c r="F77" s="64"/>
      <c r="G77" s="68"/>
      <c r="H77" s="55">
        <v>194456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194456</v>
      </c>
      <c r="U77" s="42">
        <f t="shared" si="2"/>
        <v>1.0677707370108833</v>
      </c>
    </row>
    <row r="78" spans="1:21">
      <c r="A78" s="67"/>
      <c r="B78" s="64"/>
      <c r="C78" s="64"/>
      <c r="D78" s="67"/>
      <c r="E78" s="64"/>
      <c r="F78" s="64"/>
      <c r="G78" s="68"/>
      <c r="H78" s="55">
        <v>231606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231606</v>
      </c>
      <c r="U78" s="42">
        <f t="shared" si="2"/>
        <v>1.2717638402319427</v>
      </c>
    </row>
    <row r="79" spans="1:21">
      <c r="A79" s="67"/>
      <c r="B79" s="64"/>
      <c r="C79" s="64"/>
      <c r="D79" s="67"/>
      <c r="E79" s="64"/>
      <c r="F79" s="64"/>
      <c r="G79" s="68"/>
      <c r="H79" s="55">
        <v>210925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210925</v>
      </c>
      <c r="U79" s="42">
        <f t="shared" si="2"/>
        <v>1.1582031035505234</v>
      </c>
    </row>
    <row r="80" spans="1:21" ht="21">
      <c r="S80" s="54" t="s">
        <v>184</v>
      </c>
      <c r="T80" s="40">
        <f>SUM(T68:T79)</f>
        <v>2250406</v>
      </c>
    </row>
    <row r="81" spans="19:20" ht="21">
      <c r="S81" s="29" t="s">
        <v>186</v>
      </c>
      <c r="T81" s="41">
        <f>MEDIAN(T68:T79)</f>
        <v>182114</v>
      </c>
    </row>
    <row r="82" spans="19:20" ht="21">
      <c r="S82" s="29" t="s">
        <v>183</v>
      </c>
      <c r="T82" s="41">
        <f>GEOMEAN(T68:T79)</f>
        <v>182021.27148145973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3BD2-ED16-2449-97EC-4737229DBB82}">
  <dimension ref="A1:U82"/>
  <sheetViews>
    <sheetView workbookViewId="0">
      <selection activeCell="B10" sqref="B10:U1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199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5486000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'Valle Real'!E13&amp;":"&amp;'Valle Real'!E14&amp;":"&amp;'Valle Real'!E15&amp;":"&amp;'Valle Real'!E16&amp;":"&amp;'Valle Real'!E17&amp;":"&amp;'Valle Real'!E18&amp;":"&amp;'Valle Real'!E19&amp;":"&amp;'Valle Real'!E20&amp;":"&amp;'Valle Real'!E21&amp;":"&amp;'Valle Real'!E22&amp;":"&amp;'Valle Real'!E23&amp;":"&amp;'Valle Real'!E24&amp;":"&amp;'Valle Real'!E25&amp;":"&amp;'Valle Real'!E26&amp;":"&amp;'Valle Real'!E27&amp;":"&amp;'Valle Real'!E28&amp;":"&amp;'Valle Real'!E29&amp;":"&amp;'Valle Real'!E30&amp;":"&amp;'Valle Real'!E31&amp;":"&amp;'Valle Real'!E32&amp;":"&amp;'Valle Real'!E33&amp;":"&amp;'Valle Real'!E34&amp;":"&amp;'Valle Real'!E35&amp;":"&amp;'Valle Real'!E36&amp;":"&amp;'Valle Real'!E37&amp;":"&amp;'Valle Real'!E38&amp;":"&amp;'Valle Real'!E39&amp;":"&amp;'Valle Real'!E40&amp;":"&amp;'Valle Real'!E41&amp;":"&amp;'Valle Real'!E42&amp;":"&amp;'Valle Real'!E43&amp;":"&amp;'Valle Real'!E44&amp;":"&amp;'Valle Real'!E45&amp;":"&amp;'Valle Real'!E46&amp;":"&amp;'Valle Real'!E47&amp;":"&amp;'Valle Real'!E48&amp;":"&amp;'Valle Real'!E49&amp;":"&amp;'Valle Real'!E50&amp;":"&amp;'Valle Real'!E51&amp;":"&amp;'Valle Real'!E52&amp;":"&amp;'Valle Real'!E53&amp;":"&amp;'Valle Real'!E54&amp;":"&amp;'Valle Real'!E55&amp;":"&amp;'Valle Real'!E56&amp;":"&amp;'Valle Real'!E57&amp;":"&amp;'Valle Real'!E58&amp;":"&amp;'Valle Real'!E59&amp;":"&amp;'Valle Real'!E60&amp;":"&amp;'Valle Real'!E61&amp;":"&amp;'Valle Real'!E62&amp;":"&amp;'Valle Real'!E63&amp;":"&amp;'Valle Real'!E64&amp;":"&amp;'Valle Real'!E65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'Valle Real'!H13&amp;":"&amp;'Valle Real'!H14&amp;":"&amp;'Valle Real'!H15&amp;":"&amp;'Valle Real'!H16&amp;":"&amp;'Valle Real'!H17&amp;":"&amp;'Valle Real'!H18&amp;":"&amp;'Valle Real'!H19&amp;":"&amp;'Valle Real'!H20&amp;":"&amp;'Valle Real'!H21&amp;":"&amp;'Valle Real'!H22&amp;":"&amp;'Valle Real'!H23&amp;":"&amp;'Valle Real'!H24&amp;":"&amp;'Valle Real'!H25&amp;":"&amp;'Valle Real'!H26&amp;":"&amp;'Valle Real'!H27&amp;":"&amp;'Valle Real'!H28&amp;":"&amp;'Valle Real'!H29&amp;":"&amp;'Valle Real'!H30&amp;":"&amp;'Valle Real'!H31&amp;":"&amp;'Valle Real'!H32&amp;":"&amp;'Valle Real'!H33&amp;":"&amp;'Valle Real'!H34&amp;":"&amp;'Valle Real'!H35&amp;":"&amp;'Valle Real'!H36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'Valle Real'!K13&amp;":"&amp;'Valle Real'!K14&amp;":"&amp;'Valle Real'!K15&amp;":"&amp;'Valle Real'!K16&amp;":"&amp;'Valle Real'!K17&amp;":"&amp;'Valle Real'!K18&amp;":"&amp;'Valle Real'!K19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'Valle Real'!B13&amp;":"&amp;'Valle Real'!B14&amp;":"&amp;'Valle Real'!B15&amp;":"&amp;'Valle Real'!B16&amp;":"&amp;'Valle Real'!B17&amp;":"&amp;'Valle Real'!B18&amp;":"&amp;'Valle Real'!B19&amp;":"&amp;'Valle Real'!B20&amp;":"&amp;'Valle Real'!B21&amp;":"&amp;'Valle Real'!B22&amp;":"&amp;'Valle Real'!B23&amp;":"&amp;'Valle Real'!B24</f>
        <v>1,21973094170404:0,840807174887892:0,845291479820628:0,94170403587444:0,939461883408072:1,01345291479821:1,21748878923767:1,09417040358744:0,948430493273543:0,986547085201794:1,02242152466368:1,23094170403587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1.2197309417040358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0.84080717488789236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0.8452914798206278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0.94170403587443952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0.9394618834080718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1.0134529147982063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1.2174887892376682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1.094170403587444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0.94843049327354256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0.98654708520179368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1.0224215246636772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1.2309417040358743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66">
        <v>544000</v>
      </c>
      <c r="B68" s="64"/>
      <c r="C68" s="64"/>
      <c r="D68" s="67">
        <v>515000</v>
      </c>
      <c r="E68" s="64"/>
      <c r="F68" s="64"/>
      <c r="G68" s="64"/>
      <c r="H68" s="66">
        <v>368000</v>
      </c>
      <c r="I68" s="65"/>
      <c r="J68" s="65"/>
      <c r="K68" s="66"/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544000</v>
      </c>
      <c r="U68" s="42">
        <f>T68/$T$81</f>
        <v>1.2197309417040358</v>
      </c>
    </row>
    <row r="69" spans="1:21">
      <c r="A69" s="66">
        <v>371000</v>
      </c>
      <c r="B69" s="64"/>
      <c r="C69" s="64"/>
      <c r="D69" s="67">
        <v>375000</v>
      </c>
      <c r="E69" s="64"/>
      <c r="F69" s="64"/>
      <c r="G69" s="64"/>
      <c r="H69" s="66">
        <v>264000</v>
      </c>
      <c r="I69" s="65"/>
      <c r="J69" s="65"/>
      <c r="K69" s="66"/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375000</v>
      </c>
      <c r="U69" s="42">
        <f t="shared" ref="U69:U79" si="2">T69/$T$81</f>
        <v>0.84080717488789236</v>
      </c>
    </row>
    <row r="70" spans="1:21">
      <c r="A70" s="67">
        <v>377000</v>
      </c>
      <c r="B70" s="64"/>
      <c r="C70" s="64"/>
      <c r="D70" s="67">
        <v>153000</v>
      </c>
      <c r="E70" s="64"/>
      <c r="F70" s="64"/>
      <c r="G70" s="64"/>
      <c r="H70" s="67">
        <v>316000</v>
      </c>
      <c r="I70" s="65"/>
      <c r="J70" s="65"/>
      <c r="K70" s="67"/>
      <c r="L70" s="65"/>
      <c r="M70" s="65"/>
      <c r="N70" s="65"/>
      <c r="O70" s="65"/>
      <c r="P70" s="65"/>
      <c r="Q70" s="65"/>
      <c r="R70" s="65"/>
      <c r="S70" s="65"/>
      <c r="T70" s="34">
        <f t="shared" si="1"/>
        <v>377000</v>
      </c>
      <c r="U70" s="42">
        <f t="shared" si="2"/>
        <v>0.8452914798206278</v>
      </c>
    </row>
    <row r="71" spans="1:21">
      <c r="A71" s="67">
        <v>420000</v>
      </c>
      <c r="B71" s="64"/>
      <c r="C71" s="64"/>
      <c r="D71" s="67">
        <v>28000</v>
      </c>
      <c r="E71" s="64"/>
      <c r="F71" s="64"/>
      <c r="G71" s="64"/>
      <c r="H71" s="67">
        <v>338000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420000</v>
      </c>
      <c r="U71" s="42">
        <f t="shared" si="2"/>
        <v>0.94170403587443952</v>
      </c>
    </row>
    <row r="72" spans="1:21">
      <c r="A72" s="67">
        <v>419000</v>
      </c>
      <c r="B72" s="64"/>
      <c r="C72" s="64"/>
      <c r="D72" s="67">
        <v>103000</v>
      </c>
      <c r="E72" s="64"/>
      <c r="F72" s="64"/>
      <c r="G72" s="64"/>
      <c r="H72" s="67">
        <v>351000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419000</v>
      </c>
      <c r="U72" s="42">
        <f t="shared" si="2"/>
        <v>0.9394618834080718</v>
      </c>
    </row>
    <row r="73" spans="1:21">
      <c r="A73" s="67">
        <v>452000</v>
      </c>
      <c r="B73" s="64"/>
      <c r="C73" s="64"/>
      <c r="D73" s="67">
        <v>384000</v>
      </c>
      <c r="E73" s="64"/>
      <c r="F73" s="64"/>
      <c r="G73" s="64"/>
      <c r="H73" s="67">
        <v>416000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452000</v>
      </c>
      <c r="U73" s="42">
        <f t="shared" si="2"/>
        <v>1.0134529147982063</v>
      </c>
    </row>
    <row r="74" spans="1:21">
      <c r="A74" s="67">
        <v>525000</v>
      </c>
      <c r="B74" s="64"/>
      <c r="C74" s="64"/>
      <c r="D74" s="67">
        <v>430000</v>
      </c>
      <c r="E74" s="64"/>
      <c r="F74" s="64"/>
      <c r="G74" s="64"/>
      <c r="H74" s="67">
        <v>543000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543000</v>
      </c>
      <c r="U74" s="42">
        <f t="shared" si="2"/>
        <v>1.2174887892376682</v>
      </c>
    </row>
    <row r="75" spans="1:21">
      <c r="A75" s="67">
        <v>488000</v>
      </c>
      <c r="B75" s="64"/>
      <c r="C75" s="64"/>
      <c r="D75" s="67">
        <v>442000</v>
      </c>
      <c r="E75" s="64"/>
      <c r="F75" s="64"/>
      <c r="G75" s="64"/>
      <c r="H75" s="67">
        <v>436000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488000</v>
      </c>
      <c r="U75" s="42">
        <f t="shared" si="2"/>
        <v>1.094170403587444</v>
      </c>
    </row>
    <row r="76" spans="1:21">
      <c r="A76" s="67">
        <v>423000</v>
      </c>
      <c r="B76" s="64"/>
      <c r="C76" s="64"/>
      <c r="D76" s="67">
        <v>384000</v>
      </c>
      <c r="E76" s="64"/>
      <c r="F76" s="64"/>
      <c r="G76" s="64"/>
      <c r="H76" s="67">
        <v>393000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423000</v>
      </c>
      <c r="U76" s="42">
        <f t="shared" si="2"/>
        <v>0.94843049327354256</v>
      </c>
    </row>
    <row r="77" spans="1:21">
      <c r="A77" s="67">
        <v>440000</v>
      </c>
      <c r="B77" s="64"/>
      <c r="C77" s="64"/>
      <c r="D77" s="67">
        <v>401000</v>
      </c>
      <c r="E77" s="64"/>
      <c r="F77" s="64"/>
      <c r="G77" s="64"/>
      <c r="H77" s="67">
        <v>423000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440000</v>
      </c>
      <c r="U77" s="42">
        <f t="shared" si="2"/>
        <v>0.98654708520179368</v>
      </c>
    </row>
    <row r="78" spans="1:21">
      <c r="A78" s="67">
        <v>456000</v>
      </c>
      <c r="B78" s="64"/>
      <c r="C78" s="64"/>
      <c r="D78" s="67">
        <v>223000</v>
      </c>
      <c r="E78" s="64"/>
      <c r="F78" s="64"/>
      <c r="G78" s="64"/>
      <c r="H78" s="66">
        <v>428000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456000</v>
      </c>
      <c r="U78" s="42">
        <f t="shared" si="2"/>
        <v>1.0224215246636772</v>
      </c>
    </row>
    <row r="79" spans="1:21">
      <c r="A79" s="67">
        <v>549000</v>
      </c>
      <c r="B79" s="64"/>
      <c r="C79" s="64"/>
      <c r="D79" s="67">
        <v>412000</v>
      </c>
      <c r="E79" s="64"/>
      <c r="F79" s="64"/>
      <c r="G79" s="64"/>
      <c r="H79" s="66">
        <v>468000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549000</v>
      </c>
      <c r="U79" s="42">
        <f t="shared" si="2"/>
        <v>1.2309417040358743</v>
      </c>
    </row>
    <row r="80" spans="1:21" ht="21">
      <c r="S80" s="54" t="s">
        <v>184</v>
      </c>
      <c r="T80" s="40">
        <f>SUM(T68:T79)</f>
        <v>5486000</v>
      </c>
    </row>
    <row r="81" spans="19:20" ht="21">
      <c r="S81" s="29" t="s">
        <v>186</v>
      </c>
      <c r="T81" s="41">
        <f>MEDIAN(T68:T79)</f>
        <v>446000</v>
      </c>
    </row>
    <row r="82" spans="19:20" ht="21">
      <c r="S82" s="29" t="s">
        <v>183</v>
      </c>
      <c r="T82" s="41">
        <f>GEOMEAN(T68:T79)</f>
        <v>453430.0121889328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4CD-68A0-EA46-BF13-4612344EADBF}">
  <dimension ref="A1:U93"/>
  <sheetViews>
    <sheetView topLeftCell="A38" workbookViewId="0">
      <selection activeCell="H91" sqref="H91"/>
    </sheetView>
  </sheetViews>
  <sheetFormatPr baseColWidth="10" defaultRowHeight="16"/>
  <cols>
    <col min="1" max="1" width="23.6640625" customWidth="1"/>
    <col min="3" max="3" width="8.6640625" customWidth="1"/>
    <col min="4" max="4" width="12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8.5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195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10180153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'granvia 2'!E13&amp;":"&amp;'granvia 2'!E14&amp;":"&amp;'granvia 2'!E15&amp;":"&amp;'granvia 2'!E16&amp;":"&amp;'granvia 2'!E17&amp;":"&amp;'granvia 2'!E18&amp;":"&amp;'granvia 2'!E19&amp;":"&amp;'granvia 2'!E20&amp;":"&amp;'granvia 2'!E21&amp;":"&amp;'granvia 2'!E22&amp;":"&amp;'granvia 2'!E23&amp;":"&amp;'granvia 2'!E24&amp;":"&amp;'granvia 2'!E25&amp;":"&amp;'granvia 2'!E26&amp;":"&amp;'granvia 2'!E27&amp;":"&amp;'granvia 2'!E28&amp;":"&amp;'granvia 2'!E29&amp;":"&amp;'granvia 2'!E30&amp;":"&amp;'granvia 2'!E31&amp;":"&amp;'granvia 2'!E32&amp;":"&amp;'granvia 2'!E33&amp;":"&amp;'granvia 2'!E34&amp;":"&amp;'granvia 2'!E35&amp;":"&amp;'granvia 2'!E36&amp;":"&amp;'granvia 2'!E37&amp;":"&amp;'granvia 2'!E38&amp;":"&amp;'granvia 2'!E39&amp;":"&amp;'granvia 2'!E40&amp;":"&amp;'granvia 2'!E41&amp;":"&amp;'granvia 2'!E42&amp;":"&amp;'granvia 2'!E43&amp;":"&amp;'granvia 2'!E44&amp;":"&amp;'granvia 2'!E45&amp;":"&amp;'granvia 2'!E46&amp;":"&amp;'granvia 2'!E47&amp;":"&amp;'granvia 2'!E48&amp;":"&amp;'granvia 2'!E49&amp;":"&amp;'granvia 2'!E50&amp;":"&amp;'granvia 2'!E51&amp;":"&amp;'granvia 2'!E52&amp;":"&amp;'granvia 2'!E53&amp;":"&amp;'granvia 2'!E54&amp;":"&amp;'granvia 2'!E55&amp;":"&amp;'granvia 2'!E56&amp;":"&amp;'granvia 2'!E57&amp;":"&amp;'granvia 2'!E58&amp;":"&amp;'granvia 2'!E59&amp;":"&amp;'granvia 2'!E60&amp;":"&amp;'granvia 2'!E61&amp;":"&amp;'granvia 2'!E62&amp;":"&amp;'granvia 2'!E63&amp;":"&amp;'granvia 2'!E64&amp;":"&amp;'granvia 2'!E65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'granvia 2'!H13&amp;":"&amp;'granvia 2'!H14&amp;":"&amp;'granvia 2'!H15&amp;":"&amp;'granvia 2'!H16&amp;":"&amp;'granvia 2'!H17&amp;":"&amp;'granvia 2'!H18&amp;":"&amp;'granvia 2'!H19&amp;":"&amp;'granvia 2'!H20&amp;":"&amp;'granvia 2'!H21&amp;":"&amp;'granvia 2'!H22&amp;":"&amp;'granvia 2'!H23&amp;":"&amp;'granvia 2'!H24&amp;":"&amp;'granvia 2'!H25&amp;":"&amp;'granvia 2'!H26&amp;":"&amp;'granvia 2'!H27&amp;":"&amp;'granvia 2'!H28&amp;":"&amp;'granvia 2'!H29&amp;":"&amp;'granvia 2'!H30&amp;":"&amp;'granvia 2'!H31&amp;":"&amp;'granvia 2'!H32&amp;":"&amp;'granvia 2'!H33&amp;":"&amp;'granvia 2'!H34&amp;":"&amp;'granvia 2'!H35&amp;":"&amp;'granvia 2'!H36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'granvia 2'!K13&amp;":"&amp;'granvia 2'!K14&amp;":"&amp;'granvia 2'!K15&amp;":"&amp;'granvia 2'!K16&amp;":"&amp;'granvia 2'!K17&amp;":"&amp;'granvia 2'!K18&amp;":"&amp;'granvia 2'!K19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'granvia 2'!B13&amp;":"&amp;'granvia 2'!B14&amp;":"&amp;'granvia 2'!B15&amp;":"&amp;'granvia 2'!B16&amp;":"&amp;'granvia 2'!B17&amp;":"&amp;'granvia 2'!B18&amp;":"&amp;'granvia 2'!B19&amp;":"&amp;'granvia 2'!B20&amp;":"&amp;'granvia 2'!B21&amp;":"&amp;'granvia 2'!B22&amp;":"&amp;'granvia 2'!B23&amp;":"&amp;'granvia 2'!B24</f>
        <v>1,06053998768139:0,905807745283854:1,00200934765397:0,76733322206588:0,828938169943414:0,95242366052894:1,11178993496794:0,997990652346031:0,943466828539033:1,08632829877806:1,07170039040621:1,36476460697148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1.0605399876813861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0.90580774528385377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1.0020093476539693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0.76733322206588028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0.82893816994341396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0.95242366052894012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1.1117899349679354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0.99799065234603068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0.94346682853903263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1.0863282987780576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1.0717003904062112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1.3647646069714801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55"/>
      <c r="B68" s="52"/>
      <c r="C68" s="52"/>
      <c r="D68" s="55"/>
      <c r="E68" s="52"/>
      <c r="F68" s="52"/>
      <c r="G68" s="52"/>
      <c r="H68" s="57">
        <v>452658</v>
      </c>
      <c r="I68" s="53"/>
      <c r="J68" s="53"/>
      <c r="K68" s="58">
        <v>892779</v>
      </c>
      <c r="L68" s="53"/>
      <c r="M68" s="53"/>
      <c r="N68" s="53"/>
      <c r="O68" s="53"/>
      <c r="P68" s="53"/>
      <c r="Q68" s="53"/>
      <c r="R68" s="53"/>
      <c r="S68" s="53"/>
      <c r="T68" s="34">
        <f>MAX(A68,D68,H68,K68,N68,Q68)</f>
        <v>892779</v>
      </c>
      <c r="U68" s="42">
        <f>T68/$T$81</f>
        <v>1.0605399876813861</v>
      </c>
    </row>
    <row r="69" spans="1:21">
      <c r="A69" s="55"/>
      <c r="B69" s="52"/>
      <c r="C69" s="52"/>
      <c r="D69" s="55"/>
      <c r="E69" s="52"/>
      <c r="F69" s="52"/>
      <c r="G69" s="52"/>
      <c r="H69" s="57">
        <v>331207</v>
      </c>
      <c r="I69" s="53"/>
      <c r="J69" s="53"/>
      <c r="K69" s="58">
        <v>762523</v>
      </c>
      <c r="L69" s="53"/>
      <c r="M69" s="53"/>
      <c r="N69" s="53"/>
      <c r="O69" s="53"/>
      <c r="P69" s="53"/>
      <c r="Q69" s="53"/>
      <c r="R69" s="53"/>
      <c r="S69" s="53"/>
      <c r="T69" s="34">
        <f t="shared" ref="T69:T79" si="1">MAX(A69,D69,H69,K69,N69,Q69)</f>
        <v>762523</v>
      </c>
      <c r="U69" s="42">
        <f t="shared" ref="U69:U79" si="2">T69/$T$81</f>
        <v>0.90580774528385377</v>
      </c>
    </row>
    <row r="70" spans="1:21">
      <c r="A70" s="55"/>
      <c r="B70" s="52"/>
      <c r="C70" s="52"/>
      <c r="D70" s="55"/>
      <c r="E70" s="52"/>
      <c r="F70" s="52"/>
      <c r="G70" s="52"/>
      <c r="H70" s="59">
        <v>752810</v>
      </c>
      <c r="I70" s="53"/>
      <c r="J70" s="53"/>
      <c r="K70" s="60">
        <v>843507</v>
      </c>
      <c r="L70" s="53"/>
      <c r="M70" s="53"/>
      <c r="N70" s="53"/>
      <c r="O70" s="53"/>
      <c r="P70" s="53"/>
      <c r="Q70" s="53"/>
      <c r="R70" s="53"/>
      <c r="S70" s="53"/>
      <c r="T70" s="34">
        <f t="shared" si="1"/>
        <v>843507</v>
      </c>
      <c r="U70" s="42">
        <f t="shared" si="2"/>
        <v>1.0020093476539693</v>
      </c>
    </row>
    <row r="71" spans="1:21">
      <c r="A71" s="55"/>
      <c r="B71" s="52"/>
      <c r="C71" s="52"/>
      <c r="D71" s="56"/>
      <c r="E71" s="52"/>
      <c r="F71" s="52"/>
      <c r="G71" s="52"/>
      <c r="H71" s="57">
        <v>645953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34">
        <f t="shared" si="1"/>
        <v>645953</v>
      </c>
      <c r="U71" s="42">
        <f t="shared" si="2"/>
        <v>0.76733322206588028</v>
      </c>
    </row>
    <row r="72" spans="1:21">
      <c r="A72" s="55"/>
      <c r="B72" s="52"/>
      <c r="C72" s="52"/>
      <c r="D72" s="56"/>
      <c r="E72" s="52"/>
      <c r="F72" s="52"/>
      <c r="G72" s="52"/>
      <c r="H72" s="57">
        <v>697813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34">
        <f t="shared" si="1"/>
        <v>697813</v>
      </c>
      <c r="U72" s="42">
        <f t="shared" si="2"/>
        <v>0.82893816994341396</v>
      </c>
    </row>
    <row r="73" spans="1:21">
      <c r="A73" s="55"/>
      <c r="B73" s="52"/>
      <c r="C73" s="52"/>
      <c r="D73" s="55"/>
      <c r="E73" s="52"/>
      <c r="F73" s="52"/>
      <c r="G73" s="52"/>
      <c r="H73" s="57">
        <v>801765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34">
        <f t="shared" si="1"/>
        <v>801765</v>
      </c>
      <c r="U73" s="42">
        <f t="shared" si="2"/>
        <v>0.95242366052894012</v>
      </c>
    </row>
    <row r="74" spans="1:21">
      <c r="A74" s="55"/>
      <c r="B74" s="52"/>
      <c r="C74" s="52"/>
      <c r="D74" s="55"/>
      <c r="E74" s="52"/>
      <c r="F74" s="52"/>
      <c r="G74" s="52"/>
      <c r="H74" s="57">
        <v>935922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34">
        <f t="shared" si="1"/>
        <v>935922</v>
      </c>
      <c r="U74" s="42">
        <f t="shared" si="2"/>
        <v>1.1117899349679354</v>
      </c>
    </row>
    <row r="75" spans="1:21">
      <c r="A75" s="55"/>
      <c r="B75" s="52"/>
      <c r="C75" s="52"/>
      <c r="D75" s="55"/>
      <c r="E75" s="52"/>
      <c r="F75" s="52"/>
      <c r="G75" s="52"/>
      <c r="H75" s="58">
        <v>840124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34">
        <f t="shared" si="1"/>
        <v>840124</v>
      </c>
      <c r="U75" s="42">
        <f t="shared" si="2"/>
        <v>0.99799065234603068</v>
      </c>
    </row>
    <row r="76" spans="1:21">
      <c r="A76" s="55"/>
      <c r="B76" s="52"/>
      <c r="C76" s="52"/>
      <c r="D76" s="55"/>
      <c r="E76" s="52"/>
      <c r="F76" s="52"/>
      <c r="G76" s="52"/>
      <c r="H76" s="58">
        <v>794225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34">
        <f t="shared" si="1"/>
        <v>794225</v>
      </c>
      <c r="U76" s="42">
        <f t="shared" si="2"/>
        <v>0.94346682853903263</v>
      </c>
    </row>
    <row r="77" spans="1:21">
      <c r="A77" s="55"/>
      <c r="B77" s="52"/>
      <c r="C77" s="52"/>
      <c r="D77" s="55"/>
      <c r="E77" s="52"/>
      <c r="F77" s="52"/>
      <c r="G77" s="52"/>
      <c r="H77" s="61">
        <v>914488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34">
        <f t="shared" si="1"/>
        <v>914488</v>
      </c>
      <c r="U77" s="42">
        <f t="shared" si="2"/>
        <v>1.0863282987780576</v>
      </c>
    </row>
    <row r="78" spans="1:21">
      <c r="A78" s="55"/>
      <c r="B78" s="52"/>
      <c r="C78" s="52"/>
      <c r="D78" s="55"/>
      <c r="E78" s="52"/>
      <c r="F78" s="52"/>
      <c r="G78" s="52"/>
      <c r="H78" s="58">
        <v>902174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34">
        <f t="shared" si="1"/>
        <v>902174</v>
      </c>
      <c r="U78" s="42">
        <f t="shared" si="2"/>
        <v>1.0717003904062112</v>
      </c>
    </row>
    <row r="79" spans="1:21">
      <c r="A79" s="55"/>
      <c r="B79" s="52"/>
      <c r="C79" s="52"/>
      <c r="D79" s="55"/>
      <c r="E79" s="52"/>
      <c r="F79" s="52"/>
      <c r="G79" s="52"/>
      <c r="H79" s="62">
        <v>1148880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34">
        <f>MAX(A79,D79,H79,K79,N79,Q79)</f>
        <v>1148880</v>
      </c>
      <c r="U79" s="42">
        <f t="shared" si="2"/>
        <v>1.3647646069714801</v>
      </c>
    </row>
    <row r="80" spans="1:21" ht="21">
      <c r="S80" s="54" t="s">
        <v>184</v>
      </c>
      <c r="T80" s="40">
        <f>SUM(T68:T79)</f>
        <v>10180153</v>
      </c>
    </row>
    <row r="81" spans="1:20" ht="21">
      <c r="S81" s="29" t="s">
        <v>186</v>
      </c>
      <c r="T81" s="41">
        <f>MEDIAN(T68:T79)</f>
        <v>841815.5</v>
      </c>
    </row>
    <row r="82" spans="1:20" ht="21">
      <c r="A82" t="s">
        <v>217</v>
      </c>
      <c r="S82" s="29" t="s">
        <v>183</v>
      </c>
      <c r="T82" s="41">
        <f>GEOMEAN(T68:T79)</f>
        <v>839676.22239477793</v>
      </c>
    </row>
    <row r="83" spans="1:20">
      <c r="A83" s="74" t="s">
        <v>218</v>
      </c>
      <c r="B83" s="74" t="s">
        <v>219</v>
      </c>
      <c r="C83" s="74" t="s">
        <v>220</v>
      </c>
      <c r="H83" s="74" t="s">
        <v>208</v>
      </c>
      <c r="I83" s="74" t="s">
        <v>209</v>
      </c>
    </row>
    <row r="84" spans="1:20">
      <c r="A84" s="74">
        <v>0</v>
      </c>
      <c r="B84" s="75">
        <v>2</v>
      </c>
      <c r="C84" s="75">
        <v>4502</v>
      </c>
      <c r="H84" s="74" t="s">
        <v>210</v>
      </c>
      <c r="I84" s="75">
        <v>259889</v>
      </c>
    </row>
    <row r="85" spans="1:20">
      <c r="A85" s="74">
        <v>2</v>
      </c>
      <c r="B85" s="75">
        <v>5</v>
      </c>
      <c r="C85" s="75">
        <v>210</v>
      </c>
      <c r="H85" s="74" t="s">
        <v>211</v>
      </c>
      <c r="I85" s="75">
        <v>234568</v>
      </c>
    </row>
    <row r="86" spans="1:20">
      <c r="A86" s="74">
        <v>5</v>
      </c>
      <c r="B86" s="75">
        <v>7</v>
      </c>
      <c r="C86" s="75">
        <v>16492</v>
      </c>
      <c r="H86" s="74" t="s">
        <v>212</v>
      </c>
      <c r="I86" s="75">
        <v>359045</v>
      </c>
    </row>
    <row r="87" spans="1:20">
      <c r="A87" s="74">
        <v>7</v>
      </c>
      <c r="B87" s="75">
        <v>9</v>
      </c>
      <c r="C87" s="75">
        <v>139009</v>
      </c>
      <c r="H87" s="74" t="s">
        <v>213</v>
      </c>
      <c r="I87" s="75">
        <v>226218</v>
      </c>
    </row>
    <row r="88" spans="1:20">
      <c r="A88" s="74">
        <v>9</v>
      </c>
      <c r="B88" s="75">
        <v>12</v>
      </c>
      <c r="C88" s="75">
        <v>338477</v>
      </c>
      <c r="H88" s="74" t="s">
        <v>214</v>
      </c>
      <c r="I88" s="75">
        <v>233785</v>
      </c>
    </row>
    <row r="89" spans="1:20">
      <c r="A89" s="74">
        <v>12</v>
      </c>
      <c r="B89" s="75">
        <v>14</v>
      </c>
      <c r="C89" s="75">
        <v>406162</v>
      </c>
      <c r="H89" s="74" t="s">
        <v>215</v>
      </c>
      <c r="I89" s="75">
        <v>240836</v>
      </c>
    </row>
    <row r="90" spans="1:20">
      <c r="A90" s="74">
        <v>14</v>
      </c>
      <c r="B90" s="75">
        <v>16</v>
      </c>
      <c r="C90" s="75">
        <v>434466</v>
      </c>
      <c r="H90" s="74" t="s">
        <v>216</v>
      </c>
      <c r="I90" s="75">
        <v>103831</v>
      </c>
    </row>
    <row r="91" spans="1:20">
      <c r="A91" s="74">
        <v>16</v>
      </c>
      <c r="B91" s="75">
        <v>18</v>
      </c>
      <c r="C91" s="75">
        <v>405790</v>
      </c>
    </row>
    <row r="92" spans="1:20">
      <c r="A92" s="74">
        <v>18</v>
      </c>
      <c r="B92" s="75">
        <v>21</v>
      </c>
      <c r="C92" s="75">
        <v>509069</v>
      </c>
    </row>
    <row r="93" spans="1:20">
      <c r="A93" s="74">
        <v>21</v>
      </c>
      <c r="B93" s="75">
        <v>23</v>
      </c>
      <c r="C93" s="75">
        <v>333853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3AA0-3CB7-734F-A20C-CF670731B320}">
  <dimension ref="A1:U82"/>
  <sheetViews>
    <sheetView topLeftCell="A2" workbookViewId="0">
      <selection activeCell="B2" sqref="B2:E2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199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8943056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Nassica!E13&amp;":"&amp;Nassica!E14&amp;":"&amp;Nassica!E15&amp;":"&amp;Nassica!E16&amp;":"&amp;Nassica!E17&amp;":"&amp;Nassica!E18&amp;":"&amp;Nassica!E19&amp;":"&amp;Nassica!E20&amp;":"&amp;Nassica!E21&amp;":"&amp;Nassica!E22&amp;":"&amp;Nassica!E23&amp;":"&amp;Nassica!E24&amp;":"&amp;Nassica!E25&amp;":"&amp;Nassica!E26&amp;":"&amp;Nassica!E27&amp;":"&amp;Nassica!E28&amp;":"&amp;Nassica!E29&amp;":"&amp;Nassica!E30&amp;":"&amp;Nassica!E31&amp;":"&amp;Nassica!E32&amp;":"&amp;Nassica!E33&amp;":"&amp;Nassica!E34&amp;":"&amp;Nassica!E35&amp;":"&amp;Nassica!E36&amp;":"&amp;Nassica!E37&amp;":"&amp;Nassica!E38&amp;":"&amp;Nassica!E39&amp;":"&amp;Nassica!E40&amp;":"&amp;Nassica!E41&amp;":"&amp;Nassica!E42&amp;":"&amp;Nassica!E43&amp;":"&amp;Nassica!E44&amp;":"&amp;Nassica!E45&amp;":"&amp;Nassica!E46&amp;":"&amp;Nassica!E47&amp;":"&amp;Nassica!E48&amp;":"&amp;Nassica!E49&amp;":"&amp;Nassica!E50&amp;":"&amp;Nassica!E51&amp;":"&amp;Nassica!E52&amp;":"&amp;Nassica!E53&amp;":"&amp;Nassica!E54&amp;":"&amp;Nassica!E55&amp;":"&amp;Nassica!E56&amp;":"&amp;Nassica!E57&amp;":"&amp;Nassica!E58&amp;":"&amp;Nassica!E59&amp;":"&amp;Nassica!E60&amp;":"&amp;Nassica!E61&amp;":"&amp;Nassica!E62&amp;":"&amp;Nassica!E63&amp;":"&amp;Nassica!E64&amp;":"&amp;Nassica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Nassica!H13&amp;":"&amp;Nassica!H14&amp;":"&amp;Nassica!H15&amp;":"&amp;Nassica!H16&amp;":"&amp;Nassica!H17&amp;":"&amp;Nassica!H18&amp;":"&amp;Nassica!H19&amp;":"&amp;Nassica!H20&amp;":"&amp;Nassica!H21&amp;":"&amp;Nassica!H22&amp;":"&amp;Nassica!H23&amp;":"&amp;Nassica!H24&amp;":"&amp;Nassica!H25&amp;":"&amp;Nassica!H26&amp;":"&amp;Nassica!H27&amp;":"&amp;Nassica!H28&amp;":"&amp;Nassica!H29&amp;":"&amp;Nassica!H30&amp;":"&amp;Nassica!H31&amp;":"&amp;Nassica!H32&amp;":"&amp;Nassica!H33&amp;":"&amp;Nassica!H34&amp;":"&amp;Nassica!H35&amp;":"&amp;Nassica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Nassica!K13&amp;":"&amp;Nassica!K14&amp;":"&amp;Nassica!K15&amp;":"&amp;Nassica!K16&amp;":"&amp;Nassica!K17&amp;":"&amp;Nassica!K18&amp;":"&amp;Nassica!K19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Nassica!B13&amp;":"&amp;Nassica!B14&amp;":"&amp;Nassica!B15&amp;":"&amp;Nassica!B16&amp;":"&amp;Nassica!B17&amp;":"&amp;Nassica!B18&amp;":"&amp;Nassica!B19&amp;":"&amp;Nassica!B20&amp;":"&amp;Nassica!B21&amp;":"&amp;Nassica!B22&amp;":"&amp;Nassica!B23&amp;":"&amp;Nassica!B24</f>
        <v>1,09631086717664:0,82368632086525:1,01523664710446:0,923470477043486:0,997323432463536:1,0505670782193:1,01060733087895:0,990965282731973:1,00267656753646:0,65569655847571:0,984353275670834:1,09146674859532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1.0963108671766377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0.82368632086524995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1.0152366471044643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0.92347047704348639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0.99732343246353572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1.0505670782193015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1.0106073308789452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0.99096528273197348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1.0026765675364644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0.6556965584757104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0.9843532756708343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1.0914667485953227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66">
        <v>842129</v>
      </c>
      <c r="B68" s="64"/>
      <c r="C68" s="64"/>
      <c r="D68" s="67">
        <v>749324</v>
      </c>
      <c r="E68" s="64"/>
      <c r="F68" s="64"/>
      <c r="G68" s="64"/>
      <c r="H68" s="66">
        <v>542595</v>
      </c>
      <c r="I68" s="65"/>
      <c r="J68" s="65"/>
      <c r="K68" s="66">
        <v>826706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842129</v>
      </c>
      <c r="U68" s="42">
        <f>T68/$T$81</f>
        <v>1.0963108671766377</v>
      </c>
    </row>
    <row r="69" spans="1:21">
      <c r="A69" s="66">
        <v>632713</v>
      </c>
      <c r="B69" s="64"/>
      <c r="C69" s="64"/>
      <c r="D69" s="67">
        <v>627888</v>
      </c>
      <c r="E69" s="64"/>
      <c r="F69" s="64"/>
      <c r="G69" s="64"/>
      <c r="H69" s="66">
        <v>506896</v>
      </c>
      <c r="I69" s="65"/>
      <c r="J69" s="65"/>
      <c r="K69" s="66">
        <v>620196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632713</v>
      </c>
      <c r="U69" s="42">
        <f t="shared" ref="U69:U79" si="2">T69/$T$81</f>
        <v>0.82368632086524995</v>
      </c>
    </row>
    <row r="70" spans="1:21">
      <c r="A70" s="67">
        <v>779852</v>
      </c>
      <c r="B70" s="64"/>
      <c r="C70" s="64"/>
      <c r="D70" s="67">
        <v>28377</v>
      </c>
      <c r="E70" s="64"/>
      <c r="F70" s="64"/>
      <c r="G70" s="64"/>
      <c r="H70" s="67">
        <v>664162</v>
      </c>
      <c r="I70" s="65"/>
      <c r="J70" s="65"/>
      <c r="K70" s="67" t="s">
        <v>198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779852</v>
      </c>
      <c r="U70" s="42">
        <f t="shared" si="2"/>
        <v>1.0152366471044643</v>
      </c>
    </row>
    <row r="71" spans="1:21">
      <c r="A71" s="67">
        <v>709362</v>
      </c>
      <c r="B71" s="64"/>
      <c r="C71" s="64"/>
      <c r="D71" s="67">
        <v>49677</v>
      </c>
      <c r="E71" s="64"/>
      <c r="F71" s="64"/>
      <c r="G71" s="64"/>
      <c r="H71" s="67">
        <v>627128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709362</v>
      </c>
      <c r="U71" s="42">
        <f t="shared" si="2"/>
        <v>0.92347047704348639</v>
      </c>
    </row>
    <row r="72" spans="1:21">
      <c r="A72" s="67">
        <v>766092</v>
      </c>
      <c r="B72" s="64"/>
      <c r="C72" s="64"/>
      <c r="D72" s="67">
        <v>112326</v>
      </c>
      <c r="E72" s="64"/>
      <c r="F72" s="64"/>
      <c r="G72" s="64"/>
      <c r="H72" s="67">
        <v>729678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766092</v>
      </c>
      <c r="U72" s="42">
        <f t="shared" si="2"/>
        <v>0.99732343246353572</v>
      </c>
    </row>
    <row r="73" spans="1:21">
      <c r="A73" s="67">
        <v>806991</v>
      </c>
      <c r="B73" s="64"/>
      <c r="C73" s="64"/>
      <c r="D73" s="67">
        <v>546835</v>
      </c>
      <c r="E73" s="64"/>
      <c r="F73" s="64"/>
      <c r="G73" s="64"/>
      <c r="H73" s="67">
        <v>726791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806991</v>
      </c>
      <c r="U73" s="42">
        <f t="shared" si="2"/>
        <v>1.0505670782193015</v>
      </c>
    </row>
    <row r="74" spans="1:21">
      <c r="A74" s="67">
        <v>78779</v>
      </c>
      <c r="B74" s="64"/>
      <c r="C74" s="64"/>
      <c r="D74" s="67">
        <v>670777</v>
      </c>
      <c r="E74" s="64"/>
      <c r="F74" s="64"/>
      <c r="G74" s="64"/>
      <c r="H74" s="67">
        <v>776296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776296</v>
      </c>
      <c r="U74" s="42">
        <f t="shared" si="2"/>
        <v>1.0106073308789452</v>
      </c>
    </row>
    <row r="75" spans="1:21">
      <c r="A75" s="67">
        <v>761208</v>
      </c>
      <c r="B75" s="64"/>
      <c r="C75" s="64"/>
      <c r="D75" s="67">
        <v>684479</v>
      </c>
      <c r="E75" s="64"/>
      <c r="F75" s="64"/>
      <c r="G75" s="64"/>
      <c r="H75" s="67">
        <v>751408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761208</v>
      </c>
      <c r="U75" s="42">
        <f t="shared" si="2"/>
        <v>0.99096528273197348</v>
      </c>
    </row>
    <row r="76" spans="1:21">
      <c r="A76" s="67">
        <v>743977</v>
      </c>
      <c r="B76" s="64"/>
      <c r="C76" s="64"/>
      <c r="D76" s="67">
        <v>667066</v>
      </c>
      <c r="E76" s="64"/>
      <c r="F76" s="64"/>
      <c r="G76" s="64"/>
      <c r="H76" s="67">
        <v>770204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770204</v>
      </c>
      <c r="U76" s="42">
        <f t="shared" si="2"/>
        <v>1.0026765675364644</v>
      </c>
    </row>
    <row r="77" spans="1:21">
      <c r="A77" s="67">
        <v>73833</v>
      </c>
      <c r="B77" s="64"/>
      <c r="C77" s="64"/>
      <c r="D77" s="67">
        <v>503672</v>
      </c>
      <c r="E77" s="64"/>
      <c r="F77" s="64"/>
      <c r="G77" s="64"/>
      <c r="H77" s="67">
        <v>81794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503672</v>
      </c>
      <c r="U77" s="42">
        <f t="shared" si="2"/>
        <v>0.6556965584757104</v>
      </c>
    </row>
    <row r="78" spans="1:21">
      <c r="A78" s="67">
        <v>706658</v>
      </c>
      <c r="B78" s="64"/>
      <c r="C78" s="64"/>
      <c r="D78" s="67">
        <v>641627</v>
      </c>
      <c r="E78" s="64"/>
      <c r="F78" s="64"/>
      <c r="G78" s="64"/>
      <c r="H78" s="66">
        <v>756129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756129</v>
      </c>
      <c r="U78" s="42">
        <f t="shared" si="2"/>
        <v>0.9843532756708343</v>
      </c>
    </row>
    <row r="79" spans="1:21">
      <c r="A79" s="67">
        <v>85638</v>
      </c>
      <c r="B79" s="64"/>
      <c r="C79" s="64"/>
      <c r="D79" s="67">
        <v>783802</v>
      </c>
      <c r="E79" s="64"/>
      <c r="F79" s="64"/>
      <c r="G79" s="64"/>
      <c r="H79" s="66">
        <v>838408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838408</v>
      </c>
      <c r="U79" s="42">
        <f t="shared" si="2"/>
        <v>1.0914667485953227</v>
      </c>
    </row>
    <row r="80" spans="1:21" ht="21">
      <c r="S80" s="54" t="s">
        <v>184</v>
      </c>
      <c r="T80" s="40">
        <f>SUM(T68:T79)</f>
        <v>8943056</v>
      </c>
    </row>
    <row r="81" spans="19:20" ht="21">
      <c r="S81" s="29" t="s">
        <v>186</v>
      </c>
      <c r="T81" s="41">
        <f>MEDIAN(T68:T79)</f>
        <v>768148</v>
      </c>
    </row>
    <row r="82" spans="19:20" ht="21">
      <c r="S82" s="29" t="s">
        <v>183</v>
      </c>
      <c r="T82" s="41">
        <f>GEOMEAN(T68:T79)</f>
        <v>738889.03893465479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9AD0-E0E2-F94B-A8F2-BC08FFF0F5BD}">
  <dimension ref="A1:U82"/>
  <sheetViews>
    <sheetView topLeftCell="A14" workbookViewId="0">
      <selection activeCell="K70" sqref="K7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197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8703962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'plaza loranca 2'!E13&amp;":"&amp;'plaza loranca 2'!E14&amp;":"&amp;'plaza loranca 2'!E15&amp;":"&amp;'plaza loranca 2'!E16&amp;":"&amp;'plaza loranca 2'!E17&amp;":"&amp;'plaza loranca 2'!E18&amp;":"&amp;'plaza loranca 2'!E19&amp;":"&amp;'plaza loranca 2'!E20&amp;":"&amp;'plaza loranca 2'!E21&amp;":"&amp;'plaza loranca 2'!E22&amp;":"&amp;'plaza loranca 2'!E23&amp;":"&amp;'plaza loranca 2'!E24&amp;":"&amp;'plaza loranca 2'!E25&amp;":"&amp;'plaza loranca 2'!E26&amp;":"&amp;'plaza loranca 2'!E27&amp;":"&amp;'plaza loranca 2'!E28&amp;":"&amp;'plaza loranca 2'!E29&amp;":"&amp;'plaza loranca 2'!E30&amp;":"&amp;'plaza loranca 2'!E31&amp;":"&amp;'plaza loranca 2'!E32&amp;":"&amp;'plaza loranca 2'!E33&amp;":"&amp;'plaza loranca 2'!E34&amp;":"&amp;'plaza loranca 2'!E35&amp;":"&amp;'plaza loranca 2'!E36&amp;":"&amp;'plaza loranca 2'!E37&amp;":"&amp;'plaza loranca 2'!E38&amp;":"&amp;'plaza loranca 2'!E39&amp;":"&amp;'plaza loranca 2'!E40&amp;":"&amp;'plaza loranca 2'!E41&amp;":"&amp;'plaza loranca 2'!E42&amp;":"&amp;'plaza loranca 2'!E43&amp;":"&amp;'plaza loranca 2'!E44&amp;":"&amp;'plaza loranca 2'!E45&amp;":"&amp;'plaza loranca 2'!E46&amp;":"&amp;'plaza loranca 2'!E47&amp;":"&amp;'plaza loranca 2'!E48&amp;":"&amp;'plaza loranca 2'!E49&amp;":"&amp;'plaza loranca 2'!E50&amp;":"&amp;'plaza loranca 2'!E51&amp;":"&amp;'plaza loranca 2'!E52&amp;":"&amp;'plaza loranca 2'!E53&amp;":"&amp;'plaza loranca 2'!E54&amp;":"&amp;'plaza loranca 2'!E55&amp;":"&amp;'plaza loranca 2'!E56&amp;":"&amp;'plaza loranca 2'!E57&amp;":"&amp;'plaza loranca 2'!E58&amp;":"&amp;'plaza loranca 2'!E59&amp;":"&amp;'plaza loranca 2'!E60&amp;":"&amp;'plaza loranca 2'!E61&amp;":"&amp;'plaza loranca 2'!E62&amp;":"&amp;'plaza loranca 2'!E63&amp;":"&amp;'plaza loranca 2'!E64&amp;":"&amp;'plaza loranca 2'!E65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'plaza loranca 2'!H13&amp;":"&amp;'plaza loranca 2'!H14&amp;":"&amp;'plaza loranca 2'!H15&amp;":"&amp;'plaza loranca 2'!H16&amp;":"&amp;'plaza loranca 2'!H17&amp;":"&amp;'plaza loranca 2'!H18&amp;":"&amp;'plaza loranca 2'!H19&amp;":"&amp;'plaza loranca 2'!H20&amp;":"&amp;'plaza loranca 2'!H21&amp;":"&amp;'plaza loranca 2'!H22&amp;":"&amp;'plaza loranca 2'!H23&amp;":"&amp;'plaza loranca 2'!H24&amp;":"&amp;'plaza loranca 2'!H25&amp;":"&amp;'plaza loranca 2'!H26&amp;":"&amp;'plaza loranca 2'!H27&amp;":"&amp;'plaza loranca 2'!H28&amp;":"&amp;'plaza loranca 2'!H29&amp;":"&amp;'plaza loranca 2'!H30&amp;":"&amp;'plaza loranca 2'!H31&amp;":"&amp;'plaza loranca 2'!H32&amp;":"&amp;'plaza loranca 2'!H33&amp;":"&amp;'plaza loranca 2'!H34&amp;":"&amp;'plaza loranca 2'!H35&amp;":"&amp;'plaza loranca 2'!H36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'plaza loranca 2'!K13&amp;":"&amp;'plaza loranca 2'!K14&amp;":"&amp;'plaza loranca 2'!K15&amp;":"&amp;'plaza loranca 2'!K16&amp;":"&amp;'plaza loranca 2'!K17&amp;":"&amp;'plaza loranca 2'!K18&amp;":"&amp;'plaza loranca 2'!K19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'plaza loranca 2'!B13&amp;":"&amp;'plaza loranca 2'!B14&amp;":"&amp;'plaza loranca 2'!B15&amp;":"&amp;'plaza loranca 2'!B16&amp;":"&amp;'plaza loranca 2'!B17&amp;":"&amp;'plaza loranca 2'!B18&amp;":"&amp;'plaza loranca 2'!B19&amp;":"&amp;'plaza loranca 2'!B20&amp;":"&amp;'plaza loranca 2'!B21&amp;":"&amp;'plaza loranca 2'!B22&amp;":"&amp;'plaza loranca 2'!B23&amp;":"&amp;'plaza loranca 2'!B24</f>
        <v>1,06737801289286:0,93066797764868:0,960238469474661:0,92144078769708:0,9677692302366:1,03098025910359:1,02629534485982:0,891672263728959:0,990711877081588:1,00928812291841:1,0248703443405:1,23228339368928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1.0673780128928618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0.93066797764867992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0.96023846947466085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0.92144078769708004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0.96776923023659989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1.030980259103593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1.0262953448598195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0.89167226372895914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0.99071187708158781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1.0092881229184121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1.0248703443405045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1.2322833936892834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63">
        <v>738210</v>
      </c>
      <c r="B68" s="9"/>
      <c r="C68" s="9"/>
      <c r="D68" s="63">
        <v>770759</v>
      </c>
      <c r="E68" s="9"/>
      <c r="F68" s="9"/>
      <c r="G68" s="9"/>
      <c r="H68" s="63">
        <v>542061</v>
      </c>
      <c r="I68" s="32"/>
      <c r="J68" s="32"/>
      <c r="K68" s="63">
        <v>602864</v>
      </c>
      <c r="L68" s="32"/>
      <c r="M68" s="32"/>
      <c r="N68" s="32"/>
      <c r="O68" s="32"/>
      <c r="P68" s="32"/>
      <c r="Q68" s="32"/>
      <c r="R68" s="32"/>
      <c r="S68" s="32"/>
      <c r="T68" s="34">
        <f>MAX(A68,D68,H68,K68,N68,Q68)</f>
        <v>770759</v>
      </c>
      <c r="U68" s="42">
        <f>T68/$T$81</f>
        <v>1.0673780128928618</v>
      </c>
    </row>
    <row r="69" spans="1:21">
      <c r="A69" s="63">
        <v>622812</v>
      </c>
      <c r="B69" s="9"/>
      <c r="C69" s="9"/>
      <c r="D69" s="63">
        <v>672040</v>
      </c>
      <c r="E69" s="9"/>
      <c r="F69" s="9"/>
      <c r="G69" s="9"/>
      <c r="H69" s="63">
        <v>494081</v>
      </c>
      <c r="I69" s="32"/>
      <c r="J69" s="32"/>
      <c r="K69" s="63">
        <v>512976</v>
      </c>
      <c r="L69" s="32"/>
      <c r="M69" s="32"/>
      <c r="N69" s="32"/>
      <c r="O69" s="32"/>
      <c r="P69" s="32"/>
      <c r="Q69" s="32"/>
      <c r="R69" s="32"/>
      <c r="S69" s="32"/>
      <c r="T69" s="34">
        <f t="shared" ref="T69:T79" si="1">MAX(A69,D69,H69,K69,N69,Q69)</f>
        <v>672040</v>
      </c>
      <c r="U69" s="42">
        <f t="shared" ref="U69:U79" si="2">T69/$T$81</f>
        <v>0.93066797764867992</v>
      </c>
    </row>
    <row r="70" spans="1:21">
      <c r="A70" s="63">
        <v>693393</v>
      </c>
      <c r="B70" s="9"/>
      <c r="C70" s="9"/>
      <c r="D70" s="63">
        <v>367788</v>
      </c>
      <c r="E70" s="9"/>
      <c r="F70" s="9"/>
      <c r="G70" s="9"/>
      <c r="H70" s="63">
        <v>539204</v>
      </c>
      <c r="I70" s="32"/>
      <c r="J70" s="32"/>
      <c r="K70" s="63">
        <v>552350</v>
      </c>
      <c r="L70" s="32"/>
      <c r="M70" s="32"/>
      <c r="N70" s="32"/>
      <c r="O70" s="32"/>
      <c r="P70" s="32"/>
      <c r="Q70" s="32"/>
      <c r="R70" s="32"/>
      <c r="S70" s="32"/>
      <c r="T70" s="34">
        <f t="shared" si="1"/>
        <v>693393</v>
      </c>
      <c r="U70" s="42">
        <f t="shared" si="2"/>
        <v>0.96023846947466085</v>
      </c>
    </row>
    <row r="71" spans="1:21">
      <c r="A71" s="63">
        <v>665377</v>
      </c>
      <c r="B71" s="9"/>
      <c r="C71" s="9"/>
      <c r="D71" s="63">
        <v>136287</v>
      </c>
      <c r="E71" s="9"/>
      <c r="F71" s="9"/>
      <c r="G71" s="9"/>
      <c r="H71" s="63">
        <v>513973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>
        <f t="shared" si="1"/>
        <v>665377</v>
      </c>
      <c r="U71" s="42">
        <f t="shared" si="2"/>
        <v>0.92144078769708004</v>
      </c>
    </row>
    <row r="72" spans="1:21">
      <c r="A72" s="63">
        <v>698831</v>
      </c>
      <c r="B72" s="9"/>
      <c r="C72" s="9"/>
      <c r="D72" s="63">
        <v>210141</v>
      </c>
      <c r="E72" s="9"/>
      <c r="F72" s="9"/>
      <c r="G72" s="9"/>
      <c r="H72" s="63">
        <v>552240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>
        <f t="shared" si="1"/>
        <v>698831</v>
      </c>
      <c r="U72" s="42">
        <f t="shared" si="2"/>
        <v>0.96776923023659989</v>
      </c>
    </row>
    <row r="73" spans="1:21">
      <c r="A73" s="63">
        <v>744476</v>
      </c>
      <c r="B73" s="9"/>
      <c r="C73" s="9"/>
      <c r="D73" s="63">
        <v>500041</v>
      </c>
      <c r="E73" s="9"/>
      <c r="F73" s="9"/>
      <c r="G73" s="9"/>
      <c r="H73" s="63">
        <v>564547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>
        <f t="shared" si="1"/>
        <v>744476</v>
      </c>
      <c r="U73" s="42">
        <f t="shared" si="2"/>
        <v>1.030980259103593</v>
      </c>
    </row>
    <row r="74" spans="1:21">
      <c r="A74" s="63">
        <v>741093</v>
      </c>
      <c r="B74" s="9"/>
      <c r="C74" s="9"/>
      <c r="D74" s="63">
        <v>561019</v>
      </c>
      <c r="E74" s="9"/>
      <c r="F74" s="9"/>
      <c r="G74" s="9"/>
      <c r="H74" s="63">
        <v>549834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>
        <f t="shared" si="1"/>
        <v>741093</v>
      </c>
      <c r="U74" s="42">
        <f t="shared" si="2"/>
        <v>1.0262953448598195</v>
      </c>
    </row>
    <row r="75" spans="1:21">
      <c r="A75" s="63">
        <v>643881</v>
      </c>
      <c r="B75" s="9"/>
      <c r="C75" s="9"/>
      <c r="D75" s="63">
        <v>507667</v>
      </c>
      <c r="E75" s="9"/>
      <c r="F75" s="9"/>
      <c r="G75" s="9"/>
      <c r="H75" s="63">
        <v>476120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>
        <f t="shared" si="1"/>
        <v>643881</v>
      </c>
      <c r="U75" s="42">
        <f t="shared" si="2"/>
        <v>0.89167226372895914</v>
      </c>
    </row>
    <row r="76" spans="1:21">
      <c r="A76" s="63">
        <v>715398</v>
      </c>
      <c r="B76" s="9"/>
      <c r="C76" s="9"/>
      <c r="D76" s="63">
        <v>539485</v>
      </c>
      <c r="E76" s="9"/>
      <c r="F76" s="9"/>
      <c r="G76" s="9"/>
      <c r="H76" s="63">
        <v>523409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>
        <f t="shared" si="1"/>
        <v>715398</v>
      </c>
      <c r="U76" s="42">
        <f t="shared" si="2"/>
        <v>0.99071187708158781</v>
      </c>
    </row>
    <row r="77" spans="1:21">
      <c r="A77" s="63">
        <v>728812</v>
      </c>
      <c r="B77" s="9"/>
      <c r="C77" s="9"/>
      <c r="D77" s="63">
        <v>539294</v>
      </c>
      <c r="E77" s="9"/>
      <c r="F77" s="9"/>
      <c r="G77" s="9"/>
      <c r="H77" s="63">
        <v>557016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>
        <f t="shared" si="1"/>
        <v>728812</v>
      </c>
      <c r="U77" s="42">
        <f t="shared" si="2"/>
        <v>1.0092881229184121</v>
      </c>
    </row>
    <row r="78" spans="1:21">
      <c r="A78" s="63">
        <v>740064</v>
      </c>
      <c r="B78" s="9"/>
      <c r="C78" s="9"/>
      <c r="D78" s="63">
        <v>543062</v>
      </c>
      <c r="E78" s="9"/>
      <c r="F78" s="9"/>
      <c r="G78" s="9"/>
      <c r="H78" s="63">
        <v>561437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>
        <f t="shared" si="1"/>
        <v>740064</v>
      </c>
      <c r="U78" s="42">
        <f t="shared" si="2"/>
        <v>1.0248703443405045</v>
      </c>
    </row>
    <row r="79" spans="1:21">
      <c r="A79" s="63">
        <v>889838</v>
      </c>
      <c r="B79" s="9"/>
      <c r="C79" s="9"/>
      <c r="D79" s="63">
        <v>688833</v>
      </c>
      <c r="E79" s="9"/>
      <c r="F79" s="9"/>
      <c r="G79" s="9"/>
      <c r="H79" s="63">
        <v>691446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4">
        <f>MAX(A79,D79,H79,K79,N79,Q79)</f>
        <v>889838</v>
      </c>
      <c r="U79" s="42">
        <f t="shared" si="2"/>
        <v>1.2322833936892834</v>
      </c>
    </row>
    <row r="80" spans="1:21" ht="21">
      <c r="S80" s="29" t="s">
        <v>184</v>
      </c>
      <c r="T80" s="40">
        <f>SUM(T68:T79)</f>
        <v>8703962</v>
      </c>
    </row>
    <row r="81" spans="19:20" ht="21">
      <c r="S81" s="29" t="s">
        <v>186</v>
      </c>
      <c r="T81" s="41">
        <f>MEDIAN(T68:T79)</f>
        <v>722105</v>
      </c>
    </row>
    <row r="82" spans="19:20" ht="21">
      <c r="S82" s="29" t="s">
        <v>183</v>
      </c>
      <c r="T82" s="41">
        <f>GEOMEAN(T68:T79)</f>
        <v>722909.28213508625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8A38-DC1D-684E-90A1-49164B606A7B}">
  <dimension ref="A1:U105"/>
  <sheetViews>
    <sheetView topLeftCell="A73" workbookViewId="0">
      <selection activeCell="J104" sqref="J104"/>
    </sheetView>
  </sheetViews>
  <sheetFormatPr baseColWidth="10" defaultRowHeight="16"/>
  <cols>
    <col min="1" max="1" width="23.6640625" customWidth="1"/>
    <col min="3" max="3" width="1.5" customWidth="1"/>
    <col min="4" max="4" width="12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194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10434343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'plaza norte 2'!E13&amp;":"&amp;'plaza norte 2'!E14&amp;":"&amp;'plaza norte 2'!E15&amp;":"&amp;'plaza norte 2'!E16&amp;":"&amp;'plaza norte 2'!E17&amp;":"&amp;'plaza norte 2'!E18&amp;":"&amp;'plaza norte 2'!E19&amp;":"&amp;'plaza norte 2'!E20&amp;":"&amp;'plaza norte 2'!E21&amp;":"&amp;'plaza norte 2'!E22&amp;":"&amp;'plaza norte 2'!E23&amp;":"&amp;'plaza norte 2'!E24&amp;":"&amp;'plaza norte 2'!E25&amp;":"&amp;'plaza norte 2'!E26&amp;":"&amp;'plaza norte 2'!E27&amp;":"&amp;'plaza norte 2'!E28&amp;":"&amp;'plaza norte 2'!E29&amp;":"&amp;'plaza norte 2'!E30&amp;":"&amp;'plaza norte 2'!E31&amp;":"&amp;'plaza norte 2'!E32&amp;":"&amp;'plaza norte 2'!E33&amp;":"&amp;'plaza norte 2'!E34&amp;":"&amp;'plaza norte 2'!E35&amp;":"&amp;'plaza norte 2'!E36&amp;":"&amp;'plaza norte 2'!E37&amp;":"&amp;'plaza norte 2'!E38&amp;":"&amp;'plaza norte 2'!E39&amp;":"&amp;'plaza norte 2'!E40&amp;":"&amp;'plaza norte 2'!E41&amp;":"&amp;'plaza norte 2'!E42&amp;":"&amp;'plaza norte 2'!E43&amp;":"&amp;'plaza norte 2'!E44&amp;":"&amp;'plaza norte 2'!E45&amp;":"&amp;'plaza norte 2'!E46&amp;":"&amp;'plaza norte 2'!E47&amp;":"&amp;'plaza norte 2'!E48&amp;":"&amp;'plaza norte 2'!E49&amp;":"&amp;'plaza norte 2'!E50&amp;":"&amp;'plaza norte 2'!E51&amp;":"&amp;'plaza norte 2'!E52&amp;":"&amp;'plaza norte 2'!E53&amp;":"&amp;'plaza norte 2'!E54&amp;":"&amp;'plaza norte 2'!E55&amp;":"&amp;'plaza norte 2'!E56&amp;":"&amp;'plaza norte 2'!E57&amp;":"&amp;'plaza norte 2'!E58&amp;":"&amp;'plaza norte 2'!E59&amp;":"&amp;'plaza norte 2'!E60&amp;":"&amp;'plaza norte 2'!E61&amp;":"&amp;'plaza norte 2'!E62&amp;":"&amp;'plaza norte 2'!E63&amp;":"&amp;'plaza norte 2'!E64&amp;":"&amp;'plaza norte 2'!E65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'plaza norte 2'!H13&amp;":"&amp;'plaza norte 2'!H14&amp;":"&amp;'plaza norte 2'!H15&amp;":"&amp;'plaza norte 2'!H16&amp;":"&amp;'plaza norte 2'!H17&amp;":"&amp;'plaza norte 2'!H18&amp;":"&amp;'plaza norte 2'!H19&amp;":"&amp;'plaza norte 2'!H20&amp;":"&amp;'plaza norte 2'!H21&amp;":"&amp;'plaza norte 2'!H22&amp;":"&amp;'plaza norte 2'!H23&amp;":"&amp;'plaza norte 2'!H24&amp;":"&amp;'plaza norte 2'!H25&amp;":"&amp;'plaza norte 2'!H26&amp;":"&amp;'plaza norte 2'!H27&amp;":"&amp;'plaza norte 2'!H28&amp;":"&amp;'plaza norte 2'!H29&amp;":"&amp;'plaza norte 2'!H30&amp;":"&amp;'plaza norte 2'!H31&amp;":"&amp;'plaza norte 2'!H32&amp;":"&amp;'plaza norte 2'!H33&amp;":"&amp;'plaza norte 2'!H34&amp;":"&amp;'plaza norte 2'!H35&amp;":"&amp;'plaza norte 2'!H36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'plaza norte 2'!K13&amp;":"&amp;'plaza norte 2'!K14&amp;":"&amp;'plaza norte 2'!K15&amp;":"&amp;'plaza norte 2'!K16&amp;":"&amp;'plaza norte 2'!K17&amp;":"&amp;'plaza norte 2'!K18&amp;":"&amp;'plaza norte 2'!K19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'plaza norte 2'!B13&amp;":"&amp;'plaza norte 2'!B14&amp;":"&amp;'plaza norte 2'!B15&amp;":"&amp;'plaza norte 2'!B16&amp;":"&amp;'plaza norte 2'!B17&amp;":"&amp;'plaza norte 2'!B18&amp;":"&amp;'plaza norte 2'!B19&amp;":"&amp;'plaza norte 2'!B20&amp;":"&amp;'plaza norte 2'!B21&amp;":"&amp;'plaza norte 2'!B22&amp;":"&amp;'plaza norte 2'!B23&amp;":"&amp;'plaza norte 2'!B24</f>
        <v>1,29290610483459:0,891171149505075:0,962929358628895:0,956597573321722:0,960719974881772:1,08359644919602:1,10204401398507:0,934348265196497:0,984249486673553:1,01575051332645:1,08311910570365:1,40627214773599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1.2929061048345907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0.89117114950507492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0.96292935862889462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0.95659757332172157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0.96071997488177241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1.0835964491960164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1.1020440139850711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0.93434826519649727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0.9842494866735535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1.0157505133264464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1.0831191057036473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1.406272147735989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55">
        <v>1036923</v>
      </c>
      <c r="B68" s="52"/>
      <c r="C68" s="52"/>
      <c r="D68" s="55">
        <v>1064458</v>
      </c>
      <c r="E68" s="52"/>
      <c r="F68" s="52"/>
      <c r="G68" s="52"/>
      <c r="H68" s="55">
        <v>584342</v>
      </c>
      <c r="I68" s="53"/>
      <c r="J68" s="53"/>
      <c r="K68" s="55">
        <v>808064</v>
      </c>
      <c r="L68" s="53"/>
      <c r="M68" s="53"/>
      <c r="N68" s="53"/>
      <c r="O68" s="53"/>
      <c r="P68" s="53"/>
      <c r="Q68" s="53"/>
      <c r="R68" s="53"/>
      <c r="S68" s="53"/>
      <c r="T68" s="34">
        <f>MAX(A68,D68,H68,K68,N68,Q68)</f>
        <v>1064458</v>
      </c>
      <c r="U68" s="42">
        <f>T68/$T$81</f>
        <v>1.2929061048345907</v>
      </c>
    </row>
    <row r="69" spans="1:21">
      <c r="A69" s="55">
        <v>706826</v>
      </c>
      <c r="B69" s="52"/>
      <c r="C69" s="52"/>
      <c r="D69" s="55">
        <v>733707</v>
      </c>
      <c r="E69" s="52"/>
      <c r="F69" s="52"/>
      <c r="G69" s="52"/>
      <c r="H69" s="55">
        <v>493164</v>
      </c>
      <c r="I69" s="53"/>
      <c r="J69" s="53"/>
      <c r="K69" s="55">
        <v>586133</v>
      </c>
      <c r="L69" s="53"/>
      <c r="M69" s="53"/>
      <c r="N69" s="53"/>
      <c r="O69" s="53"/>
      <c r="P69" s="53"/>
      <c r="Q69" s="53"/>
      <c r="R69" s="53"/>
      <c r="S69" s="53"/>
      <c r="T69" s="34">
        <f t="shared" ref="T69:T79" si="1">MAX(A69,D69,H69,K69,N69,Q69)</f>
        <v>733707</v>
      </c>
      <c r="U69" s="42">
        <f t="shared" ref="U69:U79" si="2">T69/$T$81</f>
        <v>0.89117114950507492</v>
      </c>
    </row>
    <row r="70" spans="1:21">
      <c r="A70" s="55">
        <v>792786</v>
      </c>
      <c r="B70" s="52"/>
      <c r="C70" s="52"/>
      <c r="D70" s="55">
        <v>255584</v>
      </c>
      <c r="E70" s="52"/>
      <c r="F70" s="52"/>
      <c r="G70" s="52"/>
      <c r="H70" s="55">
        <v>594677</v>
      </c>
      <c r="I70" s="53"/>
      <c r="J70" s="53"/>
      <c r="K70" s="55">
        <v>617065</v>
      </c>
      <c r="L70" s="53"/>
      <c r="M70" s="53"/>
      <c r="N70" s="53"/>
      <c r="O70" s="53"/>
      <c r="P70" s="53"/>
      <c r="Q70" s="53"/>
      <c r="R70" s="53"/>
      <c r="S70" s="53"/>
      <c r="T70" s="34">
        <f t="shared" si="1"/>
        <v>792786</v>
      </c>
      <c r="U70" s="42">
        <f t="shared" si="2"/>
        <v>0.96292935862889462</v>
      </c>
    </row>
    <row r="71" spans="1:21">
      <c r="A71" s="55">
        <v>787573</v>
      </c>
      <c r="B71" s="52"/>
      <c r="C71" s="52"/>
      <c r="D71" s="56">
        <v>0</v>
      </c>
      <c r="E71" s="52"/>
      <c r="F71" s="52"/>
      <c r="G71" s="52"/>
      <c r="H71" s="55">
        <v>617156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34">
        <f t="shared" si="1"/>
        <v>787573</v>
      </c>
      <c r="U71" s="42">
        <f t="shared" si="2"/>
        <v>0.95659757332172157</v>
      </c>
    </row>
    <row r="72" spans="1:21">
      <c r="A72" s="55">
        <v>790967</v>
      </c>
      <c r="B72" s="52"/>
      <c r="C72" s="52"/>
      <c r="D72" s="56">
        <v>0</v>
      </c>
      <c r="E72" s="52"/>
      <c r="F72" s="52"/>
      <c r="G72" s="52"/>
      <c r="H72" s="55">
        <v>672731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34">
        <f t="shared" si="1"/>
        <v>790967</v>
      </c>
      <c r="U72" s="42">
        <f t="shared" si="2"/>
        <v>0.96071997488177241</v>
      </c>
    </row>
    <row r="73" spans="1:21">
      <c r="A73" s="55">
        <v>892132</v>
      </c>
      <c r="B73" s="52"/>
      <c r="C73" s="52"/>
      <c r="D73" s="55">
        <v>465425</v>
      </c>
      <c r="E73" s="52"/>
      <c r="F73" s="52"/>
      <c r="G73" s="52"/>
      <c r="H73" s="55">
        <v>739372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34">
        <f t="shared" si="1"/>
        <v>892132</v>
      </c>
      <c r="U73" s="42">
        <f t="shared" si="2"/>
        <v>1.0835964491960164</v>
      </c>
    </row>
    <row r="74" spans="1:21">
      <c r="A74" s="55">
        <v>907320</v>
      </c>
      <c r="B74" s="52"/>
      <c r="C74" s="52"/>
      <c r="D74" s="55">
        <v>683929</v>
      </c>
      <c r="E74" s="52"/>
      <c r="F74" s="52"/>
      <c r="G74" s="52"/>
      <c r="H74" s="55">
        <v>772761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34">
        <f t="shared" si="1"/>
        <v>907320</v>
      </c>
      <c r="U74" s="42">
        <f t="shared" si="2"/>
        <v>1.1020440139850711</v>
      </c>
    </row>
    <row r="75" spans="1:21">
      <c r="A75" s="55">
        <v>769255</v>
      </c>
      <c r="B75" s="52"/>
      <c r="C75" s="52"/>
      <c r="D75" s="55">
        <v>565785</v>
      </c>
      <c r="E75" s="52"/>
      <c r="F75" s="52"/>
      <c r="G75" s="52"/>
      <c r="H75" s="55">
        <v>644088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34">
        <f t="shared" si="1"/>
        <v>769255</v>
      </c>
      <c r="U75" s="42">
        <f t="shared" si="2"/>
        <v>0.93434826519649727</v>
      </c>
    </row>
    <row r="76" spans="1:21">
      <c r="A76" s="55">
        <v>810339</v>
      </c>
      <c r="B76" s="52"/>
      <c r="C76" s="52"/>
      <c r="D76" s="55">
        <v>551248</v>
      </c>
      <c r="E76" s="52"/>
      <c r="F76" s="52"/>
      <c r="G76" s="52"/>
      <c r="H76" s="55">
        <v>667670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34">
        <f t="shared" si="1"/>
        <v>810339</v>
      </c>
      <c r="U76" s="42">
        <f t="shared" si="2"/>
        <v>0.9842494866735535</v>
      </c>
    </row>
    <row r="77" spans="1:21">
      <c r="A77" s="55">
        <v>836274</v>
      </c>
      <c r="B77" s="52"/>
      <c r="C77" s="52"/>
      <c r="D77" s="55">
        <v>496283</v>
      </c>
      <c r="E77" s="52"/>
      <c r="F77" s="52"/>
      <c r="G77" s="52"/>
      <c r="H77" s="55">
        <v>730703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34">
        <f t="shared" si="1"/>
        <v>836274</v>
      </c>
      <c r="U77" s="42">
        <f t="shared" si="2"/>
        <v>1.0157505133264464</v>
      </c>
    </row>
    <row r="78" spans="1:21">
      <c r="A78" s="55">
        <v>891739</v>
      </c>
      <c r="B78" s="52"/>
      <c r="C78" s="52"/>
      <c r="D78" s="55">
        <v>586804</v>
      </c>
      <c r="E78" s="52"/>
      <c r="F78" s="52"/>
      <c r="G78" s="52"/>
      <c r="H78" s="55">
        <v>718968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34">
        <f t="shared" si="1"/>
        <v>891739</v>
      </c>
      <c r="U78" s="42">
        <f t="shared" si="2"/>
        <v>1.0831191057036473</v>
      </c>
    </row>
    <row r="79" spans="1:21">
      <c r="A79" s="55">
        <v>1157793</v>
      </c>
      <c r="B79" s="52"/>
      <c r="C79" s="52"/>
      <c r="D79" s="55">
        <v>825199</v>
      </c>
      <c r="E79" s="52"/>
      <c r="F79" s="52"/>
      <c r="G79" s="52"/>
      <c r="H79" s="55">
        <v>868112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34">
        <f>MAX(A79,D79,H79,K79,N79,Q79)</f>
        <v>1157793</v>
      </c>
      <c r="U79" s="42">
        <f t="shared" si="2"/>
        <v>1.406272147735989</v>
      </c>
    </row>
    <row r="80" spans="1:21" ht="21">
      <c r="S80" s="54" t="s">
        <v>184</v>
      </c>
      <c r="T80" s="40">
        <f>SUM(T68:T79)</f>
        <v>10434343</v>
      </c>
    </row>
    <row r="81" spans="1:20" ht="21">
      <c r="S81" s="29" t="s">
        <v>186</v>
      </c>
      <c r="T81" s="41">
        <f>MEDIAN(T68:T79)</f>
        <v>823306.5</v>
      </c>
    </row>
    <row r="82" spans="1:20" ht="21">
      <c r="S82" s="29" t="s">
        <v>183</v>
      </c>
      <c r="T82" s="41">
        <f>GEOMEAN(T68:T79)</f>
        <v>861886.39329636749</v>
      </c>
    </row>
    <row r="84" spans="1:20">
      <c r="A84" s="74" t="s">
        <v>208</v>
      </c>
      <c r="B84" s="74" t="s">
        <v>209</v>
      </c>
    </row>
    <row r="85" spans="1:20">
      <c r="A85" s="74" t="s">
        <v>210</v>
      </c>
      <c r="B85" s="75">
        <v>460335</v>
      </c>
    </row>
    <row r="86" spans="1:20">
      <c r="A86" s="74" t="s">
        <v>211</v>
      </c>
      <c r="B86" s="75">
        <v>416602</v>
      </c>
    </row>
    <row r="87" spans="1:20">
      <c r="A87" s="74" t="s">
        <v>212</v>
      </c>
      <c r="B87" s="75">
        <v>621624</v>
      </c>
    </row>
    <row r="88" spans="1:20">
      <c r="A88" s="74" t="s">
        <v>213</v>
      </c>
      <c r="B88" s="75">
        <v>419364</v>
      </c>
    </row>
    <row r="89" spans="1:20">
      <c r="A89" s="74" t="s">
        <v>214</v>
      </c>
      <c r="B89" s="75">
        <v>421509</v>
      </c>
    </row>
    <row r="90" spans="1:20">
      <c r="A90" s="74" t="s">
        <v>215</v>
      </c>
      <c r="B90" s="75">
        <v>421478</v>
      </c>
    </row>
    <row r="91" spans="1:20">
      <c r="A91" s="74" t="s">
        <v>216</v>
      </c>
      <c r="B91" s="75">
        <v>544939</v>
      </c>
    </row>
    <row r="95" spans="1:20">
      <c r="A95" s="74" t="s">
        <v>218</v>
      </c>
      <c r="B95" s="74" t="s">
        <v>219</v>
      </c>
      <c r="C95" s="74" t="s">
        <v>220</v>
      </c>
    </row>
    <row r="96" spans="1:20">
      <c r="A96" s="74">
        <v>0</v>
      </c>
      <c r="B96" s="75">
        <v>2</v>
      </c>
      <c r="C96" s="75">
        <v>6055</v>
      </c>
    </row>
    <row r="97" spans="1:3">
      <c r="A97" s="74">
        <v>2</v>
      </c>
      <c r="B97" s="75">
        <v>5</v>
      </c>
      <c r="C97" s="75">
        <v>3918</v>
      </c>
    </row>
    <row r="98" spans="1:3">
      <c r="A98" s="74">
        <v>5</v>
      </c>
      <c r="B98" s="75">
        <v>7</v>
      </c>
      <c r="C98" s="75">
        <v>6236</v>
      </c>
    </row>
    <row r="99" spans="1:3">
      <c r="A99" s="74">
        <v>7</v>
      </c>
      <c r="B99" s="75">
        <v>9</v>
      </c>
      <c r="C99" s="75">
        <v>28726</v>
      </c>
    </row>
    <row r="100" spans="1:3">
      <c r="A100" s="74">
        <v>9</v>
      </c>
      <c r="B100" s="75">
        <v>12</v>
      </c>
      <c r="C100" s="75">
        <v>279399</v>
      </c>
    </row>
    <row r="101" spans="1:3">
      <c r="A101" s="74">
        <v>12</v>
      </c>
      <c r="B101" s="75">
        <v>14</v>
      </c>
      <c r="C101" s="75">
        <v>522704</v>
      </c>
    </row>
    <row r="102" spans="1:3">
      <c r="A102" s="74">
        <v>14</v>
      </c>
      <c r="B102" s="75">
        <v>16</v>
      </c>
      <c r="C102" s="75">
        <v>754383</v>
      </c>
    </row>
    <row r="103" spans="1:3">
      <c r="A103" s="74">
        <v>16</v>
      </c>
      <c r="B103" s="75">
        <v>18</v>
      </c>
      <c r="C103" s="75">
        <v>670871</v>
      </c>
    </row>
    <row r="104" spans="1:3">
      <c r="A104" s="74">
        <v>18</v>
      </c>
      <c r="B104" s="75">
        <v>21</v>
      </c>
      <c r="C104" s="75">
        <v>767834</v>
      </c>
    </row>
    <row r="105" spans="1:3">
      <c r="A105" s="74">
        <v>21</v>
      </c>
      <c r="B105" s="75">
        <v>23</v>
      </c>
      <c r="C105" s="75">
        <v>265725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73F2-8861-774C-909B-4AF0D8882749}">
  <dimension ref="A1:U82"/>
  <sheetViews>
    <sheetView topLeftCell="A7" workbookViewId="0">
      <selection activeCell="K12" sqref="K12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180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3703589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22" t="str">
        <f>'portal de la marina'!E13&amp;":"&amp;'portal de la marina'!E14&amp;":"&amp;'portal de la marina'!E15&amp;":"&amp;'portal de la marina'!E16&amp;":"&amp;'portal de la marina'!E17&amp;":"&amp;'portal de la marina'!E18&amp;":"&amp;'portal de la marina'!E19&amp;":"&amp;'portal de la marina'!E20&amp;":"&amp;'portal de la marina'!E21&amp;":"&amp;'portal de la marina'!E22&amp;":"&amp;'portal de la marina'!E23&amp;":"&amp;'portal de la marina'!E24&amp;":"&amp;'portal de la marina'!E25&amp;":"&amp;'portal de la marina'!E26&amp;":"&amp;'portal de la marina'!E27&amp;":"&amp;'portal de la marina'!E28&amp;":"&amp;'portal de la marina'!E29&amp;":"&amp;'portal de la marina'!E30&amp;":"&amp;'portal de la marina'!E31&amp;":"&amp;'portal de la marina'!E32&amp;":"&amp;'portal de la marina'!E33&amp;":"&amp;'portal de la marina'!E34&amp;":"&amp;'portal de la marina'!E35&amp;":"&amp;'portal de la marina'!E36&amp;":"&amp;'portal de la marina'!E37&amp;":"&amp;'portal de la marina'!E38&amp;":"&amp;'portal de la marina'!E39&amp;":"&amp;'portal de la marina'!E40&amp;":"&amp;'portal de la marina'!E41&amp;":"&amp;'portal de la marina'!E42&amp;":"&amp;'portal de la marina'!E43&amp;":"&amp;'portal de la marina'!E44&amp;":"&amp;'portal de la marina'!E45&amp;":"&amp;'portal de la marina'!E46&amp;":"&amp;'portal de la marina'!E47&amp;":"&amp;'portal de la marina'!E48&amp;":"&amp;'portal de la marina'!E49&amp;":"&amp;'portal de la marina'!E50&amp;":"&amp;'portal de la marina'!E51&amp;":"&amp;'portal de la marina'!E52&amp;":"&amp;'portal de la marina'!E53&amp;":"&amp;'portal de la marina'!E54&amp;":"&amp;'portal de la marina'!E55&amp;":"&amp;'portal de la marina'!E56&amp;":"&amp;'portal de la marina'!E57&amp;":"&amp;'portal de la marina'!E58&amp;":"&amp;'portal de la marina'!E59&amp;":"&amp;'portal de la marina'!E60&amp;":"&amp;'portal de la marina'!E61&amp;":"&amp;'portal de la marina'!E62&amp;":"&amp;'portal de la marina'!E63&amp;":"&amp;'portal de la marina'!E64&amp;":"&amp;'portal de la marina'!E65</f>
        <v>1:1:1:1:1:1:1:1:1:1:1:1:1:1:1:1:1:1:1:1:1:1:1:1:1:1:1:1:1:1:1:1:1:1:1:1:1:1:1:1:1:1:1:1:1:1:1:1:1:1:1:1:1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63" customHeight="1">
      <c r="A8" s="14" t="s">
        <v>1</v>
      </c>
      <c r="B8" s="23" t="str">
        <f>'portal de la marina'!H13&amp;":"&amp;'portal de la marina'!H14&amp;":"&amp;'portal de la marina'!H15&amp;":"&amp;'portal de la marina'!H16&amp;":"&amp;'portal de la marina'!H17&amp;":"&amp;'portal de la marina'!H18&amp;":"&amp;'portal de la marina'!H19&amp;":"&amp;'portal de la marina'!H20&amp;":"&amp;'portal de la marina'!H21&amp;":"&amp;'portal de la marina'!H22&amp;":"&amp;'portal de la marina'!H23&amp;":"&amp;'portal de la marina'!H24&amp;":"&amp;'portal de la marina'!H25&amp;":"&amp;'portal de la marina'!H26&amp;":"&amp;'portal de la marina'!H27&amp;":"&amp;'portal de la marina'!H28&amp;":"&amp;'portal de la marina'!H29&amp;":"&amp;'portal de la marina'!H30&amp;":"&amp;'portal de la marina'!H31&amp;":"&amp;'portal de la marina'!H32&amp;":"&amp;'portal de la marina'!H33&amp;":"&amp;'portal de la marina'!H34&amp;":"&amp;'portal de la marina'!H35&amp;":"&amp;'portal de la marina'!H36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ht="40" customHeight="1">
      <c r="A9" s="14" t="s">
        <v>2</v>
      </c>
      <c r="B9" s="23" t="str">
        <f>'portal de la marina'!K13&amp;":"&amp;'portal de la marina'!K14&amp;":"&amp;'portal de la marina'!K15&amp;":"&amp;'portal de la marina'!K16&amp;":"&amp;'portal de la marina'!K17&amp;":"&amp;'portal de la marina'!K18&amp;":"&amp;'portal de la marina'!K19</f>
        <v>0,923936691032107:0,872796200084852:0,822080982097021:0,955178660207918:1,26335271025444:1,95001827661171:0,2126364797119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t="42" customHeight="1">
      <c r="A10" s="14" t="s">
        <v>175</v>
      </c>
      <c r="B10" s="21" t="str">
        <f>'portal de la marina'!B13&amp;":"&amp;'portal de la marina'!B14&amp;":"&amp;'portal de la marina'!B15&amp;":"&amp;'portal de la marina'!B16&amp;":"&amp;'portal de la marina'!B17&amp;":"&amp;'portal de la marina'!B18&amp;":"&amp;'portal de la marina'!B19&amp;":"&amp;'portal de la marina'!B20&amp;":"&amp;'portal de la marina'!B21&amp;":"&amp;'portal de la marina'!B22&amp;":"&amp;'portal de la marina'!B23&amp;":"&amp;'portal de la marina'!B24</f>
        <v>1,06653825672966:0,819080826205469:0,799843939748089:1,10103671106534:0,893596081622324:1,01493292748295:1,52809348149684:1,61161032036288:0,98014273889257:0,985067072517052:0,978785998864697:1,23890750793921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1.0665382567296591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0.81908082620546874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0.79984393974808921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1.1010367110653396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0.89359608162232362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1.0149329274829484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1.5280934814968428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1.6116103203628753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0.98014273889256975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0.9850670725170515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0.97878599886469686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1.2389075079392138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33">
        <v>303436</v>
      </c>
      <c r="B68" s="32"/>
      <c r="C68" s="32"/>
      <c r="D68" s="33">
        <v>303079</v>
      </c>
      <c r="E68" s="32"/>
      <c r="F68" s="32"/>
      <c r="G68" s="32"/>
      <c r="H68" s="33">
        <v>202290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4">
        <f>MAX(A68,D68,H68,K68,N68,Q68)</f>
        <v>303436</v>
      </c>
      <c r="U68" s="42">
        <f>T68/$T$81</f>
        <v>1.0665382567296591</v>
      </c>
    </row>
    <row r="69" spans="1:21">
      <c r="A69" s="33">
        <v>201163</v>
      </c>
      <c r="B69" s="32"/>
      <c r="C69" s="32"/>
      <c r="D69" s="33">
        <v>233033</v>
      </c>
      <c r="E69" s="32"/>
      <c r="F69" s="32"/>
      <c r="G69" s="32"/>
      <c r="H69" s="33">
        <v>148288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4">
        <f t="shared" ref="T69:T79" si="1">MAX(A69,D69,H69,K69,N69,Q69)</f>
        <v>233033</v>
      </c>
      <c r="U69" s="42">
        <f t="shared" ref="U69:U79" si="2">T69/$T$81</f>
        <v>0.81908082620546874</v>
      </c>
    </row>
    <row r="70" spans="1:21">
      <c r="A70" s="33">
        <v>227560</v>
      </c>
      <c r="B70" s="32"/>
      <c r="C70" s="32"/>
      <c r="D70" s="33">
        <v>104022</v>
      </c>
      <c r="E70" s="32"/>
      <c r="F70" s="32"/>
      <c r="G70" s="32"/>
      <c r="H70" s="33">
        <v>182140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4">
        <f t="shared" si="1"/>
        <v>227560</v>
      </c>
      <c r="U70" s="42">
        <f t="shared" si="2"/>
        <v>0.79984393974808921</v>
      </c>
    </row>
    <row r="71" spans="1:21">
      <c r="A71" s="33">
        <v>313251</v>
      </c>
      <c r="B71" s="32"/>
      <c r="C71" s="32"/>
      <c r="D71" s="33">
        <v>19586</v>
      </c>
      <c r="E71" s="32"/>
      <c r="F71" s="32"/>
      <c r="G71" s="32"/>
      <c r="H71" s="33">
        <v>212087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>
        <f t="shared" si="1"/>
        <v>313251</v>
      </c>
      <c r="U71" s="42">
        <f t="shared" si="2"/>
        <v>1.1010367110653396</v>
      </c>
    </row>
    <row r="72" spans="1:21">
      <c r="A72" s="33">
        <v>254233</v>
      </c>
      <c r="B72" s="32"/>
      <c r="C72" s="32"/>
      <c r="D72" s="33">
        <v>40526</v>
      </c>
      <c r="E72" s="32"/>
      <c r="F72" s="32"/>
      <c r="G72" s="32"/>
      <c r="H72" s="33">
        <v>227668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>
        <f t="shared" si="1"/>
        <v>254233</v>
      </c>
      <c r="U72" s="42">
        <f t="shared" si="2"/>
        <v>0.89359608162232362</v>
      </c>
    </row>
    <row r="73" spans="1:21">
      <c r="A73" s="33">
        <v>288754</v>
      </c>
      <c r="B73" s="32"/>
      <c r="C73" s="32"/>
      <c r="D73" s="33">
        <v>204219</v>
      </c>
      <c r="E73" s="32"/>
      <c r="F73" s="32"/>
      <c r="G73" s="32"/>
      <c r="H73" s="33">
        <v>267701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>
        <f t="shared" si="1"/>
        <v>288754</v>
      </c>
      <c r="U73" s="42">
        <f t="shared" si="2"/>
        <v>1.0149329274829484</v>
      </c>
    </row>
    <row r="74" spans="1:21">
      <c r="A74" s="33">
        <v>434751</v>
      </c>
      <c r="B74" s="32"/>
      <c r="C74" s="32"/>
      <c r="D74" s="33">
        <v>336655</v>
      </c>
      <c r="E74" s="32"/>
      <c r="F74" s="32"/>
      <c r="G74" s="32"/>
      <c r="H74" s="33">
        <v>386431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>
        <f t="shared" si="1"/>
        <v>434751</v>
      </c>
      <c r="U74" s="42">
        <f t="shared" si="2"/>
        <v>1.5280934814968428</v>
      </c>
    </row>
    <row r="75" spans="1:21">
      <c r="A75" s="33">
        <v>458512</v>
      </c>
      <c r="B75" s="32"/>
      <c r="C75" s="32"/>
      <c r="D75" s="33">
        <v>360476</v>
      </c>
      <c r="E75" s="32"/>
      <c r="F75" s="32"/>
      <c r="G75" s="32"/>
      <c r="H75" s="33">
        <v>416245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>
        <f t="shared" si="1"/>
        <v>458512</v>
      </c>
      <c r="U75" s="42">
        <f t="shared" si="2"/>
        <v>1.6116103203628753</v>
      </c>
    </row>
    <row r="76" spans="1:21">
      <c r="A76" s="33">
        <v>273812</v>
      </c>
      <c r="B76" s="32"/>
      <c r="C76" s="32"/>
      <c r="D76" s="33">
        <v>227155</v>
      </c>
      <c r="E76" s="32"/>
      <c r="F76" s="32"/>
      <c r="G76" s="32"/>
      <c r="H76" s="33">
        <v>278856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>
        <f t="shared" si="1"/>
        <v>278856</v>
      </c>
      <c r="U76" s="42">
        <f t="shared" si="2"/>
        <v>0.98014273889256975</v>
      </c>
    </row>
    <row r="77" spans="1:21">
      <c r="A77" s="33">
        <v>262858</v>
      </c>
      <c r="B77" s="32"/>
      <c r="C77" s="32"/>
      <c r="D77" s="33">
        <v>230264</v>
      </c>
      <c r="E77" s="32"/>
      <c r="F77" s="32"/>
      <c r="G77" s="32"/>
      <c r="H77" s="33">
        <v>280257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>
        <f t="shared" si="1"/>
        <v>280257</v>
      </c>
      <c r="U77" s="42">
        <f t="shared" si="2"/>
        <v>0.9850670725170515</v>
      </c>
    </row>
    <row r="78" spans="1:21">
      <c r="A78" s="33">
        <v>263186</v>
      </c>
      <c r="B78" s="32"/>
      <c r="C78" s="32"/>
      <c r="D78" s="33">
        <v>225167</v>
      </c>
      <c r="E78" s="32"/>
      <c r="F78" s="32"/>
      <c r="G78" s="32"/>
      <c r="H78" s="33">
        <v>278470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>
        <f t="shared" si="1"/>
        <v>278470</v>
      </c>
      <c r="U78" s="42">
        <f t="shared" si="2"/>
        <v>0.97878599886469686</v>
      </c>
    </row>
    <row r="79" spans="1:21">
      <c r="A79" s="33">
        <v>352476</v>
      </c>
      <c r="B79" s="32"/>
      <c r="C79" s="32"/>
      <c r="D79" s="33">
        <v>291345</v>
      </c>
      <c r="E79" s="32"/>
      <c r="F79" s="32"/>
      <c r="G79" s="32"/>
      <c r="H79" s="33">
        <v>333006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4">
        <f t="shared" si="1"/>
        <v>352476</v>
      </c>
      <c r="U79" s="42">
        <f t="shared" si="2"/>
        <v>1.2389075079392138</v>
      </c>
    </row>
    <row r="80" spans="1:21" ht="21">
      <c r="S80" s="29" t="s">
        <v>184</v>
      </c>
      <c r="T80" s="40">
        <f>SUM(T68:T79)</f>
        <v>3703589</v>
      </c>
    </row>
    <row r="81" spans="19:20" ht="21">
      <c r="S81" s="29" t="s">
        <v>186</v>
      </c>
      <c r="T81" s="41">
        <f>MEDIAN(T68:T79)</f>
        <v>284505.5</v>
      </c>
    </row>
    <row r="82" spans="19:20" ht="21">
      <c r="S82" s="29" t="s">
        <v>183</v>
      </c>
      <c r="T82" s="41">
        <f>GEOMEAN(T68:T79)</f>
        <v>301570.63338806806</v>
      </c>
    </row>
  </sheetData>
  <mergeCells count="9">
    <mergeCell ref="A66:U66"/>
    <mergeCell ref="B2:E2"/>
    <mergeCell ref="B3:E3"/>
    <mergeCell ref="B1:E1"/>
    <mergeCell ref="B7:U7"/>
    <mergeCell ref="B8:U8"/>
    <mergeCell ref="B9:U9"/>
    <mergeCell ref="B10:U10"/>
    <mergeCell ref="A11:K11"/>
  </mergeCell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D9CA-31C2-F04E-A6BB-62BD7005E6BE}">
  <dimension ref="A1:U108"/>
  <sheetViews>
    <sheetView topLeftCell="A66" workbookViewId="0">
      <selection activeCell="H96" sqref="H96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191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9763205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'plaza rio 2'!E13&amp;":"&amp;'plaza rio 2'!E14&amp;":"&amp;'plaza rio 2'!E15&amp;":"&amp;'plaza rio 2'!E16&amp;":"&amp;'plaza rio 2'!E17&amp;":"&amp;'plaza rio 2'!E18&amp;":"&amp;'plaza rio 2'!E19&amp;":"&amp;'plaza rio 2'!E20&amp;":"&amp;'plaza rio 2'!E21&amp;":"&amp;'plaza rio 2'!E22&amp;":"&amp;'plaza rio 2'!E23&amp;":"&amp;'plaza rio 2'!E24&amp;":"&amp;'plaza rio 2'!E25&amp;":"&amp;'plaza rio 2'!E26&amp;":"&amp;'plaza rio 2'!E27&amp;":"&amp;'plaza rio 2'!E28&amp;":"&amp;'plaza rio 2'!E29&amp;":"&amp;'plaza rio 2'!E30&amp;":"&amp;'plaza rio 2'!E31&amp;":"&amp;'plaza rio 2'!E32&amp;":"&amp;'plaza rio 2'!E33&amp;":"&amp;'plaza rio 2'!E34&amp;":"&amp;'plaza rio 2'!E35&amp;":"&amp;'plaza rio 2'!E36&amp;":"&amp;'plaza rio 2'!E37&amp;":"&amp;'plaza rio 2'!E38&amp;":"&amp;'plaza rio 2'!E39&amp;":"&amp;'plaza rio 2'!E40&amp;":"&amp;'plaza rio 2'!E41&amp;":"&amp;'plaza rio 2'!E42&amp;":"&amp;'plaza rio 2'!E43&amp;":"&amp;'plaza rio 2'!E44&amp;":"&amp;'plaza rio 2'!E45&amp;":"&amp;'plaza rio 2'!E46&amp;":"&amp;'plaza rio 2'!E47&amp;":"&amp;'plaza rio 2'!E48&amp;":"&amp;'plaza rio 2'!E49&amp;":"&amp;'plaza rio 2'!E50&amp;":"&amp;'plaza rio 2'!E51&amp;":"&amp;'plaza rio 2'!E52&amp;":"&amp;'plaza rio 2'!E53&amp;":"&amp;'plaza rio 2'!E54&amp;":"&amp;'plaza rio 2'!E55&amp;":"&amp;'plaza rio 2'!E56&amp;":"&amp;'plaza rio 2'!E57&amp;":"&amp;'plaza rio 2'!E58&amp;":"&amp;'plaza rio 2'!E59&amp;":"&amp;'plaza rio 2'!E60&amp;":"&amp;'plaza rio 2'!E61&amp;":"&amp;'plaza rio 2'!E62&amp;":"&amp;'plaza rio 2'!E63&amp;":"&amp;'plaza rio 2'!E64&amp;":"&amp;'plaza rio 2'!E65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'plaza rio 2'!H13&amp;":"&amp;'plaza rio 2'!H14&amp;":"&amp;'plaza rio 2'!H15&amp;":"&amp;'plaza rio 2'!H16&amp;":"&amp;'plaza rio 2'!H17&amp;":"&amp;'plaza rio 2'!H18&amp;":"&amp;'plaza rio 2'!H19&amp;":"&amp;'plaza rio 2'!H20&amp;":"&amp;'plaza rio 2'!H21&amp;":"&amp;'plaza rio 2'!H22&amp;":"&amp;'plaza rio 2'!H23&amp;":"&amp;'plaza rio 2'!H24&amp;":"&amp;'plaza rio 2'!H25&amp;":"&amp;'plaza rio 2'!H26&amp;":"&amp;'plaza rio 2'!H27&amp;":"&amp;'plaza rio 2'!H28&amp;":"&amp;'plaza rio 2'!H29&amp;":"&amp;'plaza rio 2'!H30&amp;":"&amp;'plaza rio 2'!H31&amp;":"&amp;'plaza rio 2'!H32&amp;":"&amp;'plaza rio 2'!H33&amp;":"&amp;'plaza rio 2'!H34&amp;":"&amp;'plaza rio 2'!H35&amp;":"&amp;'plaza rio 2'!H36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'plaza rio 2'!K13&amp;":"&amp;'plaza rio 2'!K14&amp;":"&amp;'plaza rio 2'!K15&amp;":"&amp;'plaza rio 2'!K16&amp;":"&amp;'plaza rio 2'!K17&amp;":"&amp;'plaza rio 2'!K18&amp;":"&amp;'plaza rio 2'!K19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'plaza rio 2'!B13&amp;":"&amp;'plaza rio 2'!B14&amp;":"&amp;'plaza rio 2'!B15&amp;":"&amp;'plaza rio 2'!B16&amp;":"&amp;'plaza rio 2'!B17&amp;":"&amp;'plaza rio 2'!B18&amp;":"&amp;'plaza rio 2'!B19&amp;":"&amp;'plaza rio 2'!B20&amp;":"&amp;'plaza rio 2'!B21&amp;":"&amp;'plaza rio 2'!B22&amp;":"&amp;'plaza rio 2'!B23&amp;":"&amp;'plaza rio 2'!B24</f>
        <v>1,19225968649079:1,03004061565314:1,00198131324791:0,952034968529845:0,996761656388023:0,998018686752092:1,00449917931519:0,89130936646177:0,990642671043652:0,987885068610265:1,00381929205471:1,33484954957469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1.1922596864907924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1.0300406156531356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1.0019813132479076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0.95203496852984526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0.99676165638802283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0.99801868675209227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1.0044991793151912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0.89130936646177028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0.99064267104365233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0.98788506861026482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1.0038192920547055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1.3348495495746899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45">
        <v>853215</v>
      </c>
      <c r="B68" s="32"/>
      <c r="C68" s="32"/>
      <c r="D68" s="45">
        <v>939937</v>
      </c>
      <c r="E68" s="32"/>
      <c r="F68" s="32"/>
      <c r="G68" s="32"/>
      <c r="H68" s="45">
        <v>679673</v>
      </c>
      <c r="I68" s="32"/>
      <c r="J68" s="32"/>
      <c r="K68" s="45">
        <v>880582</v>
      </c>
      <c r="L68" s="32"/>
      <c r="M68" s="32"/>
      <c r="N68" s="32"/>
      <c r="O68" s="32"/>
      <c r="P68" s="32"/>
      <c r="Q68" s="32"/>
      <c r="R68" s="32"/>
      <c r="S68" s="32"/>
      <c r="T68" s="34">
        <f>MAX(A68,D68,H68,K68,N68,Q68)</f>
        <v>939937</v>
      </c>
      <c r="U68" s="42">
        <f>T68/$T$81</f>
        <v>1.1922596864907924</v>
      </c>
    </row>
    <row r="69" spans="1:21">
      <c r="A69" s="45">
        <v>688909</v>
      </c>
      <c r="B69" s="32"/>
      <c r="C69" s="32"/>
      <c r="D69" s="45">
        <v>811646</v>
      </c>
      <c r="E69" s="32"/>
      <c r="F69" s="32"/>
      <c r="G69" s="32"/>
      <c r="H69" s="45">
        <v>644831</v>
      </c>
      <c r="I69" s="32"/>
      <c r="J69" s="32"/>
      <c r="K69" s="45">
        <v>812049</v>
      </c>
      <c r="L69" s="32"/>
      <c r="M69" s="32"/>
      <c r="N69" s="32"/>
      <c r="O69" s="32"/>
      <c r="P69" s="32"/>
      <c r="Q69" s="32"/>
      <c r="R69" s="32"/>
      <c r="S69" s="32"/>
      <c r="T69" s="34">
        <f t="shared" ref="T69:T79" si="1">MAX(A69,D69,H69,K69,N69,Q69)</f>
        <v>812049</v>
      </c>
      <c r="U69" s="42">
        <f t="shared" ref="U69:U79" si="2">T69/$T$81</f>
        <v>1.0300406156531356</v>
      </c>
    </row>
    <row r="70" spans="1:21">
      <c r="A70" s="45">
        <v>789928</v>
      </c>
      <c r="B70" s="32"/>
      <c r="C70" s="32"/>
      <c r="D70" s="45">
        <v>381909</v>
      </c>
      <c r="E70" s="32"/>
      <c r="F70" s="32"/>
      <c r="G70" s="32"/>
      <c r="H70" s="45">
        <v>714594</v>
      </c>
      <c r="I70" s="32"/>
      <c r="J70" s="32"/>
      <c r="K70" s="45">
        <v>86392</v>
      </c>
      <c r="L70" s="32"/>
      <c r="M70" s="32"/>
      <c r="N70" s="32"/>
      <c r="O70" s="32"/>
      <c r="P70" s="32"/>
      <c r="Q70" s="32"/>
      <c r="R70" s="32"/>
      <c r="S70" s="32"/>
      <c r="T70" s="34">
        <f t="shared" si="1"/>
        <v>789928</v>
      </c>
      <c r="U70" s="42">
        <f t="shared" si="2"/>
        <v>1.0019813132479076</v>
      </c>
    </row>
    <row r="71" spans="1:21">
      <c r="A71" s="45">
        <v>750552</v>
      </c>
      <c r="B71" s="32"/>
      <c r="C71" s="32"/>
      <c r="D71" s="45">
        <v>9343</v>
      </c>
      <c r="E71" s="32"/>
      <c r="F71" s="32"/>
      <c r="G71" s="32"/>
      <c r="H71" s="45">
        <v>668455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>
        <f t="shared" si="1"/>
        <v>750552</v>
      </c>
      <c r="U71" s="42">
        <f t="shared" si="2"/>
        <v>0.95203496852984526</v>
      </c>
    </row>
    <row r="72" spans="1:21">
      <c r="A72" s="45">
        <v>785813</v>
      </c>
      <c r="B72" s="32"/>
      <c r="C72" s="32"/>
      <c r="D72" s="45">
        <v>147245</v>
      </c>
      <c r="E72" s="32"/>
      <c r="F72" s="32"/>
      <c r="G72" s="32"/>
      <c r="H72" s="45">
        <v>712015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>
        <f t="shared" si="1"/>
        <v>785813</v>
      </c>
      <c r="U72" s="42">
        <f t="shared" si="2"/>
        <v>0.99676165638802283</v>
      </c>
    </row>
    <row r="73" spans="1:21">
      <c r="A73" s="45">
        <v>786804</v>
      </c>
      <c r="B73" s="32"/>
      <c r="C73" s="32"/>
      <c r="D73" s="45">
        <v>554653</v>
      </c>
      <c r="E73" s="32"/>
      <c r="F73" s="32"/>
      <c r="G73" s="32"/>
      <c r="H73" s="45">
        <v>689146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>
        <f t="shared" si="1"/>
        <v>786804</v>
      </c>
      <c r="U73" s="42">
        <f t="shared" si="2"/>
        <v>0.99801868675209227</v>
      </c>
    </row>
    <row r="74" spans="1:21">
      <c r="A74" s="45">
        <v>791913</v>
      </c>
      <c r="B74" s="32"/>
      <c r="C74" s="32"/>
      <c r="D74" s="45">
        <v>643987</v>
      </c>
      <c r="E74" s="32"/>
      <c r="F74" s="32"/>
      <c r="G74" s="32"/>
      <c r="H74" s="45">
        <v>671162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>
        <f t="shared" si="1"/>
        <v>791913</v>
      </c>
      <c r="U74" s="42">
        <f t="shared" si="2"/>
        <v>1.0044991793151912</v>
      </c>
    </row>
    <row r="75" spans="1:21">
      <c r="A75" s="45">
        <v>702678</v>
      </c>
      <c r="B75" s="32"/>
      <c r="C75" s="32"/>
      <c r="D75" s="45">
        <v>540394</v>
      </c>
      <c r="E75" s="32"/>
      <c r="F75" s="32"/>
      <c r="G75" s="32"/>
      <c r="H75" s="45">
        <v>58335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>
        <f t="shared" si="1"/>
        <v>702678</v>
      </c>
      <c r="U75" s="42">
        <f t="shared" si="2"/>
        <v>0.89130936646177028</v>
      </c>
    </row>
    <row r="76" spans="1:21">
      <c r="A76" s="45">
        <v>780989</v>
      </c>
      <c r="B76" s="32"/>
      <c r="C76" s="32"/>
      <c r="D76" s="45">
        <v>532647</v>
      </c>
      <c r="E76" s="32"/>
      <c r="F76" s="32"/>
      <c r="G76" s="32"/>
      <c r="H76" s="45">
        <v>668844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>
        <f t="shared" si="1"/>
        <v>780989</v>
      </c>
      <c r="U76" s="42">
        <f t="shared" si="2"/>
        <v>0.99064267104365233</v>
      </c>
    </row>
    <row r="77" spans="1:21">
      <c r="A77" s="45">
        <v>778815</v>
      </c>
      <c r="B77" s="32"/>
      <c r="C77" s="32"/>
      <c r="D77" s="45">
        <v>616685</v>
      </c>
      <c r="E77" s="32"/>
      <c r="F77" s="32"/>
      <c r="G77" s="32"/>
      <c r="H77" s="45">
        <v>767515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>
        <f t="shared" si="1"/>
        <v>778815</v>
      </c>
      <c r="U77" s="42">
        <f t="shared" si="2"/>
        <v>0.98788506861026482</v>
      </c>
    </row>
    <row r="78" spans="1:21">
      <c r="A78" s="45">
        <v>791377</v>
      </c>
      <c r="B78" s="32"/>
      <c r="C78" s="32"/>
      <c r="D78" s="45">
        <v>653061</v>
      </c>
      <c r="E78" s="32"/>
      <c r="F78" s="32"/>
      <c r="G78" s="32"/>
      <c r="H78" s="45">
        <v>752912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>
        <f t="shared" si="1"/>
        <v>791377</v>
      </c>
      <c r="U78" s="42">
        <f t="shared" si="2"/>
        <v>1.0038192920547055</v>
      </c>
    </row>
    <row r="79" spans="1:21">
      <c r="A79" s="49">
        <v>1052350</v>
      </c>
      <c r="B79" s="32"/>
      <c r="C79" s="32"/>
      <c r="D79" s="45">
        <v>84158</v>
      </c>
      <c r="E79" s="32"/>
      <c r="F79" s="32"/>
      <c r="G79" s="32"/>
      <c r="H79" s="45">
        <v>91946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4">
        <f>MAX(A79,D79,H79,K79,N79,Q79)</f>
        <v>1052350</v>
      </c>
      <c r="U79" s="42">
        <f t="shared" si="2"/>
        <v>1.3348495495746899</v>
      </c>
    </row>
    <row r="80" spans="1:21" ht="21">
      <c r="S80" s="29" t="s">
        <v>184</v>
      </c>
      <c r="T80" s="40">
        <f>SUM(T68:T79)</f>
        <v>9763205</v>
      </c>
    </row>
    <row r="81" spans="1:20" ht="21">
      <c r="S81" s="29" t="s">
        <v>186</v>
      </c>
      <c r="T81" s="41">
        <f>MEDIAN(T68:T79)</f>
        <v>788366</v>
      </c>
    </row>
    <row r="82" spans="1:20" ht="21">
      <c r="S82" s="29" t="s">
        <v>183</v>
      </c>
      <c r="T82" s="41">
        <f>GEOMEAN(T68:T79)</f>
        <v>809234.35262615432</v>
      </c>
    </row>
    <row r="87" spans="1:20">
      <c r="A87" s="74" t="s">
        <v>208</v>
      </c>
      <c r="B87" s="74" t="s">
        <v>209</v>
      </c>
    </row>
    <row r="88" spans="1:20">
      <c r="A88" s="74" t="s">
        <v>210</v>
      </c>
      <c r="B88" s="75">
        <v>64010</v>
      </c>
    </row>
    <row r="89" spans="1:20">
      <c r="A89" s="74" t="s">
        <v>211</v>
      </c>
      <c r="B89" s="75">
        <v>60023</v>
      </c>
    </row>
    <row r="90" spans="1:20">
      <c r="A90" s="74" t="s">
        <v>212</v>
      </c>
      <c r="B90" s="75">
        <v>88063</v>
      </c>
    </row>
    <row r="91" spans="1:20">
      <c r="A91" s="74" t="s">
        <v>213</v>
      </c>
      <c r="B91" s="75">
        <v>57358</v>
      </c>
    </row>
    <row r="92" spans="1:20">
      <c r="A92" s="74" t="s">
        <v>214</v>
      </c>
      <c r="B92" s="75">
        <v>60141</v>
      </c>
    </row>
    <row r="93" spans="1:20">
      <c r="A93" s="74" t="s">
        <v>215</v>
      </c>
      <c r="B93" s="75">
        <v>58938</v>
      </c>
    </row>
    <row r="94" spans="1:20">
      <c r="A94" s="74" t="s">
        <v>216</v>
      </c>
      <c r="B94" s="75">
        <v>92365</v>
      </c>
    </row>
    <row r="98" spans="1:3">
      <c r="A98" s="74" t="s">
        <v>218</v>
      </c>
      <c r="B98" s="74" t="s">
        <v>219</v>
      </c>
      <c r="C98" s="74" t="s">
        <v>220</v>
      </c>
    </row>
    <row r="99" spans="1:3">
      <c r="A99" s="74">
        <v>0</v>
      </c>
      <c r="B99" s="75">
        <v>2</v>
      </c>
      <c r="C99" s="75">
        <v>204</v>
      </c>
    </row>
    <row r="100" spans="1:3">
      <c r="A100" s="74">
        <v>2</v>
      </c>
      <c r="B100" s="75">
        <v>5</v>
      </c>
      <c r="C100" s="75">
        <v>94</v>
      </c>
    </row>
    <row r="101" spans="1:3">
      <c r="A101" s="74">
        <v>5</v>
      </c>
      <c r="B101" s="75">
        <v>7</v>
      </c>
      <c r="C101" s="75">
        <v>272</v>
      </c>
    </row>
    <row r="102" spans="1:3">
      <c r="A102" s="74">
        <v>7</v>
      </c>
      <c r="B102" s="75">
        <v>9</v>
      </c>
      <c r="C102" s="75">
        <v>6532</v>
      </c>
    </row>
    <row r="103" spans="1:3">
      <c r="A103" s="74">
        <v>9</v>
      </c>
      <c r="B103" s="75">
        <v>12</v>
      </c>
      <c r="C103" s="75">
        <v>39593</v>
      </c>
    </row>
    <row r="104" spans="1:3">
      <c r="A104" s="74">
        <v>12</v>
      </c>
      <c r="B104" s="75">
        <v>14</v>
      </c>
      <c r="C104" s="75">
        <v>69334</v>
      </c>
    </row>
    <row r="105" spans="1:3">
      <c r="A105" s="74">
        <v>14</v>
      </c>
      <c r="B105" s="75">
        <v>16</v>
      </c>
      <c r="C105" s="75">
        <v>93614</v>
      </c>
    </row>
    <row r="106" spans="1:3">
      <c r="A106" s="74">
        <v>16</v>
      </c>
      <c r="B106" s="75">
        <v>18</v>
      </c>
      <c r="C106" s="75">
        <v>104323</v>
      </c>
    </row>
    <row r="107" spans="1:3">
      <c r="A107" s="74">
        <v>18</v>
      </c>
      <c r="B107" s="75">
        <v>21</v>
      </c>
      <c r="C107" s="75">
        <v>130886</v>
      </c>
    </row>
    <row r="108" spans="1:3">
      <c r="A108" s="74">
        <v>21</v>
      </c>
      <c r="B108" s="75">
        <v>23</v>
      </c>
      <c r="C108" s="75">
        <v>36046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CD87-F614-0E4A-A24B-D33506C06875}">
  <dimension ref="A1:U105"/>
  <sheetViews>
    <sheetView tabSelected="1" topLeftCell="A5" workbookViewId="0">
      <selection activeCell="H97" sqref="H97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192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9283405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'gran plaza 2'!E13&amp;":"&amp;'gran plaza 2'!E14&amp;":"&amp;'gran plaza 2'!E15&amp;":"&amp;'gran plaza 2'!E16&amp;":"&amp;'gran plaza 2'!E17&amp;":"&amp;'gran plaza 2'!E18&amp;":"&amp;'gran plaza 2'!E19&amp;":"&amp;'gran plaza 2'!E20&amp;":"&amp;'gran plaza 2'!E21&amp;":"&amp;'gran plaza 2'!E22&amp;":"&amp;'gran plaza 2'!E23&amp;":"&amp;'gran plaza 2'!E24&amp;":"&amp;'gran plaza 2'!E25&amp;":"&amp;'gran plaza 2'!E26&amp;":"&amp;'gran plaza 2'!E27&amp;":"&amp;'gran plaza 2'!E28&amp;":"&amp;'gran plaza 2'!E29&amp;":"&amp;'gran plaza 2'!E30&amp;":"&amp;'gran plaza 2'!E31&amp;":"&amp;'gran plaza 2'!E32&amp;":"&amp;'gran plaza 2'!E33&amp;":"&amp;'gran plaza 2'!E34&amp;":"&amp;'gran plaza 2'!E35&amp;":"&amp;'gran plaza 2'!E36&amp;":"&amp;'gran plaza 2'!E37&amp;":"&amp;'gran plaza 2'!E38&amp;":"&amp;'gran plaza 2'!E39&amp;":"&amp;'gran plaza 2'!E40&amp;":"&amp;'gran plaza 2'!E41&amp;":"&amp;'gran plaza 2'!E42&amp;":"&amp;'gran plaza 2'!E43&amp;":"&amp;'gran plaza 2'!E44&amp;":"&amp;'gran plaza 2'!E45&amp;":"&amp;'gran plaza 2'!E46&amp;":"&amp;'gran plaza 2'!E47&amp;":"&amp;'gran plaza 2'!E48&amp;":"&amp;'gran plaza 2'!E49&amp;":"&amp;'gran plaza 2'!E50&amp;":"&amp;'gran plaza 2'!E51&amp;":"&amp;'gran plaza 2'!E52&amp;":"&amp;'gran plaza 2'!E53&amp;":"&amp;'gran plaza 2'!E54&amp;":"&amp;'gran plaza 2'!E55&amp;":"&amp;'gran plaza 2'!E56&amp;":"&amp;'gran plaza 2'!E57&amp;":"&amp;'gran plaza 2'!E58&amp;":"&amp;'gran plaza 2'!E59&amp;":"&amp;'gran plaza 2'!E60&amp;":"&amp;'gran plaza 2'!E61&amp;":"&amp;'gran plaza 2'!E62&amp;":"&amp;'gran plaza 2'!E63&amp;":"&amp;'gran plaza 2'!E64&amp;":"&amp;'gran plaza 2'!E65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'gran plaza 2'!H13&amp;":"&amp;'gran plaza 2'!H14&amp;":"&amp;'gran plaza 2'!H15&amp;":"&amp;'gran plaza 2'!H16&amp;":"&amp;'gran plaza 2'!H17&amp;":"&amp;'gran plaza 2'!H18&amp;":"&amp;'gran plaza 2'!H19&amp;":"&amp;'gran plaza 2'!H20&amp;":"&amp;'gran plaza 2'!H21&amp;":"&amp;'gran plaza 2'!H22&amp;":"&amp;'gran plaza 2'!H23&amp;":"&amp;'gran plaza 2'!H24&amp;":"&amp;'gran plaza 2'!H25&amp;":"&amp;'gran plaza 2'!H26&amp;":"&amp;'gran plaza 2'!H27&amp;":"&amp;'gran plaza 2'!H28&amp;":"&amp;'gran plaza 2'!H29&amp;":"&amp;'gran plaza 2'!H30&amp;":"&amp;'gran plaza 2'!H31&amp;":"&amp;'gran plaza 2'!H32&amp;":"&amp;'gran plaza 2'!H33&amp;":"&amp;'gran plaza 2'!H34&amp;":"&amp;'gran plaza 2'!H35&amp;":"&amp;'gran plaza 2'!H36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'gran plaza 2'!K13&amp;":"&amp;'gran plaza 2'!K14&amp;":"&amp;'gran plaza 2'!K15&amp;":"&amp;'gran plaza 2'!K16&amp;":"&amp;'gran plaza 2'!K17&amp;":"&amp;'gran plaza 2'!K18&amp;":"&amp;'gran plaza 2'!K19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'gran plaza 2'!B13&amp;":"&amp;'gran plaza 2'!B14&amp;":"&amp;'gran plaza 2'!B15&amp;":"&amp;'gran plaza 2'!B16&amp;":"&amp;'gran plaza 2'!B17&amp;":"&amp;'gran plaza 2'!B18&amp;":"&amp;'gran plaza 2'!B19&amp;":"&amp;'gran plaza 2'!B20&amp;":"&amp;'gran plaza 2'!B21&amp;":"&amp;'gran plaza 2'!B22&amp;":"&amp;'gran plaza 2'!B23&amp;":"&amp;'gran plaza 2'!B24</f>
        <v>1,29320476118728:0,888713106657961:0,959823994553541:0,990041797108243:1,00734239588391:1,1126526933744:1,11864742548787:0,915571515466046:0,992657604116094:0,98783196334801:1,16607096021741:1,51869290565238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1.2932047611872834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0.88871310665796122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0.95982399455354106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0.9900417971082428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1.0073423958839056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1.112652693374405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1.1186474254878656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0.91557151546604609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0.99265760411609438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0.98783196334800971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1.166070960217412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1.5186929056523752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50">
        <v>926964</v>
      </c>
      <c r="B68" s="9"/>
      <c r="C68" s="9"/>
      <c r="D68" s="50">
        <v>926369</v>
      </c>
      <c r="E68" s="9"/>
      <c r="F68" s="9"/>
      <c r="G68" s="9"/>
      <c r="H68" s="50">
        <v>574028</v>
      </c>
      <c r="I68" s="32"/>
      <c r="J68" s="32"/>
      <c r="K68" s="50">
        <v>740353</v>
      </c>
      <c r="L68" s="32"/>
      <c r="M68" s="32"/>
      <c r="N68" s="32"/>
      <c r="O68" s="32"/>
      <c r="P68" s="32"/>
      <c r="Q68" s="32"/>
      <c r="R68" s="32"/>
      <c r="S68" s="32"/>
      <c r="T68" s="34">
        <f>MAX(A68,D68,H68,K68,N68,Q68)</f>
        <v>926964</v>
      </c>
      <c r="U68" s="42">
        <f>T68/$T$81</f>
        <v>1.2932047611872834</v>
      </c>
    </row>
    <row r="69" spans="1:21">
      <c r="A69" s="50">
        <v>605319</v>
      </c>
      <c r="B69" s="9"/>
      <c r="C69" s="9"/>
      <c r="D69" s="50">
        <v>637026</v>
      </c>
      <c r="E69" s="9"/>
      <c r="F69" s="9"/>
      <c r="G69" s="9"/>
      <c r="H69" s="50">
        <v>428813</v>
      </c>
      <c r="I69" s="32"/>
      <c r="J69" s="32"/>
      <c r="K69" s="50">
        <v>525923</v>
      </c>
      <c r="L69" s="32"/>
      <c r="M69" s="32"/>
      <c r="N69" s="32"/>
      <c r="O69" s="32"/>
      <c r="P69" s="32"/>
      <c r="Q69" s="32"/>
      <c r="R69" s="32"/>
      <c r="S69" s="32"/>
      <c r="T69" s="34">
        <f t="shared" ref="T69:T79" si="1">MAX(A69,D69,H69,K69,N69,Q69)</f>
        <v>637026</v>
      </c>
      <c r="U69" s="42">
        <f t="shared" ref="U69:U79" si="2">T69/$T$81</f>
        <v>0.88871310665796122</v>
      </c>
    </row>
    <row r="70" spans="1:21">
      <c r="A70" s="50">
        <v>687998</v>
      </c>
      <c r="B70" s="9"/>
      <c r="C70" s="9"/>
      <c r="D70" s="50">
        <v>280655</v>
      </c>
      <c r="E70" s="9"/>
      <c r="F70" s="9"/>
      <c r="G70" s="9"/>
      <c r="H70" s="50">
        <v>500376</v>
      </c>
      <c r="I70" s="32"/>
      <c r="J70" s="32"/>
      <c r="K70" s="50">
        <v>551355</v>
      </c>
      <c r="L70" s="32"/>
      <c r="M70" s="32"/>
      <c r="N70" s="32"/>
      <c r="O70" s="32"/>
      <c r="P70" s="32"/>
      <c r="Q70" s="32"/>
      <c r="R70" s="32"/>
      <c r="S70" s="32"/>
      <c r="T70" s="34">
        <f t="shared" si="1"/>
        <v>687998</v>
      </c>
      <c r="U70" s="42">
        <f t="shared" si="2"/>
        <v>0.95982399455354106</v>
      </c>
    </row>
    <row r="71" spans="1:21">
      <c r="A71" s="50">
        <v>709658</v>
      </c>
      <c r="B71" s="9"/>
      <c r="C71" s="9"/>
      <c r="D71" s="50">
        <v>50122</v>
      </c>
      <c r="E71" s="9"/>
      <c r="F71" s="9"/>
      <c r="G71" s="9"/>
      <c r="H71" s="50">
        <v>506300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>
        <f t="shared" si="1"/>
        <v>709658</v>
      </c>
      <c r="U71" s="42">
        <f t="shared" si="2"/>
        <v>0.9900417971082428</v>
      </c>
    </row>
    <row r="72" spans="1:21">
      <c r="A72" s="50">
        <v>722059</v>
      </c>
      <c r="B72" s="9"/>
      <c r="C72" s="9"/>
      <c r="D72" s="50">
        <v>70498</v>
      </c>
      <c r="E72" s="9"/>
      <c r="F72" s="9"/>
      <c r="G72" s="9"/>
      <c r="H72" s="50">
        <v>572219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>
        <f t="shared" si="1"/>
        <v>722059</v>
      </c>
      <c r="U72" s="42">
        <f t="shared" si="2"/>
        <v>1.0073423958839056</v>
      </c>
    </row>
    <row r="73" spans="1:21">
      <c r="A73" s="50">
        <v>797545</v>
      </c>
      <c r="B73" s="9"/>
      <c r="C73" s="9"/>
      <c r="D73" s="50">
        <v>471326</v>
      </c>
      <c r="E73" s="9"/>
      <c r="F73" s="9"/>
      <c r="G73" s="9"/>
      <c r="H73" s="50">
        <v>615949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>
        <f t="shared" si="1"/>
        <v>797545</v>
      </c>
      <c r="U73" s="42">
        <f t="shared" si="2"/>
        <v>1.112652693374405</v>
      </c>
    </row>
    <row r="74" spans="1:21">
      <c r="A74" s="50">
        <v>801842</v>
      </c>
      <c r="B74" s="9"/>
      <c r="C74" s="9"/>
      <c r="D74" s="50">
        <v>610983</v>
      </c>
      <c r="E74" s="9"/>
      <c r="F74" s="9"/>
      <c r="G74" s="9"/>
      <c r="H74" s="50">
        <v>615241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>
        <f t="shared" si="1"/>
        <v>801842</v>
      </c>
      <c r="U74" s="42">
        <f t="shared" si="2"/>
        <v>1.1186474254878656</v>
      </c>
    </row>
    <row r="75" spans="1:21">
      <c r="A75" s="50">
        <v>656278</v>
      </c>
      <c r="B75" s="9"/>
      <c r="C75" s="9"/>
      <c r="D75" s="50">
        <v>509051</v>
      </c>
      <c r="E75" s="9"/>
      <c r="F75" s="9"/>
      <c r="G75" s="9"/>
      <c r="H75" s="50">
        <v>527917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>
        <f t="shared" si="1"/>
        <v>656278</v>
      </c>
      <c r="U75" s="42">
        <f t="shared" si="2"/>
        <v>0.91557151546604609</v>
      </c>
    </row>
    <row r="76" spans="1:21">
      <c r="A76" s="50">
        <v>711533</v>
      </c>
      <c r="B76" s="9"/>
      <c r="C76" s="9"/>
      <c r="D76" s="50">
        <v>546058</v>
      </c>
      <c r="E76" s="9"/>
      <c r="F76" s="9"/>
      <c r="G76" s="9"/>
      <c r="H76" s="50">
        <v>585917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>
        <f t="shared" si="1"/>
        <v>711533</v>
      </c>
      <c r="U76" s="42">
        <f t="shared" si="2"/>
        <v>0.99265760411609438</v>
      </c>
    </row>
    <row r="77" spans="1:21">
      <c r="A77" s="50">
        <v>708074</v>
      </c>
      <c r="B77" s="9"/>
      <c r="C77" s="9"/>
      <c r="D77" s="50">
        <v>553360</v>
      </c>
      <c r="E77" s="9"/>
      <c r="F77" s="9"/>
      <c r="G77" s="9"/>
      <c r="H77" s="50">
        <v>646113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>
        <f t="shared" si="1"/>
        <v>708074</v>
      </c>
      <c r="U77" s="42">
        <f t="shared" si="2"/>
        <v>0.98783196334800971</v>
      </c>
    </row>
    <row r="78" spans="1:21">
      <c r="A78" s="50">
        <v>835835</v>
      </c>
      <c r="B78" s="9"/>
      <c r="C78" s="9"/>
      <c r="D78" s="50">
        <v>514509</v>
      </c>
      <c r="E78" s="9"/>
      <c r="F78" s="9"/>
      <c r="G78" s="9"/>
      <c r="H78" s="50">
        <v>642025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>
        <f t="shared" si="1"/>
        <v>835835</v>
      </c>
      <c r="U78" s="42">
        <f t="shared" si="2"/>
        <v>1.166070960217412</v>
      </c>
    </row>
    <row r="79" spans="1:21">
      <c r="A79" s="50">
        <v>1088593</v>
      </c>
      <c r="B79" s="9"/>
      <c r="C79" s="9"/>
      <c r="D79" s="50">
        <v>799163</v>
      </c>
      <c r="E79" s="9"/>
      <c r="F79" s="9"/>
      <c r="G79" s="9"/>
      <c r="H79" s="50">
        <v>839164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4">
        <f>MAX(A79,D79,H79,K79,N79,Q79)</f>
        <v>1088593</v>
      </c>
      <c r="U79" s="42">
        <f t="shared" si="2"/>
        <v>1.5186929056523752</v>
      </c>
    </row>
    <row r="80" spans="1:21" ht="21">
      <c r="S80" s="29" t="s">
        <v>184</v>
      </c>
      <c r="T80" s="40">
        <f>SUM(T68:T79)</f>
        <v>9283405</v>
      </c>
    </row>
    <row r="81" spans="1:20" ht="21">
      <c r="S81" s="29" t="s">
        <v>186</v>
      </c>
      <c r="T81" s="41">
        <f>MEDIAN(T68:T79)</f>
        <v>716796</v>
      </c>
    </row>
    <row r="82" spans="1:20" ht="21">
      <c r="S82" s="29" t="s">
        <v>183</v>
      </c>
      <c r="T82" s="41">
        <f>GEOMEAN(T68:T79)</f>
        <v>764806.76048919046</v>
      </c>
    </row>
    <row r="83" spans="1:20">
      <c r="A83" s="74" t="s">
        <v>208</v>
      </c>
      <c r="B83" s="74" t="s">
        <v>209</v>
      </c>
    </row>
    <row r="84" spans="1:20">
      <c r="A84" s="74" t="s">
        <v>210</v>
      </c>
      <c r="B84" s="75">
        <v>371047</v>
      </c>
    </row>
    <row r="85" spans="1:20">
      <c r="A85" s="74" t="s">
        <v>211</v>
      </c>
      <c r="B85" s="75">
        <v>305253</v>
      </c>
    </row>
    <row r="86" spans="1:20">
      <c r="A86" s="74" t="s">
        <v>212</v>
      </c>
      <c r="B86" s="75">
        <v>494543</v>
      </c>
    </row>
    <row r="87" spans="1:20">
      <c r="A87" s="74" t="s">
        <v>213</v>
      </c>
      <c r="B87" s="75">
        <v>314128</v>
      </c>
    </row>
    <row r="88" spans="1:20">
      <c r="A88" s="74" t="s">
        <v>214</v>
      </c>
      <c r="B88" s="75">
        <v>338276</v>
      </c>
    </row>
    <row r="89" spans="1:20">
      <c r="A89" s="74" t="s">
        <v>215</v>
      </c>
      <c r="B89" s="75">
        <v>346554</v>
      </c>
    </row>
    <row r="90" spans="1:20">
      <c r="A90" s="74" t="s">
        <v>216</v>
      </c>
      <c r="B90" s="75">
        <v>450267</v>
      </c>
    </row>
    <row r="95" spans="1:20">
      <c r="A95" s="74" t="s">
        <v>218</v>
      </c>
      <c r="B95" s="74" t="s">
        <v>219</v>
      </c>
      <c r="C95" s="74" t="s">
        <v>220</v>
      </c>
    </row>
    <row r="96" spans="1:20">
      <c r="A96" s="74">
        <v>0</v>
      </c>
      <c r="B96" s="75">
        <v>2</v>
      </c>
      <c r="C96" s="75">
        <v>2850</v>
      </c>
    </row>
    <row r="97" spans="1:3">
      <c r="A97" s="74">
        <v>2</v>
      </c>
      <c r="B97" s="75">
        <v>5</v>
      </c>
      <c r="C97" s="75">
        <v>1294</v>
      </c>
    </row>
    <row r="98" spans="1:3">
      <c r="A98" s="74">
        <v>5</v>
      </c>
      <c r="B98" s="75">
        <v>7</v>
      </c>
      <c r="C98" s="75">
        <v>6522</v>
      </c>
    </row>
    <row r="99" spans="1:3">
      <c r="A99" s="74">
        <v>7</v>
      </c>
      <c r="B99" s="75">
        <v>9</v>
      </c>
      <c r="C99" s="75">
        <v>49620</v>
      </c>
    </row>
    <row r="100" spans="1:3">
      <c r="A100" s="74">
        <v>9</v>
      </c>
      <c r="B100" s="75">
        <v>12</v>
      </c>
      <c r="C100" s="75">
        <v>260574</v>
      </c>
    </row>
    <row r="101" spans="1:3">
      <c r="A101" s="74">
        <v>12</v>
      </c>
      <c r="B101" s="75">
        <v>14</v>
      </c>
      <c r="C101" s="75">
        <v>423147</v>
      </c>
    </row>
    <row r="102" spans="1:3">
      <c r="A102" s="74">
        <v>14</v>
      </c>
      <c r="B102" s="75">
        <v>16</v>
      </c>
      <c r="C102" s="75">
        <v>522075</v>
      </c>
    </row>
    <row r="103" spans="1:3">
      <c r="A103" s="74">
        <v>16</v>
      </c>
      <c r="B103" s="75">
        <v>18</v>
      </c>
      <c r="C103" s="75">
        <v>531138</v>
      </c>
    </row>
    <row r="104" spans="1:3">
      <c r="A104" s="74">
        <v>18</v>
      </c>
      <c r="B104" s="75">
        <v>21</v>
      </c>
      <c r="C104" s="75">
        <v>602239</v>
      </c>
    </row>
    <row r="105" spans="1:3">
      <c r="A105" s="74">
        <v>21</v>
      </c>
      <c r="B105" s="75">
        <v>23</v>
      </c>
      <c r="C105" s="75">
        <v>220609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EF72-320B-0A49-8D99-0687EBC83B70}">
  <dimension ref="A1:U102"/>
  <sheetViews>
    <sheetView topLeftCell="A58" workbookViewId="0">
      <selection activeCell="H100" sqref="H100"/>
    </sheetView>
  </sheetViews>
  <sheetFormatPr baseColWidth="10" defaultRowHeight="16"/>
  <cols>
    <col min="1" max="1" width="23.6640625" customWidth="1"/>
    <col min="3" max="3" width="14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193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5632000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finestrelles!E13&amp;":"&amp;finestrelles!E14&amp;":"&amp;finestrelles!E15&amp;":"&amp;finestrelles!E16&amp;":"&amp;finestrelles!E17&amp;":"&amp;finestrelles!E18&amp;":"&amp;finestrelles!E19&amp;":"&amp;finestrelles!E20&amp;":"&amp;finestrelles!E21&amp;":"&amp;finestrelles!E22&amp;":"&amp;finestrelles!E23&amp;":"&amp;finestrelles!E24&amp;":"&amp;finestrelles!E25&amp;":"&amp;finestrelles!E26&amp;":"&amp;finestrelles!E27&amp;":"&amp;finestrelles!E28&amp;":"&amp;finestrelles!E29&amp;":"&amp;finestrelles!E30&amp;":"&amp;finestrelles!E31&amp;":"&amp;finestrelles!E32&amp;":"&amp;finestrelles!E33&amp;":"&amp;finestrelles!E34&amp;":"&amp;finestrelles!E35&amp;":"&amp;finestrelles!E36&amp;":"&amp;finestrelles!E37&amp;":"&amp;finestrelles!E38&amp;":"&amp;finestrelles!E39&amp;":"&amp;finestrelles!E40&amp;":"&amp;finestrelles!E41&amp;":"&amp;finestrelles!E42&amp;":"&amp;finestrelles!E43&amp;":"&amp;finestrelles!E44&amp;":"&amp;finestrelles!E45&amp;":"&amp;finestrelles!E46&amp;":"&amp;finestrelles!E47&amp;":"&amp;finestrelles!E48&amp;":"&amp;finestrelles!E49&amp;":"&amp;finestrelles!E50&amp;":"&amp;finestrelles!E51&amp;":"&amp;finestrelles!E52&amp;":"&amp;finestrelles!E53&amp;":"&amp;finestrelles!E54&amp;":"&amp;finestrelles!E55&amp;":"&amp;finestrelles!E56&amp;":"&amp;finestrelles!E57&amp;":"&amp;finestrelles!E58&amp;":"&amp;finestrelles!E59&amp;":"&amp;finestrelles!E60&amp;":"&amp;finestrelles!E61&amp;":"&amp;finestrelles!E62&amp;":"&amp;finestrelles!E63&amp;":"&amp;finestrelles!E64&amp;":"&amp;finestrelles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finestrelles!H13&amp;":"&amp;finestrelles!H14&amp;":"&amp;finestrelles!H15&amp;":"&amp;finestrelles!H16&amp;":"&amp;finestrelles!H17&amp;":"&amp;finestrelles!H18&amp;":"&amp;finestrelles!H19&amp;":"&amp;finestrelles!H20&amp;":"&amp;finestrelles!H21&amp;":"&amp;finestrelles!H22&amp;":"&amp;finestrelles!H23&amp;":"&amp;finestrelles!H24&amp;":"&amp;finestrelles!H25&amp;":"&amp;finestrelles!H26&amp;":"&amp;finestrelles!H27&amp;":"&amp;finestrelles!H28&amp;":"&amp;finestrelles!H29&amp;":"&amp;finestrelles!H30&amp;":"&amp;finestrelles!H31&amp;":"&amp;finestrelles!H32&amp;":"&amp;finestrelles!H33&amp;":"&amp;finestrelles!H34&amp;":"&amp;finestrelles!H35&amp;":"&amp;finestrelles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finestrelles!K13&amp;":"&amp;finestrelles!K14&amp;":"&amp;finestrelles!K15&amp;":"&amp;finestrelles!K16&amp;":"&amp;finestrelles!K17&amp;":"&amp;finestrelles!K18&amp;":"&amp;finestrelles!K19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finestrelles!B13&amp;":"&amp;finestrelles!B14&amp;":"&amp;finestrelles!B15&amp;":"&amp;finestrelles!B16&amp;":"&amp;finestrelles!B17&amp;":"&amp;finestrelles!B18&amp;":"&amp;finestrelles!B19&amp;":"&amp;finestrelles!B20&amp;":"&amp;finestrelles!B21&amp;":"&amp;finestrelles!B22&amp;":"&amp;finestrelles!B23&amp;":"&amp;finestrelles!B24</f>
        <v>1,07758620689655:0,862068965517241:0,991379310344828:0,866379310344828:0,935344827586207:0,987068965517241:1,00862068965517:0,872844827586207:1,00862068965517:1,04741379310345:1,13362068965517:1,34698275862069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1.0775862068965518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0.86206896551724133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0.99137931034482762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0.86637931034482762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0.93534482758620685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0.98706896551724133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1.0086206896551724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0.87284482758620685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1.0086206896551724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1.0474137931034482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1.1336206896551724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1.3469827586206897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50"/>
      <c r="B68" s="9"/>
      <c r="C68" s="9"/>
      <c r="D68" s="50"/>
      <c r="E68" s="9"/>
      <c r="F68" s="9"/>
      <c r="G68" s="9"/>
      <c r="H68" s="51">
        <v>500000</v>
      </c>
      <c r="I68" s="32"/>
      <c r="J68" s="32"/>
      <c r="K68" s="50"/>
      <c r="L68" s="32"/>
      <c r="M68" s="32"/>
      <c r="N68" s="32"/>
      <c r="O68" s="32"/>
      <c r="P68" s="32"/>
      <c r="Q68" s="32"/>
      <c r="R68" s="32"/>
      <c r="S68" s="32"/>
      <c r="T68" s="34">
        <f>MAX(A68,D68,H68,K68,N68,Q68)</f>
        <v>500000</v>
      </c>
      <c r="U68" s="42">
        <f>T68/$T$81</f>
        <v>1.0775862068965518</v>
      </c>
    </row>
    <row r="69" spans="1:21">
      <c r="A69" s="50"/>
      <c r="B69" s="9"/>
      <c r="C69" s="9"/>
      <c r="D69" s="50"/>
      <c r="E69" s="9"/>
      <c r="F69" s="9"/>
      <c r="G69" s="9"/>
      <c r="H69" s="51">
        <v>400000</v>
      </c>
      <c r="I69" s="32"/>
      <c r="J69" s="32"/>
      <c r="K69" s="50"/>
      <c r="L69" s="32"/>
      <c r="M69" s="32"/>
      <c r="N69" s="32"/>
      <c r="O69" s="32"/>
      <c r="P69" s="32"/>
      <c r="Q69" s="32"/>
      <c r="R69" s="32"/>
      <c r="S69" s="32"/>
      <c r="T69" s="34">
        <f t="shared" ref="T69:T79" si="1">MAX(A69,D69,H69,K69,N69,Q69)</f>
        <v>400000</v>
      </c>
      <c r="U69" s="42">
        <f t="shared" ref="U69:U79" si="2">T69/$T$81</f>
        <v>0.86206896551724133</v>
      </c>
    </row>
    <row r="70" spans="1:21">
      <c r="A70" s="50"/>
      <c r="B70" s="9"/>
      <c r="C70" s="9"/>
      <c r="D70" s="50"/>
      <c r="E70" s="9"/>
      <c r="F70" s="9"/>
      <c r="G70" s="9"/>
      <c r="H70" s="50">
        <v>460000</v>
      </c>
      <c r="I70" s="32"/>
      <c r="J70" s="32"/>
      <c r="K70" s="50"/>
      <c r="L70" s="32"/>
      <c r="M70" s="32"/>
      <c r="N70" s="32"/>
      <c r="O70" s="32"/>
      <c r="P70" s="32"/>
      <c r="Q70" s="32"/>
      <c r="R70" s="32"/>
      <c r="S70" s="32"/>
      <c r="T70" s="34">
        <f t="shared" si="1"/>
        <v>460000</v>
      </c>
      <c r="U70" s="42">
        <f t="shared" si="2"/>
        <v>0.99137931034482762</v>
      </c>
    </row>
    <row r="71" spans="1:21">
      <c r="A71" s="50"/>
      <c r="B71" s="9"/>
      <c r="C71" s="9"/>
      <c r="D71" s="50"/>
      <c r="E71" s="9"/>
      <c r="F71" s="9"/>
      <c r="G71" s="9"/>
      <c r="H71" s="50">
        <v>402000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>
        <f t="shared" si="1"/>
        <v>402000</v>
      </c>
      <c r="U71" s="42">
        <f t="shared" si="2"/>
        <v>0.86637931034482762</v>
      </c>
    </row>
    <row r="72" spans="1:21">
      <c r="A72" s="50"/>
      <c r="B72" s="9"/>
      <c r="C72" s="9"/>
      <c r="D72" s="50"/>
      <c r="E72" s="9"/>
      <c r="F72" s="9"/>
      <c r="G72" s="9"/>
      <c r="H72" s="50">
        <v>434000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>
        <f t="shared" si="1"/>
        <v>434000</v>
      </c>
      <c r="U72" s="42">
        <f t="shared" si="2"/>
        <v>0.93534482758620685</v>
      </c>
    </row>
    <row r="73" spans="1:21">
      <c r="A73" s="50"/>
      <c r="B73" s="9"/>
      <c r="C73" s="9"/>
      <c r="D73" s="50"/>
      <c r="E73" s="9"/>
      <c r="F73" s="9"/>
      <c r="G73" s="9"/>
      <c r="H73" s="50">
        <v>458000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>
        <f t="shared" si="1"/>
        <v>458000</v>
      </c>
      <c r="U73" s="42">
        <f t="shared" si="2"/>
        <v>0.98706896551724133</v>
      </c>
    </row>
    <row r="74" spans="1:21">
      <c r="A74" s="50"/>
      <c r="B74" s="9"/>
      <c r="C74" s="9"/>
      <c r="D74" s="50"/>
      <c r="E74" s="9"/>
      <c r="F74" s="9"/>
      <c r="G74" s="9"/>
      <c r="H74" s="50">
        <v>468000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>
        <f t="shared" si="1"/>
        <v>468000</v>
      </c>
      <c r="U74" s="42">
        <f t="shared" si="2"/>
        <v>1.0086206896551724</v>
      </c>
    </row>
    <row r="75" spans="1:21">
      <c r="A75" s="50"/>
      <c r="B75" s="9"/>
      <c r="C75" s="9"/>
      <c r="D75" s="50"/>
      <c r="E75" s="9"/>
      <c r="F75" s="9"/>
      <c r="G75" s="9"/>
      <c r="H75" s="50">
        <v>405000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>
        <f t="shared" si="1"/>
        <v>405000</v>
      </c>
      <c r="U75" s="42">
        <f t="shared" si="2"/>
        <v>0.87284482758620685</v>
      </c>
    </row>
    <row r="76" spans="1:21">
      <c r="A76" s="50"/>
      <c r="B76" s="9"/>
      <c r="C76" s="9"/>
      <c r="D76" s="50"/>
      <c r="E76" s="9"/>
      <c r="F76" s="9"/>
      <c r="G76" s="9"/>
      <c r="H76" s="50">
        <v>468000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>
        <f t="shared" si="1"/>
        <v>468000</v>
      </c>
      <c r="U76" s="42">
        <f t="shared" si="2"/>
        <v>1.0086206896551724</v>
      </c>
    </row>
    <row r="77" spans="1:21">
      <c r="A77" s="50"/>
      <c r="B77" s="9"/>
      <c r="C77" s="9"/>
      <c r="D77" s="50"/>
      <c r="E77" s="9"/>
      <c r="F77" s="9"/>
      <c r="G77" s="9"/>
      <c r="H77" s="50">
        <v>486000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>
        <f t="shared" si="1"/>
        <v>486000</v>
      </c>
      <c r="U77" s="42">
        <f t="shared" si="2"/>
        <v>1.0474137931034482</v>
      </c>
    </row>
    <row r="78" spans="1:21">
      <c r="A78" s="50"/>
      <c r="B78" s="9"/>
      <c r="C78" s="9"/>
      <c r="D78" s="50"/>
      <c r="E78" s="9"/>
      <c r="F78" s="9"/>
      <c r="G78" s="9"/>
      <c r="H78" s="50">
        <v>526000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>
        <f t="shared" si="1"/>
        <v>526000</v>
      </c>
      <c r="U78" s="42">
        <f t="shared" si="2"/>
        <v>1.1336206896551724</v>
      </c>
    </row>
    <row r="79" spans="1:21">
      <c r="A79" s="50"/>
      <c r="B79" s="9"/>
      <c r="C79" s="9"/>
      <c r="D79" s="50"/>
      <c r="E79" s="9"/>
      <c r="F79" s="9"/>
      <c r="G79" s="9"/>
      <c r="H79" s="50">
        <v>625000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4">
        <f>MAX(A79,D79,H79,K79,N79,Q79)</f>
        <v>625000</v>
      </c>
      <c r="U79" s="42">
        <f t="shared" si="2"/>
        <v>1.3469827586206897</v>
      </c>
    </row>
    <row r="80" spans="1:21" ht="21">
      <c r="S80" s="29" t="s">
        <v>184</v>
      </c>
      <c r="T80" s="40">
        <f>SUM(T68:T79)</f>
        <v>5632000</v>
      </c>
    </row>
    <row r="81" spans="1:20" ht="21">
      <c r="S81" s="29" t="s">
        <v>186</v>
      </c>
      <c r="T81" s="41">
        <f>MEDIAN(T68:T79)</f>
        <v>464000</v>
      </c>
    </row>
    <row r="82" spans="1:20" ht="21">
      <c r="A82" s="74" t="s">
        <v>218</v>
      </c>
      <c r="B82" s="74" t="s">
        <v>219</v>
      </c>
      <c r="C82" s="74" t="s">
        <v>220</v>
      </c>
      <c r="S82" s="29" t="s">
        <v>183</v>
      </c>
      <c r="T82" s="41">
        <f>GEOMEAN(T68:T79)</f>
        <v>465748.52409426577</v>
      </c>
    </row>
    <row r="83" spans="1:20">
      <c r="A83" s="74">
        <v>0</v>
      </c>
      <c r="B83" s="75">
        <v>2</v>
      </c>
      <c r="C83" s="75">
        <v>1830</v>
      </c>
    </row>
    <row r="84" spans="1:20">
      <c r="A84" s="74">
        <v>2</v>
      </c>
      <c r="B84" s="75">
        <v>5</v>
      </c>
      <c r="C84" s="75">
        <v>758</v>
      </c>
    </row>
    <row r="85" spans="1:20">
      <c r="A85" s="74">
        <v>5</v>
      </c>
      <c r="B85" s="75">
        <v>7</v>
      </c>
      <c r="C85" s="75">
        <v>3514</v>
      </c>
    </row>
    <row r="86" spans="1:20">
      <c r="A86" s="74">
        <v>7</v>
      </c>
      <c r="B86" s="75">
        <v>9</v>
      </c>
      <c r="C86" s="75">
        <v>22424</v>
      </c>
    </row>
    <row r="87" spans="1:20">
      <c r="A87" s="74">
        <v>9</v>
      </c>
      <c r="B87" s="75">
        <v>12</v>
      </c>
      <c r="C87" s="75">
        <v>85716</v>
      </c>
    </row>
    <row r="88" spans="1:20">
      <c r="A88" s="74">
        <v>12</v>
      </c>
      <c r="B88" s="75">
        <v>14</v>
      </c>
      <c r="C88" s="75">
        <v>102523</v>
      </c>
    </row>
    <row r="89" spans="1:20">
      <c r="A89" s="74">
        <v>14</v>
      </c>
      <c r="B89" s="75">
        <v>16</v>
      </c>
      <c r="C89" s="75">
        <v>110218</v>
      </c>
    </row>
    <row r="90" spans="1:20">
      <c r="A90" s="74">
        <v>16</v>
      </c>
      <c r="B90" s="75">
        <v>18</v>
      </c>
      <c r="C90" s="75">
        <v>154383</v>
      </c>
    </row>
    <row r="91" spans="1:20">
      <c r="A91" s="74">
        <v>18</v>
      </c>
      <c r="B91" s="75">
        <v>21</v>
      </c>
      <c r="C91" s="75">
        <v>172911</v>
      </c>
    </row>
    <row r="92" spans="1:20">
      <c r="A92" s="74">
        <v>21</v>
      </c>
      <c r="B92" s="75">
        <v>23</v>
      </c>
      <c r="C92" s="75">
        <v>35163</v>
      </c>
    </row>
    <row r="95" spans="1:20">
      <c r="A95" s="74" t="s">
        <v>208</v>
      </c>
      <c r="B95" s="74" t="s">
        <v>209</v>
      </c>
    </row>
    <row r="96" spans="1:20">
      <c r="A96" s="74" t="s">
        <v>210</v>
      </c>
      <c r="B96" s="75">
        <v>124279</v>
      </c>
    </row>
    <row r="97" spans="1:2">
      <c r="A97" s="74" t="s">
        <v>211</v>
      </c>
      <c r="B97" s="75">
        <v>95736</v>
      </c>
    </row>
    <row r="98" spans="1:2">
      <c r="A98" s="74" t="s">
        <v>212</v>
      </c>
      <c r="B98" s="75">
        <v>154739</v>
      </c>
    </row>
    <row r="99" spans="1:2">
      <c r="A99" s="74" t="s">
        <v>213</v>
      </c>
      <c r="B99" s="75">
        <v>100968</v>
      </c>
    </row>
    <row r="100" spans="1:2">
      <c r="A100" s="74" t="s">
        <v>214</v>
      </c>
      <c r="B100" s="75">
        <v>99228</v>
      </c>
    </row>
    <row r="101" spans="1:2">
      <c r="A101" s="74" t="s">
        <v>215</v>
      </c>
      <c r="B101" s="75">
        <v>102566</v>
      </c>
    </row>
    <row r="102" spans="1:2">
      <c r="A102" s="74" t="s">
        <v>216</v>
      </c>
      <c r="B102" s="75">
        <v>11924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B78-9F28-F64A-9260-941007FD8906}">
  <dimension ref="A1:U67"/>
  <sheetViews>
    <sheetView topLeftCell="A5" workbookViewId="0">
      <selection activeCell="E13" sqref="E13:E65"/>
    </sheetView>
  </sheetViews>
  <sheetFormatPr baseColWidth="10" defaultRowHeight="16"/>
  <cols>
    <col min="1" max="1" width="16.832031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</cols>
  <sheetData>
    <row r="1" spans="1:21" s="16" customFormat="1" ht="24">
      <c r="A1" s="18" t="s">
        <v>176</v>
      </c>
      <c r="B1" s="19" t="s">
        <v>177</v>
      </c>
      <c r="C1" s="19"/>
      <c r="D1" s="19"/>
      <c r="E1" s="19"/>
      <c r="F1" s="17"/>
      <c r="G1" s="17"/>
      <c r="H1" s="17"/>
      <c r="I1" s="17"/>
      <c r="J1" s="17"/>
      <c r="K1" s="17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22" t="str">
        <f>default!E13&amp;":"&amp;default!E14&amp;":"&amp;default!E15&amp;":"&amp;default!E16&amp;":"&amp;default!E17&amp;":"&amp;default!E18&amp;":"&amp;default!E19&amp;":"&amp;default!E20&amp;":"&amp;default!E21&amp;":"&amp;default!E22&amp;":"&amp;default!E23&amp;":"&amp;default!E24&amp;":"&amp;default!E25&amp;":"&amp;default!E26&amp;":"&amp;default!E27&amp;":"&amp;default!E28&amp;":"&amp;default!E29&amp;":"&amp;default!E30&amp;":"&amp;default!E31&amp;":"&amp;default!E32&amp;":"&amp;default!E33&amp;":"&amp;default!E34&amp;":"&amp;default!E35&amp;":"&amp;default!E36&amp;":"&amp;default!E37&amp;":"&amp;default!E38&amp;":"&amp;default!E39&amp;":"&amp;default!E40&amp;":"&amp;default!E41&amp;":"&amp;default!E42&amp;":"&amp;default!E43&amp;":"&amp;default!E44&amp;":"&amp;default!E45&amp;":"&amp;default!E46&amp;":"&amp;default!E47&amp;":"&amp;default!E48&amp;":"&amp;default!E49&amp;":"&amp;default!E50&amp;":"&amp;default!E51&amp;":"&amp;default!E52&amp;":"&amp;default!E53&amp;":"&amp;default!E54&amp;":"&amp;default!E55&amp;":"&amp;default!E56&amp;":"&amp;default!E57&amp;":"&amp;default!E58&amp;":"&amp;default!E59&amp;":"&amp;default!E60&amp;":"&amp;default!E61&amp;":"&amp;default!E62&amp;":"&amp;default!E63&amp;":"&amp;default!E64&amp;":"&amp;default!E65</f>
        <v>1,36673229360312:1,00120078506142:0,993861484406152:0,975071157933199:0,959954773776565:1,00861734151305:1,00426526498414:0,846543264703624:0,864844304466227:0,974684878951342:0,884630372314632:0,92974775739542:1,14616699496331:1,04627525025533:0,940718080480133:0,906819953827919:0,841143942935014:0,990196126067207:0,678159964523879:0,900227459204243:0,976693529656994:1,06081650792787:1,05748592470653:1,07656810641022:1,10498965549745:1,08658560800636:1,02786261878686:0,978693596385271:0,940142953996036:0,956564102713606:0,943756808470734:0,87703355233813:0,86171973670188:0,808129965952383:0,977414583756459:1,00058273869045:1,01477205329063:1,03177691246967:0,883033752522961:0,960289548894173:1,01473771738113:0,919635832048166:1,02629175092731:1,0112011187028:0,97666777772487:0,945190332692288:1,04293608305662:1,04593189116035:1,1571459020254:1,19412567655508:1,19499265826992:1,25018763278846:1,336181918127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63" customHeight="1">
      <c r="A8" s="14" t="s">
        <v>1</v>
      </c>
      <c r="B8" s="23" t="str">
        <f>default!H13&amp;":"&amp;default!H14&amp;":"&amp;default!H15&amp;":"&amp;default!H16&amp;":"&amp;default!H17&amp;":"&amp;default!H18&amp;":"&amp;default!H19&amp;":"&amp;default!H20&amp;":"&amp;default!H21&amp;":"&amp;default!H22&amp;":"&amp;default!H23&amp;":"&amp;default!H24&amp;":"&amp;default!H25&amp;":"&amp;default!H26&amp;":"&amp;default!H27&amp;":"&amp;default!H28&amp;":"&amp;default!H29&amp;":"&amp;default!H30&amp;":"&amp;default!H31&amp;":"&amp;default!H32&amp;":"&amp;default!H33&amp;":"&amp;default!H34&amp;":"&amp;default!H35&amp;":"&amp;default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ht="40" customHeight="1">
      <c r="A9" s="14" t="s">
        <v>2</v>
      </c>
      <c r="B9" s="23" t="str">
        <f>default!K13&amp;":"&amp;default!K14&amp;":"&amp;default!K15&amp;":"&amp;default!K16&amp;":"&amp;default!K17&amp;":"&amp;default!K18&amp;":"&amp;default!K19</f>
        <v>0,923936691032107:0,872796200084852:0,822080982097021:0,955178660207918:1,26335271025444:1,95001827661171:0,2126364797119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t="42" customHeight="1">
      <c r="A10" s="14" t="s">
        <v>175</v>
      </c>
      <c r="B10" s="21" t="str">
        <f>default!B13&amp;":"&amp;default!B14&amp;":"&amp;default!B15&amp;":"&amp;default!B16&amp;":"&amp;default!B17&amp;":"&amp;default!B18&amp;":"&amp;default!B19&amp;":"&amp;default!B20&amp;":"&amp;default!B21&amp;":"&amp;default!B22&amp;":"&amp;default!B23&amp;":"&amp;default!B24</f>
        <v>1:1:1:1:1:1:1:1:1:1:1:1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5">
        <v>1</v>
      </c>
      <c r="C13" s="11"/>
      <c r="D13" s="5">
        <v>1</v>
      </c>
      <c r="E13" s="9">
        <v>1.366732293603123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5">
        <v>1</v>
      </c>
      <c r="C14" s="11"/>
      <c r="D14" s="5">
        <v>2</v>
      </c>
      <c r="E14" s="9">
        <v>1.0012007850614175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5">
        <v>1</v>
      </c>
      <c r="C15" s="11"/>
      <c r="D15" s="5">
        <v>3</v>
      </c>
      <c r="E15" s="9">
        <v>0.99386148440615241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5">
        <v>1</v>
      </c>
      <c r="C16" s="11"/>
      <c r="D16" s="5">
        <v>4</v>
      </c>
      <c r="E16" s="9">
        <v>0.97507115793319854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5">
        <v>1</v>
      </c>
      <c r="C17" s="11"/>
      <c r="D17" s="5">
        <v>5</v>
      </c>
      <c r="E17" s="9">
        <v>0.95995477377656457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5">
        <v>1</v>
      </c>
      <c r="C18" s="11"/>
      <c r="D18" s="5">
        <v>6</v>
      </c>
      <c r="E18" s="9">
        <v>1.0086173415130539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5">
        <v>1</v>
      </c>
      <c r="C19" s="11"/>
      <c r="D19" s="5">
        <v>7</v>
      </c>
      <c r="E19" s="9">
        <v>1.0042652649841424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5">
        <v>1</v>
      </c>
      <c r="C20" s="11"/>
      <c r="D20" s="5">
        <v>8</v>
      </c>
      <c r="E20" s="9">
        <v>0.8465432647036244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5">
        <v>1</v>
      </c>
      <c r="C21" s="11"/>
      <c r="D21" s="5">
        <v>9</v>
      </c>
      <c r="E21" s="9">
        <v>0.86484430446622729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5">
        <v>1</v>
      </c>
      <c r="C22" s="11"/>
      <c r="D22" s="5">
        <v>10</v>
      </c>
      <c r="E22" s="9">
        <v>0.97468487895134248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5">
        <v>1</v>
      </c>
      <c r="C23" s="11"/>
      <c r="D23" s="5">
        <v>11</v>
      </c>
      <c r="E23" s="9">
        <v>0.88463037231463226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5">
        <v>1</v>
      </c>
      <c r="C24" s="11"/>
      <c r="D24" s="5">
        <v>12</v>
      </c>
      <c r="E24" s="9">
        <v>0.92974775739542048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1.1461669949633109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1.0462752502553327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0.94071808048013261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0.90681995382791947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0.84114394293501416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0.99019612606720708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0.67815996452387917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0.90022745920424263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0.97669352965699396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1.06081650792787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1.0574859247065334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1.0765681064102228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1.1049896554974545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1.0865856080063567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1.0278626187868605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0.97869359638527098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0.94014295399603587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0.95656410271360581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0.94375680847073362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0.87703355233812963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0.8617197367018804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0.80812996595238262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0.97741458375645862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1.0005827386904478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1.0147720532906273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1.0317769124696685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0.88303375252296057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0.96028954889417317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1.0147377173811289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0.91963583204816612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1.0262917509273126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1.0112011187028023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0.97666777772487023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0.94519033269228836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1.0429360830566214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1.0459318911603497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1.1571459020253976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1.1941256765550847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1.1949926582699173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1.2501876327884613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1.3361819181269956</v>
      </c>
      <c r="F65" s="11"/>
      <c r="G65" s="9"/>
      <c r="H65" s="9"/>
      <c r="I65" s="11"/>
      <c r="J65" s="9"/>
      <c r="K65" s="9"/>
    </row>
    <row r="66" spans="1:21">
      <c r="A66" s="25" t="s">
        <v>178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>
      <c r="A67" s="5">
        <v>2019</v>
      </c>
      <c r="B67" s="5"/>
      <c r="C67" s="5"/>
      <c r="D67" s="26">
        <v>2020</v>
      </c>
      <c r="E67" s="9"/>
      <c r="F67" s="9"/>
      <c r="G67" s="9"/>
      <c r="H67" s="9">
        <v>2021</v>
      </c>
      <c r="I67" s="9"/>
      <c r="J67" s="9"/>
      <c r="K67" s="9">
        <v>2022</v>
      </c>
      <c r="L67" s="5"/>
      <c r="M67" s="5"/>
      <c r="N67" s="5">
        <v>2023</v>
      </c>
      <c r="O67" s="5"/>
      <c r="P67" s="5"/>
      <c r="Q67" s="5">
        <v>2024</v>
      </c>
      <c r="R67" s="5"/>
      <c r="S67" s="5"/>
      <c r="T67" s="5" t="s">
        <v>179</v>
      </c>
      <c r="U67" s="5"/>
    </row>
  </sheetData>
  <mergeCells count="7">
    <mergeCell ref="A66:U66"/>
    <mergeCell ref="B1:E1"/>
    <mergeCell ref="A11:K11"/>
    <mergeCell ref="B7:U7"/>
    <mergeCell ref="B8:U8"/>
    <mergeCell ref="B9:U9"/>
    <mergeCell ref="B10:U10"/>
  </mergeCell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D9B5-E94A-634F-91B8-FAD4894201D7}">
  <dimension ref="A1:U106"/>
  <sheetViews>
    <sheetView topLeftCell="A72" workbookViewId="0">
      <selection activeCell="C86" sqref="C86"/>
    </sheetView>
  </sheetViews>
  <sheetFormatPr baseColWidth="10" defaultRowHeight="16"/>
  <cols>
    <col min="1" max="1" width="23.6640625" customWidth="1"/>
    <col min="3" max="3" width="13.664062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196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5238000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'anec blau'!E13&amp;":"&amp;'anec blau'!E14&amp;":"&amp;'anec blau'!E15&amp;":"&amp;'anec blau'!E16&amp;":"&amp;'anec blau'!E17&amp;":"&amp;'anec blau'!E18&amp;":"&amp;'anec blau'!E19&amp;":"&amp;'anec blau'!E20&amp;":"&amp;'anec blau'!E21&amp;":"&amp;'anec blau'!E22&amp;":"&amp;'anec blau'!E23&amp;":"&amp;'anec blau'!E24&amp;":"&amp;'anec blau'!E25&amp;":"&amp;'anec blau'!E26&amp;":"&amp;'anec blau'!E27&amp;":"&amp;'anec blau'!E28&amp;":"&amp;'anec blau'!E29&amp;":"&amp;'anec blau'!E30&amp;":"&amp;'anec blau'!E31&amp;":"&amp;'anec blau'!E32&amp;":"&amp;'anec blau'!E33&amp;":"&amp;'anec blau'!E34&amp;":"&amp;'anec blau'!E35&amp;":"&amp;'anec blau'!E36&amp;":"&amp;'anec blau'!E37&amp;":"&amp;'anec blau'!E38&amp;":"&amp;'anec blau'!E39&amp;":"&amp;'anec blau'!E40&amp;":"&amp;'anec blau'!E41&amp;":"&amp;'anec blau'!E42&amp;":"&amp;'anec blau'!E43&amp;":"&amp;'anec blau'!E44&amp;":"&amp;'anec blau'!E45&amp;":"&amp;'anec blau'!E46&amp;":"&amp;'anec blau'!E47&amp;":"&amp;'anec blau'!E48&amp;":"&amp;'anec blau'!E49&amp;":"&amp;'anec blau'!E50&amp;":"&amp;'anec blau'!E51&amp;":"&amp;'anec blau'!E52&amp;":"&amp;'anec blau'!E53&amp;":"&amp;'anec blau'!E54&amp;":"&amp;'anec blau'!E55&amp;":"&amp;'anec blau'!E56&amp;":"&amp;'anec blau'!E57&amp;":"&amp;'anec blau'!E58&amp;":"&amp;'anec blau'!E59&amp;":"&amp;'anec blau'!E60&amp;":"&amp;'anec blau'!E61&amp;":"&amp;'anec blau'!E62&amp;":"&amp;'anec blau'!E63&amp;":"&amp;'anec blau'!E64&amp;":"&amp;'anec blau'!E65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'anec blau'!H13&amp;":"&amp;'anec blau'!H14&amp;":"&amp;'anec blau'!H15&amp;":"&amp;'anec blau'!H16&amp;":"&amp;'anec blau'!H17&amp;":"&amp;'anec blau'!H18&amp;":"&amp;'anec blau'!H19&amp;":"&amp;'anec blau'!H20&amp;":"&amp;'anec blau'!H21&amp;":"&amp;'anec blau'!H22&amp;":"&amp;'anec blau'!H23&amp;":"&amp;'anec blau'!H24&amp;":"&amp;'anec blau'!H25&amp;":"&amp;'anec blau'!H26&amp;":"&amp;'anec blau'!H27&amp;":"&amp;'anec blau'!H28&amp;":"&amp;'anec blau'!H29&amp;":"&amp;'anec blau'!H30&amp;":"&amp;'anec blau'!H31&amp;":"&amp;'anec blau'!H32&amp;":"&amp;'anec blau'!H33&amp;":"&amp;'anec blau'!H34&amp;":"&amp;'anec blau'!H35&amp;":"&amp;'anec blau'!H36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'anec blau'!K13&amp;":"&amp;'anec blau'!K14&amp;":"&amp;'anec blau'!K15&amp;":"&amp;'anec blau'!K16&amp;":"&amp;'anec blau'!K17&amp;":"&amp;'anec blau'!K18&amp;":"&amp;'anec blau'!K19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'anec blau'!B13&amp;":"&amp;'anec blau'!B14&amp;":"&amp;'anec blau'!B15&amp;":"&amp;'anec blau'!B16&amp;":"&amp;'anec blau'!B17&amp;":"&amp;'anec blau'!B18&amp;":"&amp;'anec blau'!B19&amp;":"&amp;'anec blau'!B20&amp;":"&amp;'anec blau'!B21&amp;":"&amp;'anec blau'!B22&amp;":"&amp;'anec blau'!B23&amp;":"&amp;'anec blau'!B24</f>
        <v>0,985176738882554:0,891676168757127:1,02622576966933:1,12428734321551:1,08551881413911:0,95096921322691:1,09236031927024:1,00114025085519:0,882554161915621:0,998859749144812:0,87115165336374:1,03534777651083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0.98517673888255419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0.89167616875712652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1.0262257696693273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1.1242873432155074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1.0855188141391106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0.95096921322690997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1.0923603192702394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1.0011402508551881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0.88255416191562142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0.9988597491448119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0.87115165336374001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1.0353477765108323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50">
        <v>432000</v>
      </c>
      <c r="B68" s="9"/>
      <c r="C68" s="9"/>
      <c r="D68" s="50">
        <v>262000</v>
      </c>
      <c r="E68" s="9"/>
      <c r="F68" s="9"/>
      <c r="G68" s="9"/>
      <c r="H68" s="51">
        <v>182000</v>
      </c>
      <c r="I68" s="32"/>
      <c r="J68" s="32"/>
      <c r="K68" s="50">
        <v>430000</v>
      </c>
      <c r="L68" s="32"/>
      <c r="M68" s="32"/>
      <c r="N68" s="32"/>
      <c r="O68" s="32"/>
      <c r="P68" s="32"/>
      <c r="Q68" s="32"/>
      <c r="R68" s="32"/>
      <c r="S68" s="32"/>
      <c r="T68" s="34">
        <f>MAX(A68,D68,H68,K68,N68,Q68)</f>
        <v>432000</v>
      </c>
      <c r="U68" s="42">
        <f>T68/$T$81</f>
        <v>0.98517673888255419</v>
      </c>
    </row>
    <row r="69" spans="1:21">
      <c r="A69" s="50">
        <v>391000</v>
      </c>
      <c r="B69" s="9"/>
      <c r="C69" s="9"/>
      <c r="D69" s="50">
        <v>213000</v>
      </c>
      <c r="E69" s="9"/>
      <c r="F69" s="9"/>
      <c r="G69" s="9"/>
      <c r="H69" s="51">
        <v>114000</v>
      </c>
      <c r="I69" s="32"/>
      <c r="J69" s="32"/>
      <c r="K69" s="50">
        <v>355000</v>
      </c>
      <c r="L69" s="32"/>
      <c r="M69" s="32"/>
      <c r="N69" s="32"/>
      <c r="O69" s="32"/>
      <c r="P69" s="32"/>
      <c r="Q69" s="32"/>
      <c r="R69" s="32"/>
      <c r="S69" s="32"/>
      <c r="T69" s="34">
        <f t="shared" ref="T69:T79" si="1">MAX(A69,D69,H69,K69,N69,Q69)</f>
        <v>391000</v>
      </c>
      <c r="U69" s="42">
        <f t="shared" ref="U69:U79" si="2">T69/$T$81</f>
        <v>0.89167616875712652</v>
      </c>
    </row>
    <row r="70" spans="1:21">
      <c r="A70" s="50">
        <v>450000</v>
      </c>
      <c r="B70" s="9"/>
      <c r="C70" s="9"/>
      <c r="D70" s="50">
        <v>149000</v>
      </c>
      <c r="E70" s="9"/>
      <c r="F70" s="9"/>
      <c r="G70" s="9"/>
      <c r="H70" s="50">
        <v>300000</v>
      </c>
      <c r="I70" s="32"/>
      <c r="J70" s="32"/>
      <c r="K70" s="50">
        <v>393000</v>
      </c>
      <c r="L70" s="32"/>
      <c r="M70" s="32"/>
      <c r="N70" s="32"/>
      <c r="O70" s="32"/>
      <c r="P70" s="32"/>
      <c r="Q70" s="32"/>
      <c r="R70" s="32"/>
      <c r="S70" s="32"/>
      <c r="T70" s="34">
        <f t="shared" si="1"/>
        <v>450000</v>
      </c>
      <c r="U70" s="42">
        <f t="shared" si="2"/>
        <v>1.0262257696693273</v>
      </c>
    </row>
    <row r="71" spans="1:21">
      <c r="A71" s="50">
        <v>493000</v>
      </c>
      <c r="B71" s="9"/>
      <c r="C71" s="9"/>
      <c r="D71" s="50">
        <v>49000</v>
      </c>
      <c r="E71" s="9"/>
      <c r="F71" s="9"/>
      <c r="G71" s="9"/>
      <c r="H71" s="50">
        <v>326000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>
        <f t="shared" si="1"/>
        <v>493000</v>
      </c>
      <c r="U71" s="42">
        <f t="shared" si="2"/>
        <v>1.1242873432155074</v>
      </c>
    </row>
    <row r="72" spans="1:21">
      <c r="A72" s="50">
        <v>476000</v>
      </c>
      <c r="B72" s="9"/>
      <c r="C72" s="9"/>
      <c r="D72" s="50">
        <v>47000</v>
      </c>
      <c r="E72" s="9"/>
      <c r="F72" s="9"/>
      <c r="G72" s="9"/>
      <c r="H72" s="50">
        <v>408000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>
        <f t="shared" si="1"/>
        <v>476000</v>
      </c>
      <c r="U72" s="42">
        <f t="shared" si="2"/>
        <v>1.0855188141391106</v>
      </c>
    </row>
    <row r="73" spans="1:21">
      <c r="A73" s="50">
        <v>417000</v>
      </c>
      <c r="B73" s="9"/>
      <c r="C73" s="9"/>
      <c r="D73" s="50">
        <v>261000</v>
      </c>
      <c r="E73" s="9"/>
      <c r="F73" s="9"/>
      <c r="G73" s="9"/>
      <c r="H73" s="50">
        <v>399000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>
        <f t="shared" si="1"/>
        <v>417000</v>
      </c>
      <c r="U73" s="42">
        <f t="shared" si="2"/>
        <v>0.95096921322690997</v>
      </c>
    </row>
    <row r="74" spans="1:21">
      <c r="A74" s="50">
        <v>479000</v>
      </c>
      <c r="B74" s="9"/>
      <c r="C74" s="9"/>
      <c r="D74" s="50">
        <v>373000</v>
      </c>
      <c r="E74" s="9"/>
      <c r="F74" s="9"/>
      <c r="G74" s="9"/>
      <c r="H74" s="50">
        <v>412000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>
        <f t="shared" si="1"/>
        <v>479000</v>
      </c>
      <c r="U74" s="42">
        <f t="shared" si="2"/>
        <v>1.0923603192702394</v>
      </c>
    </row>
    <row r="75" spans="1:21">
      <c r="A75" s="50">
        <v>439000</v>
      </c>
      <c r="B75" s="9"/>
      <c r="C75" s="9"/>
      <c r="D75" s="50">
        <v>392000</v>
      </c>
      <c r="E75" s="9"/>
      <c r="F75" s="9"/>
      <c r="G75" s="9"/>
      <c r="H75" s="50">
        <v>421000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>
        <f t="shared" si="1"/>
        <v>439000</v>
      </c>
      <c r="U75" s="42">
        <f t="shared" si="2"/>
        <v>1.0011402508551881</v>
      </c>
    </row>
    <row r="76" spans="1:21">
      <c r="A76" s="50">
        <v>381000</v>
      </c>
      <c r="B76" s="9"/>
      <c r="C76" s="9"/>
      <c r="D76" s="50">
        <v>369000</v>
      </c>
      <c r="E76" s="9"/>
      <c r="F76" s="9"/>
      <c r="G76" s="9"/>
      <c r="H76" s="50">
        <v>387000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>
        <f t="shared" si="1"/>
        <v>387000</v>
      </c>
      <c r="U76" s="42">
        <f t="shared" si="2"/>
        <v>0.88255416191562142</v>
      </c>
    </row>
    <row r="77" spans="1:21">
      <c r="A77" s="50">
        <v>311000</v>
      </c>
      <c r="B77" s="9"/>
      <c r="C77" s="9"/>
      <c r="D77" s="50">
        <v>354000</v>
      </c>
      <c r="E77" s="9"/>
      <c r="F77" s="9"/>
      <c r="G77" s="9"/>
      <c r="H77" s="50">
        <v>438000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>
        <f t="shared" si="1"/>
        <v>438000</v>
      </c>
      <c r="U77" s="42">
        <f t="shared" si="2"/>
        <v>0.9988597491448119</v>
      </c>
    </row>
    <row r="78" spans="1:21">
      <c r="A78" s="50">
        <v>272000</v>
      </c>
      <c r="B78" s="9"/>
      <c r="C78" s="9"/>
      <c r="D78" s="50">
        <v>107000</v>
      </c>
      <c r="E78" s="9"/>
      <c r="F78" s="9"/>
      <c r="G78" s="9"/>
      <c r="H78" s="50">
        <v>382000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>
        <f t="shared" si="1"/>
        <v>382000</v>
      </c>
      <c r="U78" s="42">
        <f t="shared" si="2"/>
        <v>0.87115165336374001</v>
      </c>
    </row>
    <row r="79" spans="1:21">
      <c r="A79" s="50">
        <v>284000</v>
      </c>
      <c r="B79" s="9"/>
      <c r="C79" s="9"/>
      <c r="D79" s="50">
        <v>297000</v>
      </c>
      <c r="E79" s="9"/>
      <c r="F79" s="9"/>
      <c r="G79" s="9"/>
      <c r="H79" s="50">
        <v>454000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4">
        <f>MAX(A79,D79,H79,K79,N79,Q79)</f>
        <v>454000</v>
      </c>
      <c r="U79" s="42">
        <f t="shared" si="2"/>
        <v>1.0353477765108323</v>
      </c>
    </row>
    <row r="80" spans="1:21" ht="21">
      <c r="S80" s="29" t="s">
        <v>184</v>
      </c>
      <c r="T80" s="40">
        <f>SUM(T68:T79)</f>
        <v>5238000</v>
      </c>
    </row>
    <row r="81" spans="1:20" ht="21">
      <c r="S81" s="29" t="s">
        <v>186</v>
      </c>
      <c r="T81" s="41">
        <f>MEDIAN(T68:T79)</f>
        <v>438500</v>
      </c>
    </row>
    <row r="82" spans="1:20" ht="21">
      <c r="S82" s="29" t="s">
        <v>183</v>
      </c>
      <c r="T82" s="41">
        <f>GEOMEAN(T68:T79)</f>
        <v>435058.11366616713</v>
      </c>
    </row>
    <row r="85" spans="1:20">
      <c r="A85" s="74" t="s">
        <v>218</v>
      </c>
      <c r="B85" s="74" t="s">
        <v>219</v>
      </c>
      <c r="C85" s="74" t="s">
        <v>220</v>
      </c>
    </row>
    <row r="86" spans="1:20">
      <c r="A86" s="74">
        <v>0</v>
      </c>
      <c r="B86" s="75">
        <v>2</v>
      </c>
      <c r="C86" s="75">
        <v>2071</v>
      </c>
    </row>
    <row r="87" spans="1:20">
      <c r="A87" s="74">
        <v>2</v>
      </c>
      <c r="B87" s="75">
        <v>5</v>
      </c>
      <c r="C87" s="75">
        <v>893</v>
      </c>
    </row>
    <row r="88" spans="1:20">
      <c r="A88" s="74">
        <v>5</v>
      </c>
      <c r="B88" s="75">
        <v>7</v>
      </c>
      <c r="C88" s="75">
        <v>3013</v>
      </c>
    </row>
    <row r="89" spans="1:20">
      <c r="A89" s="74">
        <v>7</v>
      </c>
      <c r="B89" s="75">
        <v>9</v>
      </c>
      <c r="C89" s="75">
        <v>20726</v>
      </c>
    </row>
    <row r="90" spans="1:20">
      <c r="A90" s="74">
        <v>9</v>
      </c>
      <c r="B90" s="75">
        <v>12</v>
      </c>
      <c r="C90" s="75">
        <v>118089</v>
      </c>
    </row>
    <row r="91" spans="1:20">
      <c r="A91" s="74">
        <v>12</v>
      </c>
      <c r="B91" s="75">
        <v>14</v>
      </c>
      <c r="C91" s="75">
        <v>172790</v>
      </c>
    </row>
    <row r="92" spans="1:20">
      <c r="A92" s="74">
        <v>14</v>
      </c>
      <c r="B92" s="75">
        <v>16</v>
      </c>
      <c r="C92" s="75">
        <v>194166</v>
      </c>
    </row>
    <row r="93" spans="1:20">
      <c r="A93" s="74">
        <v>16</v>
      </c>
      <c r="B93" s="75">
        <v>18</v>
      </c>
      <c r="C93" s="75">
        <v>262903</v>
      </c>
    </row>
    <row r="94" spans="1:20">
      <c r="A94" s="74">
        <v>18</v>
      </c>
      <c r="B94" s="75">
        <v>21</v>
      </c>
      <c r="C94" s="75">
        <v>253283</v>
      </c>
    </row>
    <row r="95" spans="1:20">
      <c r="A95" s="74">
        <v>21</v>
      </c>
      <c r="B95" s="75">
        <v>23</v>
      </c>
      <c r="C95" s="75">
        <v>32933</v>
      </c>
    </row>
    <row r="99" spans="1:2">
      <c r="A99" s="74" t="s">
        <v>208</v>
      </c>
      <c r="B99" s="74" t="s">
        <v>209</v>
      </c>
    </row>
    <row r="100" spans="1:2">
      <c r="A100" s="74" t="s">
        <v>210</v>
      </c>
      <c r="B100" s="75">
        <v>119213</v>
      </c>
    </row>
    <row r="101" spans="1:2">
      <c r="A101" s="74" t="s">
        <v>211</v>
      </c>
      <c r="B101" s="75">
        <v>112926</v>
      </c>
    </row>
    <row r="102" spans="1:2">
      <c r="A102" s="74" t="s">
        <v>212</v>
      </c>
      <c r="B102" s="75">
        <v>186544</v>
      </c>
    </row>
    <row r="103" spans="1:2">
      <c r="A103" s="74" t="s">
        <v>213</v>
      </c>
      <c r="B103" s="75">
        <v>108978</v>
      </c>
    </row>
    <row r="104" spans="1:2">
      <c r="A104" s="74" t="s">
        <v>214</v>
      </c>
      <c r="B104" s="75">
        <v>109778</v>
      </c>
    </row>
    <row r="105" spans="1:2">
      <c r="A105" s="74" t="s">
        <v>215</v>
      </c>
      <c r="B105" s="75">
        <v>112958</v>
      </c>
    </row>
    <row r="106" spans="1:2">
      <c r="A106" s="74" t="s">
        <v>216</v>
      </c>
      <c r="B106" s="75">
        <v>310470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E653-D9A5-FB47-967E-7ACAE05E9848}">
  <dimension ref="A1:Q86"/>
  <sheetViews>
    <sheetView topLeftCell="A16" workbookViewId="0">
      <selection activeCell="Q19" sqref="Q19"/>
    </sheetView>
  </sheetViews>
  <sheetFormatPr baseColWidth="10" defaultRowHeight="16"/>
  <cols>
    <col min="1" max="2" width="44.83203125" customWidth="1"/>
    <col min="3" max="3" width="15.6640625" customWidth="1"/>
    <col min="5" max="5" width="17" bestFit="1" customWidth="1"/>
    <col min="6" max="6" width="16" bestFit="1" customWidth="1"/>
  </cols>
  <sheetData>
    <row r="1" spans="1:15">
      <c r="A1" t="s">
        <v>3</v>
      </c>
      <c r="B1" t="s">
        <v>90</v>
      </c>
      <c r="C1" t="s">
        <v>4</v>
      </c>
      <c r="E1" s="2" t="s">
        <v>91</v>
      </c>
      <c r="F1" t="s">
        <v>93</v>
      </c>
      <c r="G1" t="s">
        <v>114</v>
      </c>
      <c r="H1">
        <f>AVERAGE(G2:G54)</f>
        <v>116496.11320754717</v>
      </c>
    </row>
    <row r="2" spans="1:15">
      <c r="A2" t="s">
        <v>5</v>
      </c>
      <c r="B2">
        <v>21</v>
      </c>
      <c r="C2">
        <v>58914</v>
      </c>
      <c r="E2" s="3">
        <v>1</v>
      </c>
      <c r="F2" s="4">
        <v>306934</v>
      </c>
      <c r="G2" s="4">
        <v>159219</v>
      </c>
      <c r="H2">
        <f>G2/$H$1</f>
        <v>1.366732293603123</v>
      </c>
    </row>
    <row r="3" spans="1:15">
      <c r="A3" t="s">
        <v>6</v>
      </c>
      <c r="B3">
        <v>22</v>
      </c>
      <c r="C3">
        <v>95546</v>
      </c>
      <c r="E3" s="3">
        <v>2</v>
      </c>
      <c r="F3" s="4">
        <v>197404</v>
      </c>
      <c r="G3" s="4">
        <v>116636</v>
      </c>
      <c r="H3">
        <f t="shared" ref="H3:H54" si="0">G3/$H$1</f>
        <v>1.0012007850614175</v>
      </c>
    </row>
    <row r="4" spans="1:15">
      <c r="A4" t="s">
        <v>7</v>
      </c>
      <c r="B4">
        <v>23</v>
      </c>
      <c r="C4">
        <v>88997</v>
      </c>
      <c r="E4" s="3">
        <v>3</v>
      </c>
      <c r="F4" s="4">
        <v>187582</v>
      </c>
      <c r="G4" s="4">
        <v>115781</v>
      </c>
      <c r="H4">
        <f t="shared" si="0"/>
        <v>0.99386148440615241</v>
      </c>
      <c r="L4">
        <f>51/4.3</f>
        <v>11.86046511627907</v>
      </c>
    </row>
    <row r="5" spans="1:15">
      <c r="A5" t="s">
        <v>8</v>
      </c>
      <c r="B5">
        <v>24</v>
      </c>
      <c r="C5">
        <v>180065</v>
      </c>
      <c r="E5" s="3">
        <v>4</v>
      </c>
      <c r="F5" s="4">
        <v>188915</v>
      </c>
      <c r="G5" s="4">
        <v>113592</v>
      </c>
      <c r="H5">
        <f t="shared" si="0"/>
        <v>0.97507115793319854</v>
      </c>
      <c r="L5">
        <f>47/4.1</f>
        <v>11.463414634146343</v>
      </c>
    </row>
    <row r="6" spans="1:15">
      <c r="A6" t="s">
        <v>9</v>
      </c>
      <c r="B6">
        <v>25</v>
      </c>
      <c r="C6">
        <v>195096</v>
      </c>
      <c r="E6" s="3">
        <v>5</v>
      </c>
      <c r="F6" s="4">
        <v>183614</v>
      </c>
      <c r="G6" s="4">
        <v>111831</v>
      </c>
      <c r="H6">
        <f t="shared" si="0"/>
        <v>0.95995477377656457</v>
      </c>
      <c r="L6">
        <f>52/4.2</f>
        <v>12.38095238095238</v>
      </c>
    </row>
    <row r="7" spans="1:15">
      <c r="A7" t="s">
        <v>10</v>
      </c>
      <c r="B7">
        <v>26</v>
      </c>
      <c r="C7">
        <v>172335</v>
      </c>
      <c r="E7" s="3">
        <v>6</v>
      </c>
      <c r="F7" s="4">
        <v>189029</v>
      </c>
      <c r="G7" s="4">
        <v>117500</v>
      </c>
      <c r="H7">
        <f t="shared" si="0"/>
        <v>1.0086173415130539</v>
      </c>
    </row>
    <row r="8" spans="1:15">
      <c r="A8" t="s">
        <v>11</v>
      </c>
      <c r="B8">
        <v>27</v>
      </c>
      <c r="C8">
        <v>233227</v>
      </c>
      <c r="E8" s="3">
        <v>7</v>
      </c>
      <c r="F8" s="4">
        <v>191538</v>
      </c>
      <c r="G8" s="4">
        <v>116993</v>
      </c>
      <c r="H8">
        <f t="shared" si="0"/>
        <v>1.0042652649841424</v>
      </c>
    </row>
    <row r="9" spans="1:15">
      <c r="A9" t="s">
        <v>12</v>
      </c>
      <c r="B9">
        <v>28</v>
      </c>
      <c r="C9">
        <v>198912</v>
      </c>
      <c r="E9" s="3">
        <v>8</v>
      </c>
      <c r="F9" s="4">
        <v>189592</v>
      </c>
      <c r="G9" s="4">
        <v>98619</v>
      </c>
      <c r="H9">
        <f t="shared" si="0"/>
        <v>0.8465432647036244</v>
      </c>
    </row>
    <row r="10" spans="1:15">
      <c r="A10" t="s">
        <v>13</v>
      </c>
      <c r="B10">
        <v>29</v>
      </c>
      <c r="C10">
        <v>178049</v>
      </c>
      <c r="E10" s="3">
        <v>9</v>
      </c>
      <c r="F10" s="4">
        <v>190030</v>
      </c>
      <c r="G10" s="4">
        <v>100751</v>
      </c>
      <c r="H10">
        <f t="shared" si="0"/>
        <v>0.86484430446622729</v>
      </c>
    </row>
    <row r="11" spans="1:15">
      <c r="A11" t="s">
        <v>14</v>
      </c>
      <c r="B11">
        <v>30</v>
      </c>
      <c r="C11">
        <v>158560</v>
      </c>
      <c r="E11" s="3">
        <v>10</v>
      </c>
      <c r="F11" s="4">
        <v>182111</v>
      </c>
      <c r="G11" s="4">
        <v>113547</v>
      </c>
      <c r="H11">
        <f t="shared" si="0"/>
        <v>0.97468487895134248</v>
      </c>
    </row>
    <row r="12" spans="1:15">
      <c r="A12" t="s">
        <v>15</v>
      </c>
      <c r="B12">
        <v>31</v>
      </c>
      <c r="C12">
        <v>160853</v>
      </c>
      <c r="E12" s="3">
        <v>11</v>
      </c>
      <c r="F12" s="4">
        <v>201838</v>
      </c>
      <c r="G12" s="4">
        <v>103056</v>
      </c>
      <c r="H12">
        <f t="shared" si="0"/>
        <v>0.88463037231463226</v>
      </c>
    </row>
    <row r="13" spans="1:15">
      <c r="A13" t="s">
        <v>16</v>
      </c>
      <c r="B13">
        <v>32</v>
      </c>
      <c r="C13">
        <v>147999</v>
      </c>
      <c r="E13" s="3">
        <v>12</v>
      </c>
      <c r="F13" s="4">
        <v>192311</v>
      </c>
      <c r="G13" s="4">
        <v>108312</v>
      </c>
      <c r="H13">
        <f t="shared" si="0"/>
        <v>0.92974775739542048</v>
      </c>
    </row>
    <row r="14" spans="1:15">
      <c r="A14" t="s">
        <v>17</v>
      </c>
      <c r="B14">
        <v>33</v>
      </c>
      <c r="C14">
        <v>131261</v>
      </c>
      <c r="E14" s="3">
        <v>13</v>
      </c>
      <c r="F14" s="4">
        <v>202815</v>
      </c>
      <c r="G14" s="4">
        <v>133524</v>
      </c>
      <c r="H14">
        <f t="shared" si="0"/>
        <v>1.1461669949633109</v>
      </c>
      <c r="O14">
        <f>25*4000</f>
        <v>100000</v>
      </c>
    </row>
    <row r="15" spans="1:15">
      <c r="A15" t="s">
        <v>18</v>
      </c>
      <c r="B15">
        <v>34</v>
      </c>
      <c r="C15">
        <v>131512</v>
      </c>
      <c r="E15" s="3">
        <v>14</v>
      </c>
      <c r="F15" s="4">
        <v>207196</v>
      </c>
      <c r="G15" s="4">
        <v>121887</v>
      </c>
      <c r="H15">
        <f t="shared" si="0"/>
        <v>1.0462752502553327</v>
      </c>
    </row>
    <row r="16" spans="1:15">
      <c r="A16" t="s">
        <v>19</v>
      </c>
      <c r="B16">
        <v>35</v>
      </c>
      <c r="C16">
        <v>148365</v>
      </c>
      <c r="E16" s="3">
        <v>15</v>
      </c>
      <c r="F16" s="4">
        <v>188140</v>
      </c>
      <c r="G16" s="4">
        <v>109590</v>
      </c>
      <c r="H16">
        <f t="shared" si="0"/>
        <v>0.94071808048013261</v>
      </c>
    </row>
    <row r="17" spans="1:17">
      <c r="A17" t="s">
        <v>20</v>
      </c>
      <c r="B17">
        <v>36</v>
      </c>
      <c r="C17">
        <v>172147</v>
      </c>
      <c r="E17" s="3">
        <v>16</v>
      </c>
      <c r="F17" s="4">
        <v>209458</v>
      </c>
      <c r="G17" s="4">
        <v>105641</v>
      </c>
      <c r="H17">
        <f t="shared" si="0"/>
        <v>0.90681995382791947</v>
      </c>
      <c r="Q17">
        <f>6000*40</f>
        <v>240000</v>
      </c>
    </row>
    <row r="18" spans="1:17">
      <c r="A18" t="s">
        <v>21</v>
      </c>
      <c r="B18">
        <v>37</v>
      </c>
      <c r="C18">
        <v>179867</v>
      </c>
      <c r="E18" s="3">
        <v>17</v>
      </c>
      <c r="F18" s="4">
        <v>145570</v>
      </c>
      <c r="G18" s="4">
        <v>97990</v>
      </c>
      <c r="H18">
        <f t="shared" si="0"/>
        <v>0.84114394293501416</v>
      </c>
      <c r="L18">
        <f>12000*12*30</f>
        <v>4320000</v>
      </c>
      <c r="Q18">
        <f>12000*40</f>
        <v>480000</v>
      </c>
    </row>
    <row r="19" spans="1:17">
      <c r="A19" t="s">
        <v>22</v>
      </c>
      <c r="B19">
        <v>38</v>
      </c>
      <c r="C19">
        <v>201320</v>
      </c>
      <c r="E19" s="3">
        <v>18</v>
      </c>
      <c r="F19" s="4">
        <v>193615</v>
      </c>
      <c r="G19" s="4">
        <v>115354</v>
      </c>
      <c r="H19">
        <f t="shared" si="0"/>
        <v>0.99019612606720708</v>
      </c>
      <c r="Q19" t="s">
        <v>205</v>
      </c>
    </row>
    <row r="20" spans="1:17">
      <c r="A20" t="s">
        <v>23</v>
      </c>
      <c r="B20">
        <v>39</v>
      </c>
      <c r="C20">
        <v>170798</v>
      </c>
      <c r="E20" s="3">
        <v>19</v>
      </c>
      <c r="F20" s="4">
        <v>189022</v>
      </c>
      <c r="G20" s="4">
        <v>79003</v>
      </c>
      <c r="H20">
        <f t="shared" si="0"/>
        <v>0.67815996452387917</v>
      </c>
      <c r="Q20">
        <f>5*1.9</f>
        <v>9.5</v>
      </c>
    </row>
    <row r="21" spans="1:17">
      <c r="A21" t="s">
        <v>24</v>
      </c>
      <c r="B21">
        <v>40</v>
      </c>
      <c r="C21">
        <v>212215</v>
      </c>
      <c r="E21" s="3">
        <v>20</v>
      </c>
      <c r="F21" s="4">
        <v>184244</v>
      </c>
      <c r="G21" s="4">
        <v>104873</v>
      </c>
      <c r="H21">
        <f t="shared" si="0"/>
        <v>0.90022745920424263</v>
      </c>
      <c r="Q21">
        <f>5*1.9*1.2</f>
        <v>11.4</v>
      </c>
    </row>
    <row r="22" spans="1:17">
      <c r="A22" t="s">
        <v>25</v>
      </c>
      <c r="B22">
        <v>41</v>
      </c>
      <c r="C22">
        <v>200282</v>
      </c>
      <c r="E22" s="3">
        <v>21</v>
      </c>
      <c r="F22" s="4">
        <v>153643</v>
      </c>
      <c r="G22" s="4">
        <v>113781</v>
      </c>
      <c r="H22">
        <f t="shared" si="0"/>
        <v>0.97669352965699396</v>
      </c>
    </row>
    <row r="23" spans="1:17">
      <c r="A23" t="s">
        <v>26</v>
      </c>
      <c r="B23">
        <v>42</v>
      </c>
      <c r="C23">
        <v>189779</v>
      </c>
      <c r="E23" s="3">
        <v>22</v>
      </c>
      <c r="F23" s="4">
        <v>194938</v>
      </c>
      <c r="G23" s="4">
        <v>123581</v>
      </c>
      <c r="H23">
        <f t="shared" si="0"/>
        <v>1.06081650792787</v>
      </c>
    </row>
    <row r="24" spans="1:17">
      <c r="A24" t="s">
        <v>27</v>
      </c>
      <c r="B24">
        <v>43</v>
      </c>
      <c r="C24">
        <v>174692</v>
      </c>
      <c r="E24" s="3">
        <v>23</v>
      </c>
      <c r="F24" s="4">
        <v>196704</v>
      </c>
      <c r="G24" s="4">
        <v>123193</v>
      </c>
      <c r="H24">
        <f t="shared" si="0"/>
        <v>1.0574859247065334</v>
      </c>
    </row>
    <row r="25" spans="1:17">
      <c r="A25" t="s">
        <v>28</v>
      </c>
      <c r="B25">
        <v>44</v>
      </c>
      <c r="C25">
        <v>156754</v>
      </c>
      <c r="E25" s="3">
        <v>24</v>
      </c>
      <c r="F25" s="4">
        <v>199359</v>
      </c>
      <c r="G25" s="4">
        <v>125416</v>
      </c>
      <c r="H25">
        <f t="shared" si="0"/>
        <v>1.0765681064102228</v>
      </c>
    </row>
    <row r="26" spans="1:17">
      <c r="A26" t="s">
        <v>29</v>
      </c>
      <c r="B26">
        <v>45</v>
      </c>
      <c r="C26">
        <v>141155</v>
      </c>
      <c r="E26" s="3">
        <v>25</v>
      </c>
      <c r="F26" s="4">
        <v>195096</v>
      </c>
      <c r="G26" s="4">
        <v>128727</v>
      </c>
      <c r="H26">
        <f t="shared" si="0"/>
        <v>1.1049896554974545</v>
      </c>
    </row>
    <row r="27" spans="1:17">
      <c r="A27" t="s">
        <v>30</v>
      </c>
      <c r="B27">
        <v>46</v>
      </c>
      <c r="C27">
        <v>150370</v>
      </c>
      <c r="E27" s="3">
        <v>26</v>
      </c>
      <c r="F27" s="4">
        <v>233726</v>
      </c>
      <c r="G27" s="4">
        <v>126583</v>
      </c>
      <c r="H27">
        <f t="shared" si="0"/>
        <v>1.0865856080063567</v>
      </c>
    </row>
    <row r="28" spans="1:17">
      <c r="A28" t="s">
        <v>31</v>
      </c>
      <c r="B28">
        <v>47</v>
      </c>
      <c r="C28">
        <v>148740</v>
      </c>
      <c r="E28" s="3">
        <v>27</v>
      </c>
      <c r="F28" s="4">
        <v>233227</v>
      </c>
      <c r="G28" s="4">
        <v>119742</v>
      </c>
      <c r="H28">
        <f t="shared" si="0"/>
        <v>1.0278626187868605</v>
      </c>
    </row>
    <row r="29" spans="1:17">
      <c r="A29" t="s">
        <v>32</v>
      </c>
      <c r="B29">
        <v>48</v>
      </c>
      <c r="C29">
        <v>198020</v>
      </c>
      <c r="E29" s="3">
        <v>28</v>
      </c>
      <c r="F29" s="4">
        <v>198912</v>
      </c>
      <c r="G29" s="4">
        <v>114014</v>
      </c>
      <c r="H29">
        <f t="shared" si="0"/>
        <v>0.97869359638527098</v>
      </c>
    </row>
    <row r="30" spans="1:17">
      <c r="A30" t="s">
        <v>33</v>
      </c>
      <c r="B30">
        <v>49</v>
      </c>
      <c r="C30">
        <v>191308</v>
      </c>
      <c r="E30" s="3">
        <v>29</v>
      </c>
      <c r="F30" s="4">
        <v>187294</v>
      </c>
      <c r="G30" s="4">
        <v>109523</v>
      </c>
      <c r="H30">
        <f t="shared" si="0"/>
        <v>0.94014295399603587</v>
      </c>
    </row>
    <row r="31" spans="1:17">
      <c r="A31" t="s">
        <v>34</v>
      </c>
      <c r="B31">
        <v>50</v>
      </c>
      <c r="C31">
        <v>189775</v>
      </c>
      <c r="E31" s="3">
        <v>30</v>
      </c>
      <c r="F31" s="4">
        <v>193724</v>
      </c>
      <c r="G31" s="4">
        <v>111436</v>
      </c>
      <c r="H31">
        <f t="shared" si="0"/>
        <v>0.95656410271360581</v>
      </c>
    </row>
    <row r="32" spans="1:17">
      <c r="A32" t="s">
        <v>35</v>
      </c>
      <c r="B32">
        <v>51</v>
      </c>
      <c r="C32">
        <v>282107</v>
      </c>
      <c r="E32" s="3">
        <v>31</v>
      </c>
      <c r="F32" s="4">
        <v>174331</v>
      </c>
      <c r="G32" s="4">
        <v>109944</v>
      </c>
      <c r="H32">
        <f t="shared" si="0"/>
        <v>0.94375680847073362</v>
      </c>
    </row>
    <row r="33" spans="1:8">
      <c r="A33" t="s">
        <v>36</v>
      </c>
      <c r="B33">
        <v>52</v>
      </c>
      <c r="C33">
        <v>238218</v>
      </c>
      <c r="E33" s="3">
        <v>32</v>
      </c>
      <c r="F33" s="4">
        <v>156115</v>
      </c>
      <c r="G33" s="4">
        <v>102171</v>
      </c>
      <c r="H33">
        <f t="shared" si="0"/>
        <v>0.87703355233812963</v>
      </c>
    </row>
    <row r="34" spans="1:8">
      <c r="A34" t="s">
        <v>37</v>
      </c>
      <c r="B34">
        <v>53</v>
      </c>
      <c r="C34">
        <v>272181</v>
      </c>
      <c r="E34" s="3">
        <v>33</v>
      </c>
      <c r="F34" s="4">
        <v>147101</v>
      </c>
      <c r="G34" s="4">
        <v>100387</v>
      </c>
      <c r="H34">
        <f t="shared" si="0"/>
        <v>0.8617197367018804</v>
      </c>
    </row>
    <row r="35" spans="1:8">
      <c r="A35" t="s">
        <v>38</v>
      </c>
      <c r="B35">
        <v>1</v>
      </c>
      <c r="C35">
        <v>178446</v>
      </c>
      <c r="E35" s="3">
        <v>34</v>
      </c>
      <c r="F35" s="4">
        <v>133702</v>
      </c>
      <c r="G35" s="4">
        <v>94144</v>
      </c>
      <c r="H35">
        <f t="shared" si="0"/>
        <v>0.80812996595238262</v>
      </c>
    </row>
    <row r="36" spans="1:8">
      <c r="A36" t="s">
        <v>39</v>
      </c>
      <c r="B36">
        <v>2</v>
      </c>
      <c r="C36">
        <v>21031</v>
      </c>
      <c r="E36" s="3">
        <v>35</v>
      </c>
      <c r="F36" s="4">
        <v>194214</v>
      </c>
      <c r="G36" s="4">
        <v>113865</v>
      </c>
      <c r="H36">
        <f t="shared" si="0"/>
        <v>0.97741458375645862</v>
      </c>
    </row>
    <row r="37" spans="1:8">
      <c r="A37" t="s">
        <v>40</v>
      </c>
      <c r="B37">
        <v>9</v>
      </c>
      <c r="C37">
        <v>190030</v>
      </c>
      <c r="E37" s="3">
        <v>36</v>
      </c>
      <c r="F37" s="4">
        <v>217354</v>
      </c>
      <c r="G37" s="4">
        <v>116564</v>
      </c>
      <c r="H37">
        <f t="shared" si="0"/>
        <v>1.0005827386904478</v>
      </c>
    </row>
    <row r="38" spans="1:8">
      <c r="A38" t="s">
        <v>41</v>
      </c>
      <c r="B38">
        <v>10</v>
      </c>
      <c r="C38">
        <v>175081</v>
      </c>
      <c r="E38" s="3">
        <v>37</v>
      </c>
      <c r="F38" s="4">
        <v>227270</v>
      </c>
      <c r="G38" s="4">
        <v>118217</v>
      </c>
      <c r="H38">
        <f t="shared" si="0"/>
        <v>1.0147720532906273</v>
      </c>
    </row>
    <row r="39" spans="1:8">
      <c r="A39" t="s">
        <v>42</v>
      </c>
      <c r="B39">
        <v>11</v>
      </c>
      <c r="C39">
        <v>201838</v>
      </c>
      <c r="E39" s="3">
        <v>38</v>
      </c>
      <c r="F39" s="4">
        <v>201320</v>
      </c>
      <c r="G39" s="4">
        <v>120198</v>
      </c>
      <c r="H39">
        <f t="shared" si="0"/>
        <v>1.0317769124696685</v>
      </c>
    </row>
    <row r="40" spans="1:8">
      <c r="A40" t="s">
        <v>43</v>
      </c>
      <c r="B40">
        <v>12</v>
      </c>
      <c r="C40">
        <v>192311</v>
      </c>
      <c r="E40" s="3">
        <v>39</v>
      </c>
      <c r="F40" s="4">
        <v>217110</v>
      </c>
      <c r="G40" s="4">
        <v>102870</v>
      </c>
      <c r="H40">
        <f t="shared" si="0"/>
        <v>0.88303375252296057</v>
      </c>
    </row>
    <row r="41" spans="1:8">
      <c r="A41" t="s">
        <v>44</v>
      </c>
      <c r="B41">
        <v>13</v>
      </c>
      <c r="C41">
        <v>180433</v>
      </c>
      <c r="E41" s="3">
        <v>40</v>
      </c>
      <c r="F41" s="4">
        <v>222243</v>
      </c>
      <c r="G41" s="4">
        <v>111870</v>
      </c>
      <c r="H41">
        <f t="shared" si="0"/>
        <v>0.96028954889417317</v>
      </c>
    </row>
    <row r="42" spans="1:8">
      <c r="A42" t="s">
        <v>45</v>
      </c>
      <c r="B42">
        <v>14</v>
      </c>
      <c r="C42">
        <v>159149</v>
      </c>
      <c r="E42" s="3">
        <v>41</v>
      </c>
      <c r="F42" s="4">
        <v>200282</v>
      </c>
      <c r="G42" s="4">
        <v>118213</v>
      </c>
      <c r="H42">
        <f t="shared" si="0"/>
        <v>1.0147377173811289</v>
      </c>
    </row>
    <row r="43" spans="1:8">
      <c r="A43" t="s">
        <v>46</v>
      </c>
      <c r="B43">
        <v>15</v>
      </c>
      <c r="C43">
        <v>188140</v>
      </c>
      <c r="E43" s="3">
        <v>42</v>
      </c>
      <c r="F43" s="4">
        <v>189779</v>
      </c>
      <c r="G43" s="4">
        <v>107134</v>
      </c>
      <c r="H43">
        <f t="shared" si="0"/>
        <v>0.91963583204816612</v>
      </c>
    </row>
    <row r="44" spans="1:8">
      <c r="A44" t="s">
        <v>47</v>
      </c>
      <c r="B44">
        <v>16</v>
      </c>
      <c r="C44">
        <v>209458</v>
      </c>
      <c r="E44" s="3">
        <v>43</v>
      </c>
      <c r="F44" s="4">
        <v>174692</v>
      </c>
      <c r="G44" s="4">
        <v>119559</v>
      </c>
      <c r="H44">
        <f t="shared" si="0"/>
        <v>1.0262917509273126</v>
      </c>
    </row>
    <row r="45" spans="1:8">
      <c r="A45" t="s">
        <v>48</v>
      </c>
      <c r="B45">
        <v>17</v>
      </c>
      <c r="C45">
        <v>145570</v>
      </c>
      <c r="E45" s="3">
        <v>44</v>
      </c>
      <c r="F45" s="4">
        <v>156754</v>
      </c>
      <c r="G45" s="4">
        <v>117801</v>
      </c>
      <c r="H45">
        <f t="shared" si="0"/>
        <v>1.0112011187028023</v>
      </c>
    </row>
    <row r="46" spans="1:8">
      <c r="A46" t="s">
        <v>49</v>
      </c>
      <c r="B46">
        <v>18</v>
      </c>
      <c r="C46">
        <v>193615</v>
      </c>
      <c r="E46" s="3">
        <v>45</v>
      </c>
      <c r="F46" s="4">
        <v>141155</v>
      </c>
      <c r="G46" s="4">
        <v>113778</v>
      </c>
      <c r="H46">
        <f t="shared" si="0"/>
        <v>0.97666777772487023</v>
      </c>
    </row>
    <row r="47" spans="1:8">
      <c r="A47" t="s">
        <v>50</v>
      </c>
      <c r="B47">
        <v>19</v>
      </c>
      <c r="C47">
        <v>189022</v>
      </c>
      <c r="E47" s="3">
        <v>46</v>
      </c>
      <c r="F47" s="4">
        <v>150370</v>
      </c>
      <c r="G47" s="4">
        <v>110111</v>
      </c>
      <c r="H47">
        <f t="shared" si="0"/>
        <v>0.94519033269228836</v>
      </c>
    </row>
    <row r="48" spans="1:8">
      <c r="A48" t="s">
        <v>51</v>
      </c>
      <c r="B48">
        <v>20</v>
      </c>
      <c r="C48">
        <v>184244</v>
      </c>
      <c r="E48" s="3">
        <v>47</v>
      </c>
      <c r="F48" s="4">
        <v>148740</v>
      </c>
      <c r="G48" s="4">
        <v>121498</v>
      </c>
      <c r="H48">
        <f t="shared" si="0"/>
        <v>1.0429360830566214</v>
      </c>
    </row>
    <row r="49" spans="1:8">
      <c r="A49" t="s">
        <v>52</v>
      </c>
      <c r="B49">
        <v>21</v>
      </c>
      <c r="C49">
        <v>153643</v>
      </c>
      <c r="E49" s="3">
        <v>48</v>
      </c>
      <c r="F49" s="4">
        <v>198020</v>
      </c>
      <c r="G49" s="4">
        <v>121847</v>
      </c>
      <c r="H49">
        <f t="shared" si="0"/>
        <v>1.0459318911603497</v>
      </c>
    </row>
    <row r="50" spans="1:8">
      <c r="A50" t="s">
        <v>53</v>
      </c>
      <c r="B50">
        <v>22</v>
      </c>
      <c r="C50">
        <v>194938</v>
      </c>
      <c r="E50" s="3">
        <v>49</v>
      </c>
      <c r="F50" s="4">
        <v>191308</v>
      </c>
      <c r="G50" s="4">
        <v>134803</v>
      </c>
      <c r="H50">
        <f t="shared" si="0"/>
        <v>1.1571459020253976</v>
      </c>
    </row>
    <row r="51" spans="1:8">
      <c r="A51" t="s">
        <v>54</v>
      </c>
      <c r="B51">
        <v>23</v>
      </c>
      <c r="C51">
        <v>196704</v>
      </c>
      <c r="E51" s="3">
        <v>50</v>
      </c>
      <c r="F51" s="4">
        <v>189775</v>
      </c>
      <c r="G51" s="4">
        <v>139111</v>
      </c>
      <c r="H51">
        <f t="shared" si="0"/>
        <v>1.1941256765550847</v>
      </c>
    </row>
    <row r="52" spans="1:8">
      <c r="A52" t="s">
        <v>55</v>
      </c>
      <c r="B52">
        <v>24</v>
      </c>
      <c r="C52">
        <v>199359</v>
      </c>
      <c r="E52" s="3">
        <v>51</v>
      </c>
      <c r="F52" s="4">
        <v>282107</v>
      </c>
      <c r="G52" s="4">
        <v>139212</v>
      </c>
      <c r="H52">
        <f t="shared" si="0"/>
        <v>1.1949926582699173</v>
      </c>
    </row>
    <row r="53" spans="1:8">
      <c r="A53" t="s">
        <v>56</v>
      </c>
      <c r="B53">
        <v>25</v>
      </c>
      <c r="C53">
        <v>167834</v>
      </c>
      <c r="E53" s="3">
        <v>52</v>
      </c>
      <c r="F53" s="4">
        <v>282012</v>
      </c>
      <c r="G53" s="4">
        <v>145642</v>
      </c>
      <c r="H53">
        <f t="shared" si="0"/>
        <v>1.2501876327884613</v>
      </c>
    </row>
    <row r="54" spans="1:8">
      <c r="A54" t="s">
        <v>57</v>
      </c>
      <c r="B54">
        <v>26</v>
      </c>
      <c r="C54">
        <v>233726</v>
      </c>
      <c r="E54" s="3">
        <v>53</v>
      </c>
      <c r="F54" s="4">
        <v>272181</v>
      </c>
      <c r="G54" s="4">
        <v>155660</v>
      </c>
      <c r="H54">
        <f t="shared" si="0"/>
        <v>1.3361819181269956</v>
      </c>
    </row>
    <row r="55" spans="1:8">
      <c r="A55" t="s">
        <v>58</v>
      </c>
      <c r="B55">
        <v>27</v>
      </c>
      <c r="C55">
        <v>199706</v>
      </c>
      <c r="E55" s="3" t="s">
        <v>92</v>
      </c>
      <c r="F55" s="4">
        <v>306934</v>
      </c>
    </row>
    <row r="56" spans="1:8">
      <c r="A56" t="s">
        <v>59</v>
      </c>
      <c r="B56">
        <v>28</v>
      </c>
      <c r="C56">
        <v>163549</v>
      </c>
    </row>
    <row r="57" spans="1:8">
      <c r="A57" t="s">
        <v>60</v>
      </c>
      <c r="B57">
        <v>29</v>
      </c>
      <c r="C57">
        <v>187294</v>
      </c>
    </row>
    <row r="58" spans="1:8">
      <c r="A58" t="s">
        <v>61</v>
      </c>
      <c r="B58">
        <v>30</v>
      </c>
      <c r="C58">
        <v>193724</v>
      </c>
    </row>
    <row r="59" spans="1:8">
      <c r="A59" t="s">
        <v>62</v>
      </c>
      <c r="B59">
        <v>31</v>
      </c>
      <c r="C59">
        <v>174331</v>
      </c>
    </row>
    <row r="60" spans="1:8">
      <c r="A60" t="s">
        <v>63</v>
      </c>
      <c r="B60">
        <v>32</v>
      </c>
      <c r="C60">
        <v>156115</v>
      </c>
    </row>
    <row r="61" spans="1:8">
      <c r="A61" t="s">
        <v>64</v>
      </c>
      <c r="B61">
        <v>33</v>
      </c>
      <c r="C61">
        <v>147101</v>
      </c>
    </row>
    <row r="62" spans="1:8">
      <c r="A62" t="s">
        <v>65</v>
      </c>
      <c r="B62">
        <v>34</v>
      </c>
      <c r="C62">
        <v>133702</v>
      </c>
    </row>
    <row r="63" spans="1:8">
      <c r="A63" t="s">
        <v>66</v>
      </c>
      <c r="B63">
        <v>35</v>
      </c>
      <c r="C63">
        <v>194214</v>
      </c>
    </row>
    <row r="64" spans="1:8">
      <c r="A64" t="s">
        <v>67</v>
      </c>
      <c r="B64">
        <v>36</v>
      </c>
      <c r="C64">
        <v>217354</v>
      </c>
    </row>
    <row r="65" spans="1:3">
      <c r="A65" t="s">
        <v>68</v>
      </c>
      <c r="B65">
        <v>37</v>
      </c>
      <c r="C65">
        <v>227270</v>
      </c>
    </row>
    <row r="66" spans="1:3">
      <c r="A66" t="s">
        <v>69</v>
      </c>
      <c r="B66">
        <v>38</v>
      </c>
      <c r="C66">
        <v>177073</v>
      </c>
    </row>
    <row r="67" spans="1:3">
      <c r="A67" t="s">
        <v>70</v>
      </c>
      <c r="B67">
        <v>39</v>
      </c>
      <c r="C67">
        <v>217110</v>
      </c>
    </row>
    <row r="68" spans="1:3">
      <c r="A68" t="s">
        <v>71</v>
      </c>
      <c r="B68">
        <v>40</v>
      </c>
      <c r="C68">
        <v>222243</v>
      </c>
    </row>
    <row r="69" spans="1:3">
      <c r="A69" t="s">
        <v>72</v>
      </c>
      <c r="B69">
        <v>41</v>
      </c>
      <c r="C69">
        <v>45680</v>
      </c>
    </row>
    <row r="70" spans="1:3">
      <c r="A70" t="s">
        <v>73</v>
      </c>
      <c r="B70">
        <v>52</v>
      </c>
      <c r="C70">
        <v>282012</v>
      </c>
    </row>
    <row r="71" spans="1:3">
      <c r="A71" t="s">
        <v>74</v>
      </c>
      <c r="B71">
        <v>1</v>
      </c>
      <c r="C71">
        <v>306934</v>
      </c>
    </row>
    <row r="72" spans="1:3">
      <c r="A72" t="s">
        <v>75</v>
      </c>
      <c r="B72">
        <v>2</v>
      </c>
      <c r="C72">
        <v>197404</v>
      </c>
    </row>
    <row r="73" spans="1:3">
      <c r="A73" t="s">
        <v>76</v>
      </c>
      <c r="B73">
        <v>3</v>
      </c>
      <c r="C73">
        <v>187582</v>
      </c>
    </row>
    <row r="74" spans="1:3">
      <c r="A74" t="s">
        <v>77</v>
      </c>
      <c r="B74">
        <v>4</v>
      </c>
      <c r="C74">
        <v>188915</v>
      </c>
    </row>
    <row r="75" spans="1:3">
      <c r="A75" t="s">
        <v>78</v>
      </c>
      <c r="B75">
        <v>5</v>
      </c>
      <c r="C75">
        <v>183614</v>
      </c>
    </row>
    <row r="76" spans="1:3">
      <c r="A76" t="s">
        <v>79</v>
      </c>
      <c r="B76">
        <v>6</v>
      </c>
      <c r="C76">
        <v>189029</v>
      </c>
    </row>
    <row r="77" spans="1:3">
      <c r="A77" t="s">
        <v>80</v>
      </c>
      <c r="B77">
        <v>7</v>
      </c>
      <c r="C77">
        <v>191538</v>
      </c>
    </row>
    <row r="78" spans="1:3">
      <c r="A78" t="s">
        <v>81</v>
      </c>
      <c r="B78">
        <v>8</v>
      </c>
      <c r="C78">
        <v>189592</v>
      </c>
    </row>
    <row r="79" spans="1:3">
      <c r="A79" t="s">
        <v>82</v>
      </c>
      <c r="B79">
        <v>9</v>
      </c>
      <c r="C79">
        <v>102084</v>
      </c>
    </row>
    <row r="80" spans="1:3">
      <c r="A80" t="s">
        <v>83</v>
      </c>
      <c r="B80">
        <v>10</v>
      </c>
      <c r="C80">
        <v>182111</v>
      </c>
    </row>
    <row r="81" spans="1:3">
      <c r="A81" t="s">
        <v>84</v>
      </c>
      <c r="B81">
        <v>11</v>
      </c>
      <c r="C81">
        <v>196534</v>
      </c>
    </row>
    <row r="82" spans="1:3">
      <c r="A82" t="s">
        <v>85</v>
      </c>
      <c r="B82">
        <v>12</v>
      </c>
      <c r="C82">
        <v>188802</v>
      </c>
    </row>
    <row r="83" spans="1:3">
      <c r="A83" t="s">
        <v>86</v>
      </c>
      <c r="B83">
        <v>13</v>
      </c>
      <c r="C83">
        <v>202815</v>
      </c>
    </row>
    <row r="84" spans="1:3">
      <c r="A84" t="s">
        <v>87</v>
      </c>
      <c r="B84">
        <v>14</v>
      </c>
      <c r="C84">
        <v>207196</v>
      </c>
    </row>
    <row r="85" spans="1:3">
      <c r="A85" t="s">
        <v>88</v>
      </c>
      <c r="B85">
        <v>15</v>
      </c>
      <c r="C85">
        <v>173372</v>
      </c>
    </row>
    <row r="86" spans="1:3">
      <c r="A86" t="s">
        <v>89</v>
      </c>
      <c r="B86">
        <v>16</v>
      </c>
      <c r="C86">
        <v>31939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AF86-17ED-014A-B4E0-117FD6ED870A}">
  <dimension ref="A1:B366"/>
  <sheetViews>
    <sheetView workbookViewId="0">
      <selection activeCell="B2" sqref="B2"/>
    </sheetView>
  </sheetViews>
  <sheetFormatPr baseColWidth="10" defaultRowHeight="16"/>
  <cols>
    <col min="1" max="1" width="39.6640625" bestFit="1" customWidth="1"/>
    <col min="2" max="2" width="19.83203125" bestFit="1" customWidth="1"/>
  </cols>
  <sheetData>
    <row r="1" spans="1:2">
      <c r="A1" t="s">
        <v>115</v>
      </c>
      <c r="B1" t="s">
        <v>116</v>
      </c>
    </row>
    <row r="2" spans="1:2">
      <c r="A2" t="s">
        <v>73</v>
      </c>
      <c r="B2">
        <v>197499.375</v>
      </c>
    </row>
    <row r="3" spans="1:2">
      <c r="A3" t="s">
        <v>73</v>
      </c>
      <c r="B3">
        <v>700754.125</v>
      </c>
    </row>
    <row r="4" spans="1:2">
      <c r="A4" t="s">
        <v>74</v>
      </c>
      <c r="B4">
        <v>959984.625</v>
      </c>
    </row>
    <row r="5" spans="1:2">
      <c r="A5" t="s">
        <v>74</v>
      </c>
      <c r="B5">
        <v>963983.5</v>
      </c>
    </row>
    <row r="6" spans="1:2">
      <c r="A6" t="s">
        <v>74</v>
      </c>
      <c r="B6">
        <v>907969.375</v>
      </c>
    </row>
    <row r="7" spans="1:2">
      <c r="A7" t="s">
        <v>74</v>
      </c>
      <c r="B7">
        <v>186087.875</v>
      </c>
    </row>
    <row r="8" spans="1:2">
      <c r="A8" t="s">
        <v>74</v>
      </c>
      <c r="B8">
        <v>1395344.375</v>
      </c>
    </row>
    <row r="9" spans="1:2">
      <c r="A9" t="s">
        <v>74</v>
      </c>
      <c r="B9">
        <v>2153751.25</v>
      </c>
    </row>
    <row r="10" spans="1:2">
      <c r="A10" t="s">
        <v>74</v>
      </c>
      <c r="B10">
        <v>765494.625</v>
      </c>
    </row>
    <row r="11" spans="1:2">
      <c r="A11" t="s">
        <v>75</v>
      </c>
      <c r="B11">
        <v>652315.5</v>
      </c>
    </row>
    <row r="12" spans="1:2">
      <c r="A12" t="s">
        <v>75</v>
      </c>
      <c r="B12">
        <v>658063.875</v>
      </c>
    </row>
    <row r="13" spans="1:2">
      <c r="A13" t="s">
        <v>75</v>
      </c>
      <c r="B13">
        <v>619826</v>
      </c>
    </row>
    <row r="14" spans="1:2">
      <c r="A14" t="s">
        <v>75</v>
      </c>
      <c r="B14">
        <v>628953.125</v>
      </c>
    </row>
    <row r="15" spans="1:2">
      <c r="A15" t="s">
        <v>75</v>
      </c>
      <c r="B15">
        <v>952531.625</v>
      </c>
    </row>
    <row r="16" spans="1:2">
      <c r="A16" t="s">
        <v>75</v>
      </c>
      <c r="B16">
        <v>1470258.25</v>
      </c>
    </row>
    <row r="17" spans="1:2">
      <c r="A17" t="s">
        <v>75</v>
      </c>
      <c r="B17">
        <v>549044.25</v>
      </c>
    </row>
    <row r="18" spans="1:2">
      <c r="A18" t="s">
        <v>76</v>
      </c>
      <c r="B18">
        <v>631993</v>
      </c>
    </row>
    <row r="19" spans="1:2">
      <c r="A19" t="s">
        <v>76</v>
      </c>
      <c r="B19">
        <v>638559.5</v>
      </c>
    </row>
    <row r="20" spans="1:2">
      <c r="A20" t="s">
        <v>76</v>
      </c>
      <c r="B20">
        <v>601454.375</v>
      </c>
    </row>
    <row r="21" spans="1:2">
      <c r="A21" t="s">
        <v>76</v>
      </c>
      <c r="B21">
        <v>608276</v>
      </c>
    </row>
    <row r="22" spans="1:2">
      <c r="A22" t="s">
        <v>76</v>
      </c>
      <c r="B22">
        <v>924298.75</v>
      </c>
    </row>
    <row r="23" spans="1:2">
      <c r="A23" t="s">
        <v>76</v>
      </c>
      <c r="B23">
        <v>1426680.25</v>
      </c>
    </row>
    <row r="24" spans="1:2">
      <c r="A24" t="s">
        <v>76</v>
      </c>
      <c r="B24">
        <v>541443.25</v>
      </c>
    </row>
    <row r="25" spans="1:2">
      <c r="A25" t="s">
        <v>77</v>
      </c>
      <c r="B25">
        <v>629099.125</v>
      </c>
    </row>
    <row r="26" spans="1:2">
      <c r="A26" t="s">
        <v>77</v>
      </c>
      <c r="B26">
        <v>635039.875</v>
      </c>
    </row>
    <row r="27" spans="1:2">
      <c r="A27" t="s">
        <v>77</v>
      </c>
      <c r="B27">
        <v>598139.75</v>
      </c>
    </row>
    <row r="28" spans="1:2">
      <c r="A28" t="s">
        <v>77</v>
      </c>
      <c r="B28">
        <v>606137.125</v>
      </c>
    </row>
    <row r="29" spans="1:2">
      <c r="A29" t="s">
        <v>77</v>
      </c>
      <c r="B29">
        <v>919205.25</v>
      </c>
    </row>
    <row r="30" spans="1:2">
      <c r="A30" t="s">
        <v>77</v>
      </c>
      <c r="B30">
        <v>1418817.125</v>
      </c>
    </row>
    <row r="31" spans="1:2">
      <c r="A31" t="s">
        <v>77</v>
      </c>
      <c r="B31">
        <v>533290.875</v>
      </c>
    </row>
    <row r="32" spans="1:2">
      <c r="A32" t="s">
        <v>78</v>
      </c>
      <c r="B32">
        <v>614944.25</v>
      </c>
    </row>
    <row r="33" spans="1:2">
      <c r="A33" t="s">
        <v>78</v>
      </c>
      <c r="B33">
        <v>621035.625</v>
      </c>
    </row>
    <row r="34" spans="1:2">
      <c r="A34" t="s">
        <v>78</v>
      </c>
      <c r="B34">
        <v>584949.25</v>
      </c>
    </row>
    <row r="35" spans="1:2">
      <c r="A35" t="s">
        <v>78</v>
      </c>
      <c r="B35">
        <v>592188.5</v>
      </c>
    </row>
    <row r="36" spans="1:2">
      <c r="A36" t="s">
        <v>78</v>
      </c>
      <c r="B36">
        <v>898935.5</v>
      </c>
    </row>
    <row r="37" spans="1:2">
      <c r="A37" t="s">
        <v>78</v>
      </c>
      <c r="B37">
        <v>1387530.5</v>
      </c>
    </row>
    <row r="38" spans="1:2">
      <c r="A38" t="s">
        <v>78</v>
      </c>
      <c r="B38">
        <v>524010.5</v>
      </c>
    </row>
    <row r="39" spans="1:2">
      <c r="A39" t="s">
        <v>79</v>
      </c>
      <c r="B39">
        <v>638893</v>
      </c>
    </row>
    <row r="40" spans="1:2">
      <c r="A40" t="s">
        <v>79</v>
      </c>
      <c r="B40">
        <v>645693.5</v>
      </c>
    </row>
    <row r="41" spans="1:2">
      <c r="A41" t="s">
        <v>79</v>
      </c>
      <c r="B41">
        <v>608174</v>
      </c>
    </row>
    <row r="42" spans="1:2">
      <c r="A42" t="s">
        <v>79</v>
      </c>
      <c r="B42">
        <v>614740.875</v>
      </c>
    </row>
    <row r="43" spans="1:2">
      <c r="A43" t="s">
        <v>79</v>
      </c>
      <c r="B43">
        <v>934627.25</v>
      </c>
    </row>
    <row r="44" spans="1:2">
      <c r="A44" t="s">
        <v>79</v>
      </c>
      <c r="B44">
        <v>1442621.5</v>
      </c>
    </row>
    <row r="45" spans="1:2">
      <c r="A45" t="s">
        <v>79</v>
      </c>
      <c r="B45">
        <v>548911</v>
      </c>
    </row>
    <row r="46" spans="1:2">
      <c r="A46" t="s">
        <v>80</v>
      </c>
      <c r="B46">
        <v>642305.625</v>
      </c>
    </row>
    <row r="47" spans="1:2">
      <c r="A47" t="s">
        <v>80</v>
      </c>
      <c r="B47">
        <v>648735.5</v>
      </c>
    </row>
    <row r="48" spans="1:2">
      <c r="A48" t="s">
        <v>80</v>
      </c>
      <c r="B48">
        <v>611040</v>
      </c>
    </row>
    <row r="49" spans="1:2">
      <c r="A49" t="s">
        <v>80</v>
      </c>
      <c r="B49">
        <v>618465</v>
      </c>
    </row>
    <row r="50" spans="1:2">
      <c r="A50" t="s">
        <v>80</v>
      </c>
      <c r="B50">
        <v>939030.5</v>
      </c>
    </row>
    <row r="51" spans="1:2">
      <c r="A51" t="s">
        <v>80</v>
      </c>
      <c r="B51">
        <v>1449417.625</v>
      </c>
    </row>
    <row r="52" spans="1:2">
      <c r="A52" t="s">
        <v>80</v>
      </c>
      <c r="B52">
        <v>547961.75</v>
      </c>
    </row>
    <row r="53" spans="1:2">
      <c r="A53" t="s">
        <v>81</v>
      </c>
      <c r="B53">
        <v>593640.5</v>
      </c>
    </row>
    <row r="54" spans="1:2">
      <c r="A54" t="s">
        <v>81</v>
      </c>
      <c r="B54">
        <v>596171.125</v>
      </c>
    </row>
    <row r="55" spans="1:2">
      <c r="A55" t="s">
        <v>81</v>
      </c>
      <c r="B55">
        <v>561530</v>
      </c>
    </row>
    <row r="56" spans="1:2">
      <c r="A56" t="s">
        <v>81</v>
      </c>
      <c r="B56">
        <v>575310.25</v>
      </c>
    </row>
    <row r="57" spans="1:2">
      <c r="A57" t="s">
        <v>81</v>
      </c>
      <c r="B57">
        <v>862944.125</v>
      </c>
    </row>
    <row r="58" spans="1:2">
      <c r="A58" t="s">
        <v>81</v>
      </c>
      <c r="B58">
        <v>1331977.5</v>
      </c>
    </row>
    <row r="59" spans="1:2">
      <c r="A59" t="s">
        <v>81</v>
      </c>
      <c r="B59">
        <v>473919</v>
      </c>
    </row>
    <row r="60" spans="1:2">
      <c r="A60" t="s">
        <v>82</v>
      </c>
      <c r="B60">
        <v>599681.875</v>
      </c>
    </row>
    <row r="61" spans="1:2">
      <c r="A61" t="s">
        <v>82</v>
      </c>
      <c r="B61">
        <v>602643</v>
      </c>
    </row>
    <row r="62" spans="1:2">
      <c r="A62" t="s">
        <v>82</v>
      </c>
      <c r="B62">
        <v>567625.375</v>
      </c>
    </row>
    <row r="63" spans="1:2">
      <c r="A63" t="s">
        <v>82</v>
      </c>
      <c r="B63">
        <v>580726</v>
      </c>
    </row>
    <row r="64" spans="1:2">
      <c r="A64" t="s">
        <v>82</v>
      </c>
      <c r="B64">
        <v>872311.5</v>
      </c>
    </row>
    <row r="65" spans="1:2">
      <c r="A65" t="s">
        <v>82</v>
      </c>
      <c r="B65">
        <v>1346436.125</v>
      </c>
    </row>
    <row r="66" spans="1:2">
      <c r="A66" t="s">
        <v>82</v>
      </c>
      <c r="B66">
        <v>482600.5</v>
      </c>
    </row>
    <row r="67" spans="1:2">
      <c r="A67" t="s">
        <v>83</v>
      </c>
      <c r="B67">
        <v>616362.625</v>
      </c>
    </row>
    <row r="68" spans="1:2">
      <c r="A68" t="s">
        <v>83</v>
      </c>
      <c r="B68">
        <v>622991.75</v>
      </c>
    </row>
    <row r="69" spans="1:2">
      <c r="A69" t="s">
        <v>83</v>
      </c>
      <c r="B69">
        <v>586792</v>
      </c>
    </row>
    <row r="70" spans="1:2">
      <c r="A70" t="s">
        <v>83</v>
      </c>
      <c r="B70">
        <v>592986.625</v>
      </c>
    </row>
    <row r="71" spans="1:2">
      <c r="A71" t="s">
        <v>83</v>
      </c>
      <c r="B71">
        <v>901766.375</v>
      </c>
    </row>
    <row r="72" spans="1:2">
      <c r="A72" t="s">
        <v>83</v>
      </c>
      <c r="B72">
        <v>1391900.375</v>
      </c>
    </row>
    <row r="73" spans="1:2">
      <c r="A73" t="s">
        <v>83</v>
      </c>
      <c r="B73">
        <v>530204.625</v>
      </c>
    </row>
    <row r="74" spans="1:2">
      <c r="A74" t="s">
        <v>84</v>
      </c>
      <c r="B74">
        <v>627246.125</v>
      </c>
    </row>
    <row r="75" spans="1:2">
      <c r="A75" t="s">
        <v>84</v>
      </c>
      <c r="B75">
        <v>125901.5</v>
      </c>
    </row>
    <row r="76" spans="1:2">
      <c r="A76" t="s">
        <v>84</v>
      </c>
      <c r="B76">
        <v>592929.875</v>
      </c>
    </row>
    <row r="77" spans="1:2">
      <c r="A77" t="s">
        <v>84</v>
      </c>
      <c r="B77">
        <v>608325</v>
      </c>
    </row>
    <row r="78" spans="1:2">
      <c r="A78" t="s">
        <v>84</v>
      </c>
      <c r="B78">
        <v>911198.375</v>
      </c>
    </row>
    <row r="79" spans="1:2">
      <c r="A79" t="s">
        <v>84</v>
      </c>
      <c r="B79">
        <v>1406459.125</v>
      </c>
    </row>
    <row r="80" spans="1:2">
      <c r="A80" t="s">
        <v>84</v>
      </c>
      <c r="B80">
        <v>496828.875</v>
      </c>
    </row>
    <row r="81" spans="1:2">
      <c r="A81" t="s">
        <v>85</v>
      </c>
      <c r="B81">
        <v>622454.125</v>
      </c>
    </row>
    <row r="82" spans="1:2">
      <c r="A82" t="s">
        <v>85</v>
      </c>
      <c r="B82">
        <v>626868.125</v>
      </c>
    </row>
    <row r="83" spans="1:2">
      <c r="A83" t="s">
        <v>85</v>
      </c>
      <c r="B83">
        <v>590443.5</v>
      </c>
    </row>
    <row r="84" spans="1:2">
      <c r="A84" t="s">
        <v>85</v>
      </c>
      <c r="B84">
        <v>601324.75</v>
      </c>
    </row>
    <row r="85" spans="1:2">
      <c r="A85" t="s">
        <v>85</v>
      </c>
      <c r="B85">
        <v>907377.75</v>
      </c>
    </row>
    <row r="86" spans="1:2">
      <c r="A86" t="s">
        <v>85</v>
      </c>
      <c r="B86">
        <v>1400560.625</v>
      </c>
    </row>
    <row r="87" spans="1:2">
      <c r="A87" t="s">
        <v>85</v>
      </c>
      <c r="B87">
        <v>513702.875</v>
      </c>
    </row>
    <row r="88" spans="1:2">
      <c r="A88" t="s">
        <v>86</v>
      </c>
      <c r="B88">
        <v>703767</v>
      </c>
    </row>
    <row r="89" spans="1:2">
      <c r="A89" t="s">
        <v>86</v>
      </c>
      <c r="B89">
        <v>712727.25</v>
      </c>
    </row>
    <row r="90" spans="1:2">
      <c r="A90" t="s">
        <v>86</v>
      </c>
      <c r="B90">
        <v>671313.25</v>
      </c>
    </row>
    <row r="91" spans="1:2">
      <c r="A91" t="s">
        <v>86</v>
      </c>
      <c r="B91">
        <v>675568</v>
      </c>
    </row>
    <row r="92" spans="1:2">
      <c r="A92" t="s">
        <v>86</v>
      </c>
      <c r="B92">
        <v>1031655.875</v>
      </c>
    </row>
    <row r="93" spans="1:2">
      <c r="A93" t="s">
        <v>86</v>
      </c>
      <c r="B93">
        <v>1592388.25</v>
      </c>
    </row>
    <row r="94" spans="1:2">
      <c r="A94" t="s">
        <v>86</v>
      </c>
      <c r="B94">
        <v>618646</v>
      </c>
    </row>
    <row r="95" spans="1:2">
      <c r="A95" t="s">
        <v>87</v>
      </c>
      <c r="B95">
        <v>683361.75</v>
      </c>
    </row>
    <row r="96" spans="1:2">
      <c r="A96" t="s">
        <v>87</v>
      </c>
      <c r="B96">
        <v>689275.625</v>
      </c>
    </row>
    <row r="97" spans="1:2">
      <c r="A97" t="s">
        <v>87</v>
      </c>
      <c r="B97">
        <v>649224.875</v>
      </c>
    </row>
    <row r="98" spans="1:2">
      <c r="A98" t="s">
        <v>87</v>
      </c>
      <c r="B98">
        <v>659005.5</v>
      </c>
    </row>
    <row r="99" spans="1:2">
      <c r="A99" t="s">
        <v>87</v>
      </c>
      <c r="B99">
        <v>997711.5</v>
      </c>
    </row>
    <row r="100" spans="1:2">
      <c r="A100" t="s">
        <v>87</v>
      </c>
      <c r="B100">
        <v>1539993.875</v>
      </c>
    </row>
    <row r="101" spans="1:2">
      <c r="A101" t="s">
        <v>87</v>
      </c>
      <c r="B101">
        <v>574149.125</v>
      </c>
    </row>
    <row r="102" spans="1:2">
      <c r="A102" t="s">
        <v>88</v>
      </c>
      <c r="B102">
        <v>617848.125</v>
      </c>
    </row>
    <row r="103" spans="1:2">
      <c r="A103" t="s">
        <v>88</v>
      </c>
      <c r="B103">
        <v>622974.625</v>
      </c>
    </row>
    <row r="104" spans="1:2">
      <c r="A104" t="s">
        <v>88</v>
      </c>
      <c r="B104">
        <v>586776.875</v>
      </c>
    </row>
    <row r="105" spans="1:2">
      <c r="A105" t="s">
        <v>88</v>
      </c>
      <c r="B105">
        <v>596063.75</v>
      </c>
    </row>
    <row r="106" spans="1:2">
      <c r="A106" t="s">
        <v>88</v>
      </c>
      <c r="B106">
        <v>901742.125</v>
      </c>
    </row>
    <row r="107" spans="1:2">
      <c r="A107" t="s">
        <v>88</v>
      </c>
      <c r="B107">
        <v>1391863</v>
      </c>
    </row>
    <row r="108" spans="1:2">
      <c r="A108" t="s">
        <v>88</v>
      </c>
      <c r="B108">
        <v>517014.125</v>
      </c>
    </row>
    <row r="109" spans="1:2">
      <c r="A109" t="s">
        <v>89</v>
      </c>
      <c r="B109">
        <v>647725</v>
      </c>
    </row>
    <row r="110" spans="1:2">
      <c r="A110" t="s">
        <v>89</v>
      </c>
      <c r="B110">
        <v>649781.125</v>
      </c>
    </row>
    <row r="111" spans="1:2">
      <c r="A111" t="s">
        <v>89</v>
      </c>
      <c r="B111">
        <v>612025.125</v>
      </c>
    </row>
    <row r="112" spans="1:2">
      <c r="A112" t="s">
        <v>89</v>
      </c>
      <c r="B112">
        <v>628488.75</v>
      </c>
    </row>
    <row r="113" spans="1:2">
      <c r="A113" t="s">
        <v>89</v>
      </c>
      <c r="B113">
        <v>940544</v>
      </c>
    </row>
    <row r="114" spans="1:2">
      <c r="A114" t="s">
        <v>89</v>
      </c>
      <c r="B114">
        <v>1451752.875</v>
      </c>
    </row>
    <row r="115" spans="1:2">
      <c r="A115" t="s">
        <v>89</v>
      </c>
      <c r="B115">
        <v>510383</v>
      </c>
    </row>
    <row r="116" spans="1:2">
      <c r="A116" t="s">
        <v>117</v>
      </c>
      <c r="B116">
        <v>510406.75</v>
      </c>
    </row>
    <row r="117" spans="1:2">
      <c r="A117" t="s">
        <v>117</v>
      </c>
      <c r="B117">
        <v>517318.75</v>
      </c>
    </row>
    <row r="118" spans="1:2">
      <c r="A118" t="s">
        <v>117</v>
      </c>
      <c r="B118">
        <v>487258.875</v>
      </c>
    </row>
    <row r="119" spans="1:2">
      <c r="A119" t="s">
        <v>117</v>
      </c>
      <c r="B119">
        <v>489506.75</v>
      </c>
    </row>
    <row r="120" spans="1:2">
      <c r="A120" t="s">
        <v>117</v>
      </c>
      <c r="B120">
        <v>748807.125</v>
      </c>
    </row>
    <row r="121" spans="1:2">
      <c r="A121" t="s">
        <v>117</v>
      </c>
      <c r="B121">
        <v>1155803.625</v>
      </c>
    </row>
    <row r="122" spans="1:2">
      <c r="A122" t="s">
        <v>117</v>
      </c>
      <c r="B122">
        <v>362089.75</v>
      </c>
    </row>
    <row r="123" spans="1:2">
      <c r="A123" t="s">
        <v>118</v>
      </c>
      <c r="B123">
        <v>642141</v>
      </c>
    </row>
    <row r="124" spans="1:2">
      <c r="A124" t="s">
        <v>118</v>
      </c>
      <c r="B124">
        <v>647992.375</v>
      </c>
    </row>
    <row r="125" spans="1:2">
      <c r="A125" t="s">
        <v>118</v>
      </c>
      <c r="B125">
        <v>610339</v>
      </c>
    </row>
    <row r="126" spans="1:2">
      <c r="A126" t="s">
        <v>118</v>
      </c>
      <c r="B126">
        <v>618934.625</v>
      </c>
    </row>
    <row r="127" spans="1:2">
      <c r="A127" t="s">
        <v>118</v>
      </c>
      <c r="B127">
        <v>937954.25</v>
      </c>
    </row>
    <row r="128" spans="1:2">
      <c r="A128" t="s">
        <v>118</v>
      </c>
      <c r="B128">
        <v>1447756.5</v>
      </c>
    </row>
    <row r="129" spans="1:2">
      <c r="A129" t="s">
        <v>118</v>
      </c>
      <c r="B129">
        <v>542318.375</v>
      </c>
    </row>
    <row r="130" spans="1:2">
      <c r="A130" t="s">
        <v>119</v>
      </c>
      <c r="B130">
        <v>544484.5</v>
      </c>
    </row>
    <row r="131" spans="1:2">
      <c r="A131" t="s">
        <v>119</v>
      </c>
      <c r="B131">
        <v>542696.75</v>
      </c>
    </row>
    <row r="132" spans="1:2">
      <c r="A132" t="s">
        <v>119</v>
      </c>
      <c r="B132">
        <v>511162.25</v>
      </c>
    </row>
    <row r="133" spans="1:2">
      <c r="A133" t="s">
        <v>119</v>
      </c>
      <c r="B133">
        <v>532131.125</v>
      </c>
    </row>
    <row r="134" spans="1:2">
      <c r="A134" t="s">
        <v>119</v>
      </c>
      <c r="B134">
        <v>785541.75</v>
      </c>
    </row>
    <row r="135" spans="1:2">
      <c r="A135" t="s">
        <v>119</v>
      </c>
      <c r="B135">
        <v>1212504.125</v>
      </c>
    </row>
    <row r="136" spans="1:2">
      <c r="A136" t="s">
        <v>119</v>
      </c>
      <c r="B136">
        <v>395516.375</v>
      </c>
    </row>
    <row r="137" spans="1:2">
      <c r="A137" t="s">
        <v>120</v>
      </c>
      <c r="B137">
        <v>599052.375</v>
      </c>
    </row>
    <row r="138" spans="1:2">
      <c r="A138" t="s">
        <v>120</v>
      </c>
      <c r="B138">
        <v>603526.5</v>
      </c>
    </row>
    <row r="139" spans="1:2">
      <c r="A139" t="s">
        <v>120</v>
      </c>
      <c r="B139">
        <v>568458.25</v>
      </c>
    </row>
    <row r="140" spans="1:2">
      <c r="A140" t="s">
        <v>120</v>
      </c>
      <c r="B140">
        <v>578469.625</v>
      </c>
    </row>
    <row r="141" spans="1:2">
      <c r="A141" t="s">
        <v>120</v>
      </c>
      <c r="B141">
        <v>873591.125</v>
      </c>
    </row>
    <row r="142" spans="1:2">
      <c r="A142" t="s">
        <v>120</v>
      </c>
      <c r="B142">
        <v>1348411.375</v>
      </c>
    </row>
    <row r="143" spans="1:2">
      <c r="A143" t="s">
        <v>120</v>
      </c>
      <c r="B143">
        <v>496554.625</v>
      </c>
    </row>
    <row r="144" spans="1:2">
      <c r="A144" t="s">
        <v>121</v>
      </c>
      <c r="B144">
        <v>564108.125</v>
      </c>
    </row>
    <row r="145" spans="1:2">
      <c r="A145" t="s">
        <v>121</v>
      </c>
      <c r="B145">
        <v>573713.25</v>
      </c>
    </row>
    <row r="146" spans="1:2">
      <c r="A146" t="s">
        <v>121</v>
      </c>
      <c r="B146">
        <v>540377.5</v>
      </c>
    </row>
    <row r="147" spans="1:2">
      <c r="A147" t="s">
        <v>121</v>
      </c>
      <c r="B147">
        <v>538874.375</v>
      </c>
    </row>
    <row r="148" spans="1:2">
      <c r="A148" t="s">
        <v>121</v>
      </c>
      <c r="B148">
        <v>830437.625</v>
      </c>
    </row>
    <row r="149" spans="1:2">
      <c r="A149" t="s">
        <v>121</v>
      </c>
      <c r="B149">
        <v>1281802.5</v>
      </c>
    </row>
    <row r="150" spans="1:2">
      <c r="A150" t="s">
        <v>121</v>
      </c>
      <c r="B150">
        <v>518980.375</v>
      </c>
    </row>
    <row r="151" spans="1:2">
      <c r="A151" t="s">
        <v>122</v>
      </c>
      <c r="B151">
        <v>664768.625</v>
      </c>
    </row>
    <row r="152" spans="1:2">
      <c r="A152" t="s">
        <v>122</v>
      </c>
      <c r="B152">
        <v>672319.625</v>
      </c>
    </row>
    <row r="153" spans="1:2">
      <c r="A153" t="s">
        <v>122</v>
      </c>
      <c r="B153">
        <v>633253.5</v>
      </c>
    </row>
    <row r="154" spans="1:2">
      <c r="A154" t="s">
        <v>122</v>
      </c>
      <c r="B154">
        <v>639123.5</v>
      </c>
    </row>
    <row r="155" spans="1:2">
      <c r="A155" t="s">
        <v>122</v>
      </c>
      <c r="B155">
        <v>973167.125</v>
      </c>
    </row>
    <row r="156" spans="1:2">
      <c r="A156" t="s">
        <v>122</v>
      </c>
      <c r="B156">
        <v>1502109.625</v>
      </c>
    </row>
    <row r="157" spans="1:2">
      <c r="A157" t="s">
        <v>122</v>
      </c>
      <c r="B157">
        <v>575664.125</v>
      </c>
    </row>
    <row r="158" spans="1:2">
      <c r="A158" t="s">
        <v>123</v>
      </c>
      <c r="B158">
        <v>667094.875</v>
      </c>
    </row>
    <row r="159" spans="1:2">
      <c r="A159" t="s">
        <v>123</v>
      </c>
      <c r="B159">
        <v>674377.625</v>
      </c>
    </row>
    <row r="160" spans="1:2">
      <c r="A160" t="s">
        <v>123</v>
      </c>
      <c r="B160">
        <v>635191.5</v>
      </c>
    </row>
    <row r="161" spans="1:2">
      <c r="A161" t="s">
        <v>123</v>
      </c>
      <c r="B161">
        <v>641678.875</v>
      </c>
    </row>
    <row r="162" spans="1:2">
      <c r="A162" t="s">
        <v>123</v>
      </c>
      <c r="B162">
        <v>976146</v>
      </c>
    </row>
    <row r="163" spans="1:2">
      <c r="A163" t="s">
        <v>123</v>
      </c>
      <c r="B163">
        <v>1506707.25</v>
      </c>
    </row>
    <row r="164" spans="1:2">
      <c r="A164" t="s">
        <v>123</v>
      </c>
      <c r="B164">
        <v>574872.25</v>
      </c>
    </row>
    <row r="165" spans="1:2">
      <c r="A165" t="s">
        <v>124</v>
      </c>
      <c r="B165">
        <v>677472.5</v>
      </c>
    </row>
    <row r="166" spans="1:2">
      <c r="A166" t="s">
        <v>124</v>
      </c>
      <c r="B166">
        <v>684978.5</v>
      </c>
    </row>
    <row r="167" spans="1:2">
      <c r="A167" t="s">
        <v>124</v>
      </c>
      <c r="B167">
        <v>645176.875</v>
      </c>
    </row>
    <row r="168" spans="1:2">
      <c r="A168" t="s">
        <v>124</v>
      </c>
      <c r="B168">
        <v>651542</v>
      </c>
    </row>
    <row r="169" spans="1:2">
      <c r="A169" t="s">
        <v>124</v>
      </c>
      <c r="B169">
        <v>991490.5</v>
      </c>
    </row>
    <row r="170" spans="1:2">
      <c r="A170" t="s">
        <v>124</v>
      </c>
      <c r="B170">
        <v>1530392.5</v>
      </c>
    </row>
    <row r="171" spans="1:2">
      <c r="A171" t="s">
        <v>124</v>
      </c>
      <c r="B171">
        <v>584863.375</v>
      </c>
    </row>
    <row r="172" spans="1:2">
      <c r="A172" t="s">
        <v>125</v>
      </c>
      <c r="B172">
        <v>677680</v>
      </c>
    </row>
    <row r="173" spans="1:2">
      <c r="A173" t="s">
        <v>125</v>
      </c>
      <c r="B173">
        <v>686363.5</v>
      </c>
    </row>
    <row r="174" spans="1:2">
      <c r="A174" t="s">
        <v>125</v>
      </c>
      <c r="B174">
        <v>646480.625</v>
      </c>
    </row>
    <row r="175" spans="1:2">
      <c r="A175" t="s">
        <v>125</v>
      </c>
      <c r="B175">
        <v>650467</v>
      </c>
    </row>
    <row r="176" spans="1:2">
      <c r="A176" t="s">
        <v>125</v>
      </c>
      <c r="B176">
        <v>993495.25</v>
      </c>
    </row>
    <row r="177" spans="1:2">
      <c r="A177" t="s">
        <v>125</v>
      </c>
      <c r="B177">
        <v>1533485.875</v>
      </c>
    </row>
    <row r="178" spans="1:2">
      <c r="A178" t="s">
        <v>125</v>
      </c>
      <c r="B178">
        <v>596235.875</v>
      </c>
    </row>
    <row r="179" spans="1:2">
      <c r="A179" t="s">
        <v>126</v>
      </c>
      <c r="B179">
        <v>744108.875</v>
      </c>
    </row>
    <row r="180" spans="1:2">
      <c r="A180" t="s">
        <v>126</v>
      </c>
      <c r="B180">
        <v>748345.125</v>
      </c>
    </row>
    <row r="181" spans="1:2">
      <c r="A181" t="s">
        <v>126</v>
      </c>
      <c r="B181">
        <v>704861.5</v>
      </c>
    </row>
    <row r="182" spans="1:2">
      <c r="A182" t="s">
        <v>126</v>
      </c>
      <c r="B182">
        <v>719976.75</v>
      </c>
    </row>
    <row r="183" spans="1:2">
      <c r="A183" t="s">
        <v>126</v>
      </c>
      <c r="B183">
        <v>1083212.875</v>
      </c>
    </row>
    <row r="184" spans="1:2">
      <c r="A184" t="s">
        <v>126</v>
      </c>
      <c r="B184">
        <v>1671967.125</v>
      </c>
    </row>
    <row r="185" spans="1:2">
      <c r="A185" t="s">
        <v>126</v>
      </c>
      <c r="B185">
        <v>604190.875</v>
      </c>
    </row>
    <row r="186" spans="1:2">
      <c r="A186" t="s">
        <v>127</v>
      </c>
      <c r="B186">
        <v>726409.125</v>
      </c>
    </row>
    <row r="187" spans="1:2">
      <c r="A187" t="s">
        <v>127</v>
      </c>
      <c r="B187">
        <v>729170.75</v>
      </c>
    </row>
    <row r="188" spans="1:2">
      <c r="A188" t="s">
        <v>127</v>
      </c>
      <c r="B188">
        <v>686799.75</v>
      </c>
    </row>
    <row r="189" spans="1:2">
      <c r="A189" t="s">
        <v>127</v>
      </c>
      <c r="B189">
        <v>704342.75</v>
      </c>
    </row>
    <row r="190" spans="1:2">
      <c r="A190" t="s">
        <v>127</v>
      </c>
      <c r="B190">
        <v>1055456.625</v>
      </c>
    </row>
    <row r="191" spans="1:2">
      <c r="A191" t="s">
        <v>127</v>
      </c>
      <c r="B191">
        <v>1629125.25</v>
      </c>
    </row>
    <row r="192" spans="1:2">
      <c r="A192" t="s">
        <v>127</v>
      </c>
      <c r="B192">
        <v>576720.375</v>
      </c>
    </row>
    <row r="193" spans="1:2">
      <c r="A193" t="s">
        <v>128</v>
      </c>
      <c r="B193">
        <v>648685.125</v>
      </c>
    </row>
    <row r="194" spans="1:2">
      <c r="A194" t="s">
        <v>128</v>
      </c>
      <c r="B194">
        <v>653693.5</v>
      </c>
    </row>
    <row r="195" spans="1:2">
      <c r="A195" t="s">
        <v>128</v>
      </c>
      <c r="B195">
        <v>615708.5</v>
      </c>
    </row>
    <row r="196" spans="1:2">
      <c r="A196" t="s">
        <v>128</v>
      </c>
      <c r="B196">
        <v>626220.75</v>
      </c>
    </row>
    <row r="197" spans="1:2">
      <c r="A197" t="s">
        <v>128</v>
      </c>
      <c r="B197">
        <v>946205.75</v>
      </c>
    </row>
    <row r="198" spans="1:2">
      <c r="A198" t="s">
        <v>128</v>
      </c>
      <c r="B198">
        <v>1460493.875</v>
      </c>
    </row>
    <row r="199" spans="1:2">
      <c r="A199" t="s">
        <v>128</v>
      </c>
      <c r="B199">
        <v>539240.75</v>
      </c>
    </row>
    <row r="200" spans="1:2">
      <c r="A200" t="s">
        <v>129</v>
      </c>
      <c r="B200">
        <v>616113.75</v>
      </c>
    </row>
    <row r="201" spans="1:2">
      <c r="A201" t="s">
        <v>129</v>
      </c>
      <c r="B201">
        <v>621312.5</v>
      </c>
    </row>
    <row r="202" spans="1:2">
      <c r="A202" t="s">
        <v>129</v>
      </c>
      <c r="B202">
        <v>585210.75</v>
      </c>
    </row>
    <row r="203" spans="1:2">
      <c r="A203" t="s">
        <v>129</v>
      </c>
      <c r="B203">
        <v>594297.25</v>
      </c>
    </row>
    <row r="204" spans="1:2">
      <c r="A204" t="s">
        <v>129</v>
      </c>
      <c r="B204">
        <v>899336.5</v>
      </c>
    </row>
    <row r="205" spans="1:2">
      <c r="A205" t="s">
        <v>129</v>
      </c>
      <c r="B205">
        <v>1388148.625</v>
      </c>
    </row>
    <row r="206" spans="1:2">
      <c r="A206" t="s">
        <v>129</v>
      </c>
      <c r="B206">
        <v>516384.75</v>
      </c>
    </row>
    <row r="207" spans="1:2">
      <c r="A207" t="s">
        <v>130</v>
      </c>
      <c r="B207">
        <v>632735.625</v>
      </c>
    </row>
    <row r="208" spans="1:2">
      <c r="A208" t="s">
        <v>130</v>
      </c>
      <c r="B208">
        <v>637702</v>
      </c>
    </row>
    <row r="209" spans="1:2">
      <c r="A209" t="s">
        <v>130</v>
      </c>
      <c r="B209">
        <v>600647.625</v>
      </c>
    </row>
    <row r="210" spans="1:2">
      <c r="A210" t="s">
        <v>130</v>
      </c>
      <c r="B210">
        <v>610737</v>
      </c>
    </row>
    <row r="211" spans="1:2">
      <c r="A211" t="s">
        <v>130</v>
      </c>
      <c r="B211">
        <v>923058.875</v>
      </c>
    </row>
    <row r="212" spans="1:2">
      <c r="A212" t="s">
        <v>130</v>
      </c>
      <c r="B212">
        <v>1424766.375</v>
      </c>
    </row>
    <row r="213" spans="1:2">
      <c r="A213" t="s">
        <v>130</v>
      </c>
      <c r="B213">
        <v>526753.25</v>
      </c>
    </row>
    <row r="214" spans="1:2">
      <c r="A214" t="s">
        <v>131</v>
      </c>
      <c r="B214">
        <v>593090.25</v>
      </c>
    </row>
    <row r="215" spans="1:2">
      <c r="A215" t="s">
        <v>131</v>
      </c>
      <c r="B215">
        <v>599715.125</v>
      </c>
    </row>
    <row r="216" spans="1:2">
      <c r="A216" t="s">
        <v>131</v>
      </c>
      <c r="B216">
        <v>564867.625</v>
      </c>
    </row>
    <row r="217" spans="1:2">
      <c r="A217" t="s">
        <v>131</v>
      </c>
      <c r="B217">
        <v>570331.5</v>
      </c>
    </row>
    <row r="218" spans="1:2">
      <c r="A218" t="s">
        <v>131</v>
      </c>
      <c r="B218">
        <v>868073.375</v>
      </c>
    </row>
    <row r="219" spans="1:2">
      <c r="A219" t="s">
        <v>131</v>
      </c>
      <c r="B219">
        <v>1339894.5</v>
      </c>
    </row>
    <row r="220" spans="1:2">
      <c r="A220" t="s">
        <v>131</v>
      </c>
      <c r="B220">
        <v>512526.75</v>
      </c>
    </row>
    <row r="221" spans="1:2">
      <c r="A221" t="s">
        <v>132</v>
      </c>
      <c r="B221">
        <v>540226.375</v>
      </c>
    </row>
    <row r="222" spans="1:2">
      <c r="A222" t="s">
        <v>132</v>
      </c>
      <c r="B222">
        <v>546989</v>
      </c>
    </row>
    <row r="223" spans="1:2">
      <c r="A223" t="s">
        <v>132</v>
      </c>
      <c r="B223">
        <v>515205.875</v>
      </c>
    </row>
    <row r="224" spans="1:2">
      <c r="A224" t="s">
        <v>132</v>
      </c>
      <c r="B224">
        <v>518707.875</v>
      </c>
    </row>
    <row r="225" spans="1:2">
      <c r="A225" t="s">
        <v>132</v>
      </c>
      <c r="B225">
        <v>791753.125</v>
      </c>
    </row>
    <row r="226" spans="1:2">
      <c r="A226" t="s">
        <v>132</v>
      </c>
      <c r="B226">
        <v>1222093.625</v>
      </c>
    </row>
    <row r="227" spans="1:2">
      <c r="A227" t="s">
        <v>132</v>
      </c>
      <c r="B227">
        <v>473775.375</v>
      </c>
    </row>
    <row r="228" spans="1:2">
      <c r="A228" t="s">
        <v>133</v>
      </c>
      <c r="B228">
        <v>519125.75</v>
      </c>
    </row>
    <row r="229" spans="1:2">
      <c r="A229" t="s">
        <v>133</v>
      </c>
      <c r="B229">
        <v>526415.375</v>
      </c>
    </row>
    <row r="230" spans="1:2">
      <c r="A230" t="s">
        <v>133</v>
      </c>
      <c r="B230">
        <v>495826.625</v>
      </c>
    </row>
    <row r="231" spans="1:2">
      <c r="A231" t="s">
        <v>133</v>
      </c>
      <c r="B231">
        <v>497587.5</v>
      </c>
    </row>
    <row r="232" spans="1:2">
      <c r="A232" t="s">
        <v>133</v>
      </c>
      <c r="B232">
        <v>761973</v>
      </c>
    </row>
    <row r="233" spans="1:2">
      <c r="A233" t="s">
        <v>133</v>
      </c>
      <c r="B233">
        <v>1176126.375</v>
      </c>
    </row>
    <row r="234" spans="1:2">
      <c r="A234" t="s">
        <v>133</v>
      </c>
      <c r="B234">
        <v>462817</v>
      </c>
    </row>
    <row r="235" spans="1:2">
      <c r="A235" t="s">
        <v>134</v>
      </c>
      <c r="B235">
        <v>478952.75</v>
      </c>
    </row>
    <row r="236" spans="1:2">
      <c r="A236" t="s">
        <v>134</v>
      </c>
      <c r="B236">
        <v>486226</v>
      </c>
    </row>
    <row r="237" spans="1:2">
      <c r="A237" t="s">
        <v>134</v>
      </c>
      <c r="B237">
        <v>457973.375</v>
      </c>
    </row>
    <row r="238" spans="1:2">
      <c r="A238" t="s">
        <v>134</v>
      </c>
      <c r="B238">
        <v>458487.625</v>
      </c>
    </row>
    <row r="239" spans="1:2">
      <c r="A239" t="s">
        <v>134</v>
      </c>
      <c r="B239">
        <v>703800.875</v>
      </c>
    </row>
    <row r="240" spans="1:2">
      <c r="A240" t="s">
        <v>134</v>
      </c>
      <c r="B240">
        <v>1086334.5</v>
      </c>
    </row>
    <row r="241" spans="1:2">
      <c r="A241" t="s">
        <v>134</v>
      </c>
      <c r="B241">
        <v>432219.375</v>
      </c>
    </row>
    <row r="242" spans="1:2">
      <c r="A242" t="s">
        <v>135</v>
      </c>
      <c r="B242">
        <v>639601.875</v>
      </c>
    </row>
    <row r="243" spans="1:2">
      <c r="A243" t="s">
        <v>135</v>
      </c>
      <c r="B243">
        <v>645058.75</v>
      </c>
    </row>
    <row r="244" spans="1:2">
      <c r="A244" t="s">
        <v>135</v>
      </c>
      <c r="B244">
        <v>607577.375</v>
      </c>
    </row>
    <row r="245" spans="1:2">
      <c r="A245" t="s">
        <v>135</v>
      </c>
      <c r="B245">
        <v>616889</v>
      </c>
    </row>
    <row r="246" spans="1:2">
      <c r="A246" t="s">
        <v>135</v>
      </c>
      <c r="B246">
        <v>933707.875</v>
      </c>
    </row>
    <row r="247" spans="1:2">
      <c r="A247" t="s">
        <v>135</v>
      </c>
      <c r="B247">
        <v>1441203.125</v>
      </c>
    </row>
    <row r="248" spans="1:2">
      <c r="A248" t="s">
        <v>135</v>
      </c>
      <c r="B248">
        <v>536641.75</v>
      </c>
    </row>
    <row r="249" spans="1:2">
      <c r="A249" t="s">
        <v>136</v>
      </c>
      <c r="B249">
        <v>689160.875</v>
      </c>
    </row>
    <row r="250" spans="1:2">
      <c r="A250" t="s">
        <v>136</v>
      </c>
      <c r="B250">
        <v>692843.25</v>
      </c>
    </row>
    <row r="251" spans="1:2">
      <c r="A251" t="s">
        <v>136</v>
      </c>
      <c r="B251">
        <v>652584.125</v>
      </c>
    </row>
    <row r="252" spans="1:2">
      <c r="A252" t="s">
        <v>136</v>
      </c>
      <c r="B252">
        <v>667071.875</v>
      </c>
    </row>
    <row r="253" spans="1:2">
      <c r="A253" t="s">
        <v>136</v>
      </c>
      <c r="B253">
        <v>1002874.375</v>
      </c>
    </row>
    <row r="254" spans="1:2">
      <c r="A254" t="s">
        <v>136</v>
      </c>
      <c r="B254">
        <v>1547964.125</v>
      </c>
    </row>
    <row r="255" spans="1:2">
      <c r="A255" t="s">
        <v>136</v>
      </c>
      <c r="B255">
        <v>557277.875</v>
      </c>
    </row>
    <row r="256" spans="1:2">
      <c r="A256" t="s">
        <v>137</v>
      </c>
      <c r="B256">
        <v>711614.75</v>
      </c>
    </row>
    <row r="257" spans="1:2">
      <c r="A257" t="s">
        <v>137</v>
      </c>
      <c r="B257">
        <v>714647.75</v>
      </c>
    </row>
    <row r="258" spans="1:2">
      <c r="A258" t="s">
        <v>137</v>
      </c>
      <c r="B258">
        <v>673122.125</v>
      </c>
    </row>
    <row r="259" spans="1:2">
      <c r="A259" t="s">
        <v>137</v>
      </c>
      <c r="B259">
        <v>689641.875</v>
      </c>
    </row>
    <row r="260" spans="1:2">
      <c r="A260" t="s">
        <v>137</v>
      </c>
      <c r="B260">
        <v>1034436.125</v>
      </c>
    </row>
    <row r="261" spans="1:2">
      <c r="A261" t="s">
        <v>137</v>
      </c>
      <c r="B261">
        <v>1596680.375</v>
      </c>
    </row>
    <row r="262" spans="1:2">
      <c r="A262" t="s">
        <v>137</v>
      </c>
      <c r="B262">
        <v>568099.5</v>
      </c>
    </row>
    <row r="263" spans="1:2">
      <c r="A263" t="s">
        <v>138</v>
      </c>
      <c r="B263">
        <v>668316.5</v>
      </c>
    </row>
    <row r="264" spans="1:2">
      <c r="A264" t="s">
        <v>138</v>
      </c>
      <c r="B264">
        <v>674457.5</v>
      </c>
    </row>
    <row r="265" spans="1:2">
      <c r="A265" t="s">
        <v>138</v>
      </c>
      <c r="B265">
        <v>635266.875</v>
      </c>
    </row>
    <row r="266" spans="1:2">
      <c r="A266" t="s">
        <v>138</v>
      </c>
      <c r="B266">
        <v>644108.625</v>
      </c>
    </row>
    <row r="267" spans="1:2">
      <c r="A267" t="s">
        <v>138</v>
      </c>
      <c r="B267">
        <v>976262.125</v>
      </c>
    </row>
    <row r="268" spans="1:2">
      <c r="A268" t="s">
        <v>138</v>
      </c>
      <c r="B268">
        <v>1506885.625</v>
      </c>
    </row>
    <row r="269" spans="1:2">
      <c r="A269" t="s">
        <v>138</v>
      </c>
      <c r="B269">
        <v>564909.375</v>
      </c>
    </row>
    <row r="270" spans="1:2">
      <c r="A270" t="s">
        <v>139</v>
      </c>
      <c r="B270">
        <v>655129.25</v>
      </c>
    </row>
    <row r="271" spans="1:2">
      <c r="A271" t="s">
        <v>139</v>
      </c>
      <c r="B271">
        <v>655782.25</v>
      </c>
    </row>
    <row r="272" spans="1:2">
      <c r="A272" t="s">
        <v>139</v>
      </c>
      <c r="B272">
        <v>617677</v>
      </c>
    </row>
    <row r="273" spans="1:2">
      <c r="A273" t="s">
        <v>139</v>
      </c>
      <c r="B273">
        <v>637224</v>
      </c>
    </row>
    <row r="274" spans="1:2">
      <c r="A274" t="s">
        <v>139</v>
      </c>
      <c r="B274">
        <v>949230</v>
      </c>
    </row>
    <row r="275" spans="1:2">
      <c r="A275" t="s">
        <v>139</v>
      </c>
      <c r="B275">
        <v>1465161</v>
      </c>
    </row>
    <row r="276" spans="1:2">
      <c r="A276" t="s">
        <v>139</v>
      </c>
      <c r="B276">
        <v>502609.625</v>
      </c>
    </row>
    <row r="277" spans="1:2">
      <c r="A277" t="s">
        <v>140</v>
      </c>
      <c r="B277">
        <v>686723.25</v>
      </c>
    </row>
    <row r="278" spans="1:2">
      <c r="A278" t="s">
        <v>140</v>
      </c>
      <c r="B278">
        <v>688856.5</v>
      </c>
    </row>
    <row r="279" spans="1:2">
      <c r="A279" t="s">
        <v>140</v>
      </c>
      <c r="B279">
        <v>648829.25</v>
      </c>
    </row>
    <row r="280" spans="1:2">
      <c r="A280" t="s">
        <v>140</v>
      </c>
      <c r="B280">
        <v>666380.875</v>
      </c>
    </row>
    <row r="281" spans="1:2">
      <c r="A281" t="s">
        <v>140</v>
      </c>
      <c r="B281">
        <v>997104.5</v>
      </c>
    </row>
    <row r="282" spans="1:2">
      <c r="A282" t="s">
        <v>140</v>
      </c>
      <c r="B282">
        <v>1539056.75</v>
      </c>
    </row>
    <row r="283" spans="1:2">
      <c r="A283" t="s">
        <v>140</v>
      </c>
      <c r="B283">
        <v>540662.75</v>
      </c>
    </row>
    <row r="284" spans="1:2">
      <c r="A284" t="s">
        <v>141</v>
      </c>
      <c r="B284">
        <v>661523.875</v>
      </c>
    </row>
    <row r="285" spans="1:2">
      <c r="A285" t="s">
        <v>141</v>
      </c>
      <c r="B285">
        <v>667326.875</v>
      </c>
    </row>
    <row r="286" spans="1:2">
      <c r="A286" t="s">
        <v>141</v>
      </c>
      <c r="B286">
        <v>628551</v>
      </c>
    </row>
    <row r="287" spans="1:2">
      <c r="A287" t="s">
        <v>141</v>
      </c>
      <c r="B287">
        <v>637858.25</v>
      </c>
    </row>
    <row r="288" spans="1:2">
      <c r="A288" t="s">
        <v>141</v>
      </c>
      <c r="B288">
        <v>965941.25</v>
      </c>
    </row>
    <row r="289" spans="1:2">
      <c r="A289" t="s">
        <v>141</v>
      </c>
      <c r="B289">
        <v>1490955.75</v>
      </c>
    </row>
    <row r="290" spans="1:2">
      <c r="A290" t="s">
        <v>141</v>
      </c>
      <c r="B290">
        <v>556557.375</v>
      </c>
    </row>
    <row r="291" spans="1:2">
      <c r="A291" t="s">
        <v>142</v>
      </c>
      <c r="B291">
        <v>614867.75</v>
      </c>
    </row>
    <row r="292" spans="1:2">
      <c r="A292" t="s">
        <v>142</v>
      </c>
      <c r="B292">
        <v>619278.125</v>
      </c>
    </row>
    <row r="293" spans="1:2">
      <c r="A293" t="s">
        <v>142</v>
      </c>
      <c r="B293">
        <v>583294.5</v>
      </c>
    </row>
    <row r="294" spans="1:2">
      <c r="A294" t="s">
        <v>142</v>
      </c>
      <c r="B294">
        <v>593938.75</v>
      </c>
    </row>
    <row r="295" spans="1:2">
      <c r="A295" t="s">
        <v>142</v>
      </c>
      <c r="B295">
        <v>896391.25</v>
      </c>
    </row>
    <row r="296" spans="1:2">
      <c r="A296" t="s">
        <v>142</v>
      </c>
      <c r="B296">
        <v>1383603.25</v>
      </c>
    </row>
    <row r="297" spans="1:2">
      <c r="A297" t="s">
        <v>142</v>
      </c>
      <c r="B297">
        <v>507927.375</v>
      </c>
    </row>
    <row r="298" spans="1:2">
      <c r="A298" t="s">
        <v>143</v>
      </c>
      <c r="B298">
        <v>617336.75</v>
      </c>
    </row>
    <row r="299" spans="1:2">
      <c r="A299" t="s">
        <v>143</v>
      </c>
      <c r="B299">
        <v>626069.5</v>
      </c>
    </row>
    <row r="300" spans="1:2">
      <c r="A300" t="s">
        <v>143</v>
      </c>
      <c r="B300">
        <v>589690.875</v>
      </c>
    </row>
    <row r="301" spans="1:2">
      <c r="A301" t="s">
        <v>143</v>
      </c>
      <c r="B301">
        <v>591653.25</v>
      </c>
    </row>
    <row r="302" spans="1:2">
      <c r="A302" t="s">
        <v>143</v>
      </c>
      <c r="B302">
        <v>906220.875</v>
      </c>
    </row>
    <row r="303" spans="1:2">
      <c r="A303" t="s">
        <v>143</v>
      </c>
      <c r="B303">
        <v>1398775.875</v>
      </c>
    </row>
    <row r="304" spans="1:2">
      <c r="A304" t="s">
        <v>143</v>
      </c>
      <c r="B304">
        <v>550992.625</v>
      </c>
    </row>
    <row r="305" spans="1:2">
      <c r="A305" t="s">
        <v>144</v>
      </c>
      <c r="B305">
        <v>579738.375</v>
      </c>
    </row>
    <row r="306" spans="1:2">
      <c r="A306" t="s">
        <v>144</v>
      </c>
      <c r="B306">
        <v>589921.625</v>
      </c>
    </row>
    <row r="307" spans="1:2">
      <c r="A307" t="s">
        <v>144</v>
      </c>
      <c r="B307">
        <v>555642.875</v>
      </c>
    </row>
    <row r="308" spans="1:2">
      <c r="A308" t="s">
        <v>144</v>
      </c>
      <c r="B308">
        <v>553468</v>
      </c>
    </row>
    <row r="309" spans="1:2">
      <c r="A309" t="s">
        <v>144</v>
      </c>
      <c r="B309">
        <v>853897.5</v>
      </c>
    </row>
    <row r="310" spans="1:2">
      <c r="A310" t="s">
        <v>144</v>
      </c>
      <c r="B310">
        <v>1318013.375</v>
      </c>
    </row>
    <row r="311" spans="1:2">
      <c r="A311" t="s">
        <v>144</v>
      </c>
      <c r="B311">
        <v>536325.75</v>
      </c>
    </row>
    <row r="312" spans="1:2">
      <c r="A312" t="s">
        <v>145</v>
      </c>
      <c r="B312">
        <v>540926.75</v>
      </c>
    </row>
    <row r="313" spans="1:2">
      <c r="A313" t="s">
        <v>145</v>
      </c>
      <c r="B313">
        <v>551814.75</v>
      </c>
    </row>
    <row r="314" spans="1:2">
      <c r="A314" t="s">
        <v>145</v>
      </c>
      <c r="B314">
        <v>519750.75</v>
      </c>
    </row>
    <row r="315" spans="1:2">
      <c r="A315" t="s">
        <v>145</v>
      </c>
      <c r="B315">
        <v>514910.875</v>
      </c>
    </row>
    <row r="316" spans="1:2">
      <c r="A316" t="s">
        <v>145</v>
      </c>
      <c r="B316">
        <v>798738.125</v>
      </c>
    </row>
    <row r="317" spans="1:2">
      <c r="A317" t="s">
        <v>145</v>
      </c>
      <c r="B317">
        <v>1232873.875</v>
      </c>
    </row>
    <row r="318" spans="1:2">
      <c r="A318" t="s">
        <v>145</v>
      </c>
      <c r="B318">
        <v>513634.625</v>
      </c>
    </row>
    <row r="319" spans="1:2">
      <c r="A319" t="s">
        <v>146</v>
      </c>
      <c r="B319">
        <v>549035.75</v>
      </c>
    </row>
    <row r="320" spans="1:2">
      <c r="A320" t="s">
        <v>146</v>
      </c>
      <c r="B320">
        <v>558157.875</v>
      </c>
    </row>
    <row r="321" spans="1:2">
      <c r="A321" t="s">
        <v>146</v>
      </c>
      <c r="B321">
        <v>525726.25</v>
      </c>
    </row>
    <row r="322" spans="1:2">
      <c r="A322" t="s">
        <v>146</v>
      </c>
      <c r="B322">
        <v>524722.25</v>
      </c>
    </row>
    <row r="323" spans="1:2">
      <c r="A323" t="s">
        <v>146</v>
      </c>
      <c r="B323">
        <v>807921.5</v>
      </c>
    </row>
    <row r="324" spans="1:2">
      <c r="A324" t="s">
        <v>146</v>
      </c>
      <c r="B324">
        <v>1247049.375</v>
      </c>
    </row>
    <row r="325" spans="1:2">
      <c r="A325" t="s">
        <v>146</v>
      </c>
      <c r="B325">
        <v>502959.625</v>
      </c>
    </row>
    <row r="326" spans="1:2">
      <c r="A326" t="s">
        <v>147</v>
      </c>
      <c r="B326">
        <v>573932.25</v>
      </c>
    </row>
    <row r="327" spans="1:2">
      <c r="A327" t="s">
        <v>147</v>
      </c>
      <c r="B327">
        <v>585762.5</v>
      </c>
    </row>
    <row r="328" spans="1:2">
      <c r="A328" t="s">
        <v>147</v>
      </c>
      <c r="B328">
        <v>551726.125</v>
      </c>
    </row>
    <row r="329" spans="1:2">
      <c r="A329" t="s">
        <v>147</v>
      </c>
      <c r="B329">
        <v>546025.875</v>
      </c>
    </row>
    <row r="330" spans="1:2">
      <c r="A330" t="s">
        <v>147</v>
      </c>
      <c r="B330">
        <v>847878.625</v>
      </c>
    </row>
    <row r="331" spans="1:2">
      <c r="A331" t="s">
        <v>147</v>
      </c>
      <c r="B331">
        <v>1308722.5</v>
      </c>
    </row>
    <row r="332" spans="1:2">
      <c r="A332" t="s">
        <v>147</v>
      </c>
      <c r="B332">
        <v>547633.5</v>
      </c>
    </row>
    <row r="333" spans="1:2">
      <c r="A333" t="s">
        <v>148</v>
      </c>
      <c r="B333">
        <v>666236.625</v>
      </c>
    </row>
    <row r="334" spans="1:2">
      <c r="A334" t="s">
        <v>148</v>
      </c>
      <c r="B334">
        <v>673083.25</v>
      </c>
    </row>
    <row r="335" spans="1:2">
      <c r="A335" t="s">
        <v>148</v>
      </c>
      <c r="B335">
        <v>633972.375</v>
      </c>
    </row>
    <row r="336" spans="1:2">
      <c r="A336" t="s">
        <v>148</v>
      </c>
      <c r="B336">
        <v>641315</v>
      </c>
    </row>
    <row r="337" spans="1:2">
      <c r="A337" t="s">
        <v>148</v>
      </c>
      <c r="B337">
        <v>974273.125</v>
      </c>
    </row>
    <row r="338" spans="1:2">
      <c r="A338" t="s">
        <v>148</v>
      </c>
      <c r="B338">
        <v>1503816.75</v>
      </c>
    </row>
    <row r="339" spans="1:2">
      <c r="A339" t="s">
        <v>148</v>
      </c>
      <c r="B339">
        <v>570071.375</v>
      </c>
    </row>
    <row r="340" spans="1:2">
      <c r="A340" t="s">
        <v>149</v>
      </c>
      <c r="B340">
        <v>685549</v>
      </c>
    </row>
    <row r="341" spans="1:2">
      <c r="A341" t="s">
        <v>149</v>
      </c>
      <c r="B341">
        <v>695976.375</v>
      </c>
    </row>
    <row r="342" spans="1:2">
      <c r="A342" t="s">
        <v>149</v>
      </c>
      <c r="B342">
        <v>655535.5</v>
      </c>
    </row>
    <row r="343" spans="1:2">
      <c r="A343" t="s">
        <v>149</v>
      </c>
      <c r="B343">
        <v>656235.625</v>
      </c>
    </row>
    <row r="344" spans="1:2">
      <c r="A344" t="s">
        <v>149</v>
      </c>
      <c r="B344">
        <v>1007410.875</v>
      </c>
    </row>
    <row r="345" spans="1:2">
      <c r="A345" t="s">
        <v>149</v>
      </c>
      <c r="B345">
        <v>1554964.125</v>
      </c>
    </row>
    <row r="346" spans="1:2">
      <c r="A346" t="s">
        <v>149</v>
      </c>
      <c r="B346">
        <v>618827.875</v>
      </c>
    </row>
    <row r="347" spans="1:2">
      <c r="A347" t="s">
        <v>150</v>
      </c>
      <c r="B347">
        <v>693267.125</v>
      </c>
    </row>
    <row r="348" spans="1:2">
      <c r="A348" t="s">
        <v>150</v>
      </c>
      <c r="B348">
        <v>704814.125</v>
      </c>
    </row>
    <row r="349" spans="1:2">
      <c r="A349" t="s">
        <v>150</v>
      </c>
      <c r="B349">
        <v>663859.125</v>
      </c>
    </row>
    <row r="350" spans="1:2">
      <c r="A350" t="s">
        <v>150</v>
      </c>
      <c r="B350">
        <v>662538.75</v>
      </c>
    </row>
    <row r="351" spans="1:2">
      <c r="A351" t="s">
        <v>150</v>
      </c>
      <c r="B351">
        <v>1020202.25</v>
      </c>
    </row>
    <row r="352" spans="1:2">
      <c r="A352" t="s">
        <v>150</v>
      </c>
      <c r="B352">
        <v>1574708.75</v>
      </c>
    </row>
    <row r="353" spans="1:2">
      <c r="A353" t="s">
        <v>150</v>
      </c>
      <c r="B353">
        <v>635338.75</v>
      </c>
    </row>
    <row r="354" spans="1:2">
      <c r="A354" t="s">
        <v>151</v>
      </c>
      <c r="B354">
        <v>864856.625</v>
      </c>
    </row>
    <row r="355" spans="1:2">
      <c r="A355" t="s">
        <v>151</v>
      </c>
      <c r="B355">
        <v>866940.75</v>
      </c>
    </row>
    <row r="356" spans="1:2">
      <c r="A356" t="s">
        <v>151</v>
      </c>
      <c r="B356">
        <v>816566.125</v>
      </c>
    </row>
    <row r="357" spans="1:2">
      <c r="A357" t="s">
        <v>151</v>
      </c>
      <c r="B357">
        <v>839888.875</v>
      </c>
    </row>
    <row r="358" spans="1:2">
      <c r="A358" t="s">
        <v>151</v>
      </c>
      <c r="B358">
        <v>1254876.625</v>
      </c>
    </row>
    <row r="359" spans="1:2">
      <c r="A359" t="s">
        <v>151</v>
      </c>
      <c r="B359">
        <v>1936936.375</v>
      </c>
    </row>
    <row r="360" spans="1:2">
      <c r="A360" t="s">
        <v>151</v>
      </c>
      <c r="B360">
        <v>675173.75</v>
      </c>
    </row>
    <row r="361" spans="1:2">
      <c r="A361" t="s">
        <v>152</v>
      </c>
      <c r="B361">
        <v>880446.25</v>
      </c>
    </row>
    <row r="362" spans="1:2">
      <c r="A362" t="s">
        <v>152</v>
      </c>
      <c r="B362">
        <v>883975.875</v>
      </c>
    </row>
    <row r="363" spans="1:2">
      <c r="A363" t="s">
        <v>152</v>
      </c>
      <c r="B363">
        <v>832610.375</v>
      </c>
    </row>
    <row r="364" spans="1:2">
      <c r="A364" t="s">
        <v>152</v>
      </c>
      <c r="B364">
        <v>853502.625</v>
      </c>
    </row>
    <row r="365" spans="1:2">
      <c r="A365" t="s">
        <v>152</v>
      </c>
      <c r="B365">
        <v>1279534.5</v>
      </c>
    </row>
    <row r="366" spans="1:2">
      <c r="A366" t="s">
        <v>152</v>
      </c>
      <c r="B366">
        <v>1974995.25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AF34-D589-4943-B77A-0D42E39E2BCF}">
  <dimension ref="A1:H100"/>
  <sheetViews>
    <sheetView workbookViewId="0">
      <selection activeCell="F2" sqref="F2:F54"/>
    </sheetView>
  </sheetViews>
  <sheetFormatPr baseColWidth="10" defaultRowHeight="16"/>
  <cols>
    <col min="1" max="1" width="39.6640625" bestFit="1" customWidth="1"/>
    <col min="2" max="2" width="39.6640625" customWidth="1"/>
    <col min="3" max="3" width="19.6640625" customWidth="1"/>
    <col min="5" max="5" width="17" bestFit="1" customWidth="1"/>
    <col min="6" max="6" width="18.5" bestFit="1" customWidth="1"/>
  </cols>
  <sheetData>
    <row r="1" spans="1:8">
      <c r="A1" t="s">
        <v>94</v>
      </c>
      <c r="B1" t="s">
        <v>90</v>
      </c>
      <c r="C1" t="s">
        <v>95</v>
      </c>
      <c r="E1" s="2" t="s">
        <v>91</v>
      </c>
      <c r="F1" t="s">
        <v>112</v>
      </c>
      <c r="H1" t="s">
        <v>113</v>
      </c>
    </row>
    <row r="2" spans="1:8">
      <c r="A2" t="s">
        <v>7</v>
      </c>
      <c r="B2">
        <v>23</v>
      </c>
      <c r="C2">
        <v>32405</v>
      </c>
      <c r="E2" s="3">
        <v>1</v>
      </c>
      <c r="F2" s="4">
        <v>159219</v>
      </c>
    </row>
    <row r="3" spans="1:8">
      <c r="A3" t="s">
        <v>8</v>
      </c>
      <c r="B3">
        <v>24</v>
      </c>
      <c r="C3">
        <v>125416</v>
      </c>
      <c r="E3" s="3">
        <v>2</v>
      </c>
      <c r="F3" s="4">
        <v>116636</v>
      </c>
    </row>
    <row r="4" spans="1:8">
      <c r="A4" t="s">
        <v>9</v>
      </c>
      <c r="B4">
        <v>25</v>
      </c>
      <c r="C4">
        <v>115292</v>
      </c>
      <c r="E4" s="3">
        <v>3</v>
      </c>
      <c r="F4" s="4">
        <v>115781</v>
      </c>
    </row>
    <row r="5" spans="1:8">
      <c r="A5" t="s">
        <v>10</v>
      </c>
      <c r="B5">
        <v>26</v>
      </c>
      <c r="C5">
        <v>114721</v>
      </c>
      <c r="E5" s="3">
        <v>4</v>
      </c>
      <c r="F5" s="4">
        <v>113592</v>
      </c>
    </row>
    <row r="6" spans="1:8">
      <c r="A6" t="s">
        <v>11</v>
      </c>
      <c r="B6">
        <v>27</v>
      </c>
      <c r="C6">
        <v>119742</v>
      </c>
      <c r="E6" s="3">
        <v>5</v>
      </c>
      <c r="F6" s="4">
        <v>111831</v>
      </c>
    </row>
    <row r="7" spans="1:8">
      <c r="A7" t="s">
        <v>12</v>
      </c>
      <c r="B7">
        <v>28</v>
      </c>
      <c r="C7">
        <v>114014</v>
      </c>
      <c r="E7" s="3">
        <v>6</v>
      </c>
      <c r="F7" s="4">
        <v>117500</v>
      </c>
    </row>
    <row r="8" spans="1:8">
      <c r="A8" t="s">
        <v>13</v>
      </c>
      <c r="B8">
        <v>29</v>
      </c>
      <c r="C8">
        <v>109523</v>
      </c>
      <c r="E8" s="3">
        <v>7</v>
      </c>
      <c r="F8" s="4">
        <v>116993</v>
      </c>
    </row>
    <row r="9" spans="1:8">
      <c r="A9" t="s">
        <v>14</v>
      </c>
      <c r="B9">
        <v>30</v>
      </c>
      <c r="C9">
        <v>104999</v>
      </c>
      <c r="E9" s="3">
        <v>8</v>
      </c>
      <c r="F9" s="4">
        <v>98619</v>
      </c>
    </row>
    <row r="10" spans="1:8">
      <c r="A10" t="s">
        <v>15</v>
      </c>
      <c r="B10">
        <v>31</v>
      </c>
      <c r="C10">
        <v>109944</v>
      </c>
      <c r="E10" s="3">
        <v>9</v>
      </c>
      <c r="F10" s="4">
        <v>100751</v>
      </c>
    </row>
    <row r="11" spans="1:8">
      <c r="A11" t="s">
        <v>16</v>
      </c>
      <c r="B11">
        <v>32</v>
      </c>
      <c r="C11">
        <v>102171</v>
      </c>
      <c r="E11" s="3">
        <v>10</v>
      </c>
      <c r="F11" s="4">
        <v>113547</v>
      </c>
    </row>
    <row r="12" spans="1:8">
      <c r="A12" t="s">
        <v>17</v>
      </c>
      <c r="B12">
        <v>33</v>
      </c>
      <c r="C12">
        <v>100387</v>
      </c>
      <c r="E12" s="3">
        <v>11</v>
      </c>
      <c r="F12" s="4">
        <v>103056</v>
      </c>
    </row>
    <row r="13" spans="1:8">
      <c r="A13" t="s">
        <v>18</v>
      </c>
      <c r="B13">
        <v>34</v>
      </c>
      <c r="C13">
        <v>94144</v>
      </c>
      <c r="E13" s="3">
        <v>12</v>
      </c>
      <c r="F13" s="4">
        <v>108312</v>
      </c>
    </row>
    <row r="14" spans="1:8">
      <c r="A14" t="s">
        <v>19</v>
      </c>
      <c r="B14">
        <v>35</v>
      </c>
      <c r="C14">
        <v>101699</v>
      </c>
      <c r="E14" s="3">
        <v>13</v>
      </c>
      <c r="F14" s="4">
        <v>133524</v>
      </c>
    </row>
    <row r="15" spans="1:8">
      <c r="A15" t="s">
        <v>20</v>
      </c>
      <c r="B15">
        <v>36</v>
      </c>
      <c r="C15">
        <v>116564</v>
      </c>
      <c r="E15" s="3">
        <v>14</v>
      </c>
      <c r="F15" s="4">
        <v>121887</v>
      </c>
    </row>
    <row r="16" spans="1:8">
      <c r="A16" t="s">
        <v>21</v>
      </c>
      <c r="B16">
        <v>37</v>
      </c>
      <c r="C16">
        <v>118217</v>
      </c>
      <c r="E16" s="3">
        <v>15</v>
      </c>
      <c r="F16" s="4">
        <v>109590</v>
      </c>
    </row>
    <row r="17" spans="1:6">
      <c r="A17" t="s">
        <v>22</v>
      </c>
      <c r="B17">
        <v>38</v>
      </c>
      <c r="C17">
        <v>120198</v>
      </c>
      <c r="E17" s="3">
        <v>16</v>
      </c>
      <c r="F17" s="4">
        <v>105641</v>
      </c>
    </row>
    <row r="18" spans="1:6">
      <c r="A18" t="s">
        <v>23</v>
      </c>
      <c r="B18">
        <v>39</v>
      </c>
      <c r="C18">
        <v>102870</v>
      </c>
      <c r="E18" s="3">
        <v>17</v>
      </c>
      <c r="F18" s="4">
        <v>97990</v>
      </c>
    </row>
    <row r="19" spans="1:6">
      <c r="A19" t="s">
        <v>24</v>
      </c>
      <c r="B19">
        <v>40</v>
      </c>
      <c r="C19">
        <v>108826</v>
      </c>
      <c r="E19" s="3">
        <v>18</v>
      </c>
      <c r="F19" s="4">
        <v>115354</v>
      </c>
    </row>
    <row r="20" spans="1:6">
      <c r="A20" t="s">
        <v>25</v>
      </c>
      <c r="B20">
        <v>41</v>
      </c>
      <c r="C20">
        <v>107259</v>
      </c>
      <c r="E20" s="3">
        <v>19</v>
      </c>
      <c r="F20" s="4">
        <v>79003</v>
      </c>
    </row>
    <row r="21" spans="1:6">
      <c r="A21" t="s">
        <v>26</v>
      </c>
      <c r="B21">
        <v>42</v>
      </c>
      <c r="C21">
        <v>107134</v>
      </c>
      <c r="E21" s="3">
        <v>20</v>
      </c>
      <c r="F21" s="4">
        <v>104873</v>
      </c>
    </row>
    <row r="22" spans="1:6">
      <c r="A22" t="s">
        <v>27</v>
      </c>
      <c r="B22">
        <v>43</v>
      </c>
      <c r="C22">
        <v>109372</v>
      </c>
      <c r="E22" s="3">
        <v>21</v>
      </c>
      <c r="F22" s="4">
        <v>113781</v>
      </c>
    </row>
    <row r="23" spans="1:6">
      <c r="A23" t="s">
        <v>28</v>
      </c>
      <c r="B23">
        <v>44</v>
      </c>
      <c r="C23">
        <v>110379</v>
      </c>
      <c r="E23" s="3">
        <v>22</v>
      </c>
      <c r="F23" s="4">
        <v>123581</v>
      </c>
    </row>
    <row r="24" spans="1:6">
      <c r="A24" t="s">
        <v>29</v>
      </c>
      <c r="B24">
        <v>45</v>
      </c>
      <c r="C24">
        <v>113778</v>
      </c>
      <c r="E24" s="3">
        <v>23</v>
      </c>
      <c r="F24" s="4">
        <v>123193</v>
      </c>
    </row>
    <row r="25" spans="1:6">
      <c r="A25" t="s">
        <v>30</v>
      </c>
      <c r="B25">
        <v>46</v>
      </c>
      <c r="C25">
        <v>110111</v>
      </c>
      <c r="E25" s="3">
        <v>24</v>
      </c>
      <c r="F25" s="4">
        <v>125416</v>
      </c>
    </row>
    <row r="26" spans="1:6">
      <c r="A26" t="s">
        <v>31</v>
      </c>
      <c r="B26">
        <v>47</v>
      </c>
      <c r="C26">
        <v>108415</v>
      </c>
      <c r="E26" s="3">
        <v>25</v>
      </c>
      <c r="F26" s="4">
        <v>128727</v>
      </c>
    </row>
    <row r="27" spans="1:6">
      <c r="A27" t="s">
        <v>32</v>
      </c>
      <c r="B27">
        <v>48</v>
      </c>
      <c r="C27">
        <v>118334</v>
      </c>
      <c r="E27" s="3">
        <v>26</v>
      </c>
      <c r="F27" s="4">
        <v>126583</v>
      </c>
    </row>
    <row r="28" spans="1:6">
      <c r="A28" t="s">
        <v>33</v>
      </c>
      <c r="B28">
        <v>49</v>
      </c>
      <c r="C28">
        <v>122662</v>
      </c>
      <c r="E28" s="3">
        <v>27</v>
      </c>
      <c r="F28" s="4">
        <v>119742</v>
      </c>
    </row>
    <row r="29" spans="1:6">
      <c r="A29" t="s">
        <v>34</v>
      </c>
      <c r="B29">
        <v>50</v>
      </c>
      <c r="C29">
        <v>139111</v>
      </c>
      <c r="E29" s="3">
        <v>28</v>
      </c>
      <c r="F29" s="4">
        <v>114014</v>
      </c>
    </row>
    <row r="30" spans="1:6">
      <c r="A30" t="s">
        <v>35</v>
      </c>
      <c r="B30">
        <v>51</v>
      </c>
      <c r="C30">
        <v>139212</v>
      </c>
      <c r="E30" s="3">
        <v>29</v>
      </c>
      <c r="F30" s="4">
        <v>109523</v>
      </c>
    </row>
    <row r="31" spans="1:6">
      <c r="A31" t="s">
        <v>36</v>
      </c>
      <c r="B31">
        <v>52</v>
      </c>
      <c r="C31">
        <v>145642</v>
      </c>
      <c r="E31" s="3">
        <v>30</v>
      </c>
      <c r="F31" s="4">
        <v>111436</v>
      </c>
    </row>
    <row r="32" spans="1:6">
      <c r="A32" t="s">
        <v>37</v>
      </c>
      <c r="B32">
        <v>53</v>
      </c>
      <c r="C32">
        <v>155660</v>
      </c>
      <c r="E32" s="3">
        <v>31</v>
      </c>
      <c r="F32" s="4">
        <v>109944</v>
      </c>
    </row>
    <row r="33" spans="1:6">
      <c r="A33" t="s">
        <v>38</v>
      </c>
      <c r="B33">
        <v>1</v>
      </c>
      <c r="C33">
        <v>100219</v>
      </c>
      <c r="E33" s="3">
        <v>32</v>
      </c>
      <c r="F33" s="4">
        <v>102171</v>
      </c>
    </row>
    <row r="34" spans="1:6">
      <c r="A34" t="s">
        <v>39</v>
      </c>
      <c r="B34">
        <v>2</v>
      </c>
      <c r="C34">
        <v>92842</v>
      </c>
      <c r="E34" s="3">
        <v>33</v>
      </c>
      <c r="F34" s="4">
        <v>100387</v>
      </c>
    </row>
    <row r="35" spans="1:6">
      <c r="A35" t="s">
        <v>96</v>
      </c>
      <c r="B35">
        <v>3</v>
      </c>
      <c r="C35">
        <v>115781</v>
      </c>
      <c r="E35" s="3">
        <v>34</v>
      </c>
      <c r="F35" s="4">
        <v>94144</v>
      </c>
    </row>
    <row r="36" spans="1:6">
      <c r="A36" t="s">
        <v>97</v>
      </c>
      <c r="B36">
        <v>4</v>
      </c>
      <c r="C36">
        <v>113592</v>
      </c>
      <c r="E36" s="3">
        <v>35</v>
      </c>
      <c r="F36" s="4">
        <v>113865</v>
      </c>
    </row>
    <row r="37" spans="1:6">
      <c r="A37" t="s">
        <v>98</v>
      </c>
      <c r="B37">
        <v>5</v>
      </c>
      <c r="C37">
        <v>111831</v>
      </c>
      <c r="E37" s="3">
        <v>36</v>
      </c>
      <c r="F37" s="4">
        <v>116564</v>
      </c>
    </row>
    <row r="38" spans="1:6">
      <c r="A38" t="s">
        <v>99</v>
      </c>
      <c r="B38">
        <v>6</v>
      </c>
      <c r="C38">
        <v>117500</v>
      </c>
      <c r="E38" s="3">
        <v>37</v>
      </c>
      <c r="F38" s="4">
        <v>118217</v>
      </c>
    </row>
    <row r="39" spans="1:6">
      <c r="A39" t="s">
        <v>100</v>
      </c>
      <c r="B39">
        <v>7</v>
      </c>
      <c r="C39">
        <v>116993</v>
      </c>
      <c r="E39" s="3">
        <v>38</v>
      </c>
      <c r="F39" s="4">
        <v>120198</v>
      </c>
    </row>
    <row r="40" spans="1:6">
      <c r="A40" t="s">
        <v>101</v>
      </c>
      <c r="B40">
        <v>8</v>
      </c>
      <c r="C40">
        <v>98619</v>
      </c>
      <c r="E40" s="3">
        <v>39</v>
      </c>
      <c r="F40" s="4">
        <v>102870</v>
      </c>
    </row>
    <row r="41" spans="1:6">
      <c r="A41" t="s">
        <v>40</v>
      </c>
      <c r="B41">
        <v>9</v>
      </c>
      <c r="C41">
        <v>100751</v>
      </c>
      <c r="E41" s="3">
        <v>40</v>
      </c>
      <c r="F41" s="4">
        <v>111870</v>
      </c>
    </row>
    <row r="42" spans="1:6">
      <c r="A42" t="s">
        <v>41</v>
      </c>
      <c r="B42">
        <v>10</v>
      </c>
      <c r="C42">
        <v>99964</v>
      </c>
      <c r="E42" s="3">
        <v>41</v>
      </c>
      <c r="F42" s="4">
        <v>118213</v>
      </c>
    </row>
    <row r="43" spans="1:6">
      <c r="A43" t="s">
        <v>42</v>
      </c>
      <c r="B43">
        <v>11</v>
      </c>
      <c r="C43">
        <v>89187</v>
      </c>
      <c r="E43" s="3">
        <v>42</v>
      </c>
      <c r="F43" s="4">
        <v>107134</v>
      </c>
    </row>
    <row r="44" spans="1:6">
      <c r="A44" t="s">
        <v>43</v>
      </c>
      <c r="B44">
        <v>12</v>
      </c>
      <c r="C44">
        <v>96907</v>
      </c>
      <c r="E44" s="3">
        <v>43</v>
      </c>
      <c r="F44" s="4">
        <v>119559</v>
      </c>
    </row>
    <row r="45" spans="1:6">
      <c r="A45" t="s">
        <v>44</v>
      </c>
      <c r="B45">
        <v>13</v>
      </c>
      <c r="C45">
        <v>133524</v>
      </c>
      <c r="E45" s="3">
        <v>44</v>
      </c>
      <c r="F45" s="4">
        <v>117801</v>
      </c>
    </row>
    <row r="46" spans="1:6">
      <c r="A46" t="s">
        <v>45</v>
      </c>
      <c r="B46">
        <v>14</v>
      </c>
      <c r="C46">
        <v>113259</v>
      </c>
      <c r="E46" s="3">
        <v>45</v>
      </c>
      <c r="F46" s="4">
        <v>113778</v>
      </c>
    </row>
    <row r="47" spans="1:6">
      <c r="A47" t="s">
        <v>46</v>
      </c>
      <c r="B47">
        <v>15</v>
      </c>
      <c r="C47">
        <v>109410</v>
      </c>
      <c r="E47" s="3">
        <v>46</v>
      </c>
      <c r="F47" s="4">
        <v>110111</v>
      </c>
    </row>
    <row r="48" spans="1:6">
      <c r="A48" t="s">
        <v>47</v>
      </c>
      <c r="B48">
        <v>16</v>
      </c>
      <c r="C48">
        <v>105641</v>
      </c>
      <c r="E48" s="3">
        <v>47</v>
      </c>
      <c r="F48" s="4">
        <v>121498</v>
      </c>
    </row>
    <row r="49" spans="1:6">
      <c r="A49" t="s">
        <v>48</v>
      </c>
      <c r="B49">
        <v>17</v>
      </c>
      <c r="C49">
        <v>97990</v>
      </c>
      <c r="E49" s="3">
        <v>48</v>
      </c>
      <c r="F49" s="4">
        <v>121847</v>
      </c>
    </row>
    <row r="50" spans="1:6">
      <c r="A50" t="s">
        <v>49</v>
      </c>
      <c r="B50">
        <v>18</v>
      </c>
      <c r="C50">
        <v>115354</v>
      </c>
      <c r="E50" s="3">
        <v>49</v>
      </c>
      <c r="F50" s="4">
        <v>134803</v>
      </c>
    </row>
    <row r="51" spans="1:6">
      <c r="A51" t="s">
        <v>50</v>
      </c>
      <c r="B51">
        <v>19</v>
      </c>
      <c r="C51">
        <v>79003</v>
      </c>
      <c r="E51" s="3">
        <v>50</v>
      </c>
      <c r="F51" s="4">
        <v>139111</v>
      </c>
    </row>
    <row r="52" spans="1:6">
      <c r="A52" t="s">
        <v>51</v>
      </c>
      <c r="B52">
        <v>20</v>
      </c>
      <c r="C52">
        <v>104873</v>
      </c>
      <c r="E52" s="3">
        <v>51</v>
      </c>
      <c r="F52" s="4">
        <v>139212</v>
      </c>
    </row>
    <row r="53" spans="1:6">
      <c r="A53" t="s">
        <v>52</v>
      </c>
      <c r="B53">
        <v>21</v>
      </c>
      <c r="C53">
        <v>113781</v>
      </c>
      <c r="E53" s="3">
        <v>52</v>
      </c>
      <c r="F53" s="4">
        <v>145642</v>
      </c>
    </row>
    <row r="54" spans="1:6">
      <c r="A54" t="s">
        <v>53</v>
      </c>
      <c r="B54">
        <v>22</v>
      </c>
      <c r="C54">
        <v>123581</v>
      </c>
      <c r="E54" s="3">
        <v>53</v>
      </c>
      <c r="F54" s="4">
        <v>155660</v>
      </c>
    </row>
    <row r="55" spans="1:6">
      <c r="A55" t="s">
        <v>54</v>
      </c>
      <c r="B55">
        <v>23</v>
      </c>
      <c r="C55">
        <v>123193</v>
      </c>
      <c r="E55" s="3" t="s">
        <v>92</v>
      </c>
      <c r="F55" s="4">
        <v>159219</v>
      </c>
    </row>
    <row r="56" spans="1:6">
      <c r="A56" t="s">
        <v>55</v>
      </c>
      <c r="B56">
        <v>24</v>
      </c>
      <c r="C56">
        <v>119854</v>
      </c>
    </row>
    <row r="57" spans="1:6">
      <c r="A57" t="s">
        <v>56</v>
      </c>
      <c r="B57">
        <v>25</v>
      </c>
      <c r="C57">
        <v>128727</v>
      </c>
    </row>
    <row r="58" spans="1:6">
      <c r="A58" t="s">
        <v>57</v>
      </c>
      <c r="B58">
        <v>26</v>
      </c>
      <c r="C58">
        <v>126583</v>
      </c>
    </row>
    <row r="59" spans="1:6">
      <c r="A59" t="s">
        <v>58</v>
      </c>
      <c r="B59">
        <v>27</v>
      </c>
      <c r="C59">
        <v>114444</v>
      </c>
    </row>
    <row r="60" spans="1:6">
      <c r="A60" t="s">
        <v>59</v>
      </c>
      <c r="B60">
        <v>28</v>
      </c>
      <c r="C60">
        <v>113778</v>
      </c>
    </row>
    <row r="61" spans="1:6">
      <c r="A61" t="s">
        <v>60</v>
      </c>
      <c r="B61">
        <v>29</v>
      </c>
      <c r="C61">
        <v>105036</v>
      </c>
    </row>
    <row r="62" spans="1:6">
      <c r="A62" t="s">
        <v>61</v>
      </c>
      <c r="B62">
        <v>30</v>
      </c>
      <c r="C62">
        <v>111436</v>
      </c>
    </row>
    <row r="63" spans="1:6">
      <c r="A63" t="s">
        <v>62</v>
      </c>
      <c r="B63">
        <v>31</v>
      </c>
      <c r="C63">
        <v>101944</v>
      </c>
    </row>
    <row r="64" spans="1:6">
      <c r="A64" t="s">
        <v>63</v>
      </c>
      <c r="B64">
        <v>32</v>
      </c>
      <c r="C64">
        <v>95569</v>
      </c>
    </row>
    <row r="65" spans="1:3">
      <c r="A65" t="s">
        <v>64</v>
      </c>
      <c r="B65">
        <v>33</v>
      </c>
      <c r="C65">
        <v>94198</v>
      </c>
    </row>
    <row r="66" spans="1:3">
      <c r="A66" t="s">
        <v>65</v>
      </c>
      <c r="B66">
        <v>34</v>
      </c>
      <c r="C66">
        <v>71497</v>
      </c>
    </row>
    <row r="67" spans="1:3">
      <c r="A67" t="s">
        <v>66</v>
      </c>
      <c r="B67">
        <v>35</v>
      </c>
      <c r="C67">
        <v>113865</v>
      </c>
    </row>
    <row r="68" spans="1:3">
      <c r="A68" t="s">
        <v>67</v>
      </c>
      <c r="B68">
        <v>36</v>
      </c>
      <c r="C68">
        <v>113457</v>
      </c>
    </row>
    <row r="69" spans="1:3">
      <c r="A69" t="s">
        <v>68</v>
      </c>
      <c r="B69">
        <v>37</v>
      </c>
      <c r="C69">
        <v>111353</v>
      </c>
    </row>
    <row r="70" spans="1:3">
      <c r="A70" t="s">
        <v>69</v>
      </c>
      <c r="B70">
        <v>38</v>
      </c>
      <c r="C70">
        <v>106895</v>
      </c>
    </row>
    <row r="71" spans="1:3">
      <c r="A71" t="s">
        <v>70</v>
      </c>
      <c r="B71">
        <v>39</v>
      </c>
      <c r="C71">
        <v>99741</v>
      </c>
    </row>
    <row r="72" spans="1:3">
      <c r="A72" t="s">
        <v>71</v>
      </c>
      <c r="B72">
        <v>40</v>
      </c>
      <c r="C72">
        <v>111870</v>
      </c>
    </row>
    <row r="73" spans="1:3">
      <c r="A73" t="s">
        <v>72</v>
      </c>
      <c r="B73">
        <v>41</v>
      </c>
      <c r="C73">
        <v>118213</v>
      </c>
    </row>
    <row r="74" spans="1:3">
      <c r="A74" t="s">
        <v>102</v>
      </c>
      <c r="B74">
        <v>42</v>
      </c>
      <c r="C74">
        <v>98631</v>
      </c>
    </row>
    <row r="75" spans="1:3">
      <c r="A75" t="s">
        <v>103</v>
      </c>
      <c r="B75">
        <v>43</v>
      </c>
      <c r="C75">
        <v>119559</v>
      </c>
    </row>
    <row r="76" spans="1:3">
      <c r="A76" t="s">
        <v>104</v>
      </c>
      <c r="B76">
        <v>44</v>
      </c>
      <c r="C76">
        <v>117801</v>
      </c>
    </row>
    <row r="77" spans="1:3">
      <c r="A77" t="s">
        <v>105</v>
      </c>
      <c r="B77">
        <v>45</v>
      </c>
      <c r="C77">
        <v>110739</v>
      </c>
    </row>
    <row r="78" spans="1:3">
      <c r="A78" t="s">
        <v>106</v>
      </c>
      <c r="B78">
        <v>46</v>
      </c>
      <c r="C78">
        <v>107038</v>
      </c>
    </row>
    <row r="79" spans="1:3">
      <c r="A79" t="s">
        <v>107</v>
      </c>
      <c r="B79">
        <v>47</v>
      </c>
      <c r="C79">
        <v>121498</v>
      </c>
    </row>
    <row r="80" spans="1:3">
      <c r="A80" t="s">
        <v>108</v>
      </c>
      <c r="B80">
        <v>48</v>
      </c>
      <c r="C80">
        <v>121847</v>
      </c>
    </row>
    <row r="81" spans="1:3">
      <c r="A81" t="s">
        <v>109</v>
      </c>
      <c r="B81">
        <v>49</v>
      </c>
      <c r="C81">
        <v>134803</v>
      </c>
    </row>
    <row r="82" spans="1:3">
      <c r="A82" t="s">
        <v>110</v>
      </c>
      <c r="B82">
        <v>50</v>
      </c>
      <c r="C82">
        <v>60452</v>
      </c>
    </row>
    <row r="83" spans="1:3">
      <c r="A83" t="s">
        <v>111</v>
      </c>
      <c r="B83">
        <v>51</v>
      </c>
      <c r="C83">
        <v>118348</v>
      </c>
    </row>
    <row r="84" spans="1:3">
      <c r="A84" t="s">
        <v>73</v>
      </c>
      <c r="B84">
        <v>52</v>
      </c>
      <c r="C84">
        <v>137474</v>
      </c>
    </row>
    <row r="85" spans="1:3">
      <c r="A85" t="s">
        <v>74</v>
      </c>
      <c r="B85">
        <v>1</v>
      </c>
      <c r="C85">
        <v>159219</v>
      </c>
    </row>
    <row r="86" spans="1:3">
      <c r="A86" t="s">
        <v>75</v>
      </c>
      <c r="B86">
        <v>2</v>
      </c>
      <c r="C86">
        <v>116636</v>
      </c>
    </row>
    <row r="87" spans="1:3">
      <c r="A87" t="s">
        <v>76</v>
      </c>
      <c r="B87">
        <v>3</v>
      </c>
      <c r="C87">
        <v>74578</v>
      </c>
    </row>
    <row r="88" spans="1:3">
      <c r="A88" t="s">
        <v>77</v>
      </c>
      <c r="B88">
        <v>4</v>
      </c>
      <c r="C88">
        <v>108562</v>
      </c>
    </row>
    <row r="89" spans="1:3">
      <c r="A89" t="s">
        <v>78</v>
      </c>
      <c r="B89">
        <v>5</v>
      </c>
      <c r="C89">
        <v>108390</v>
      </c>
    </row>
    <row r="90" spans="1:3">
      <c r="A90" t="s">
        <v>79</v>
      </c>
      <c r="B90">
        <v>6</v>
      </c>
      <c r="C90">
        <v>107479</v>
      </c>
    </row>
    <row r="91" spans="1:3">
      <c r="A91" t="s">
        <v>80</v>
      </c>
      <c r="B91">
        <v>7</v>
      </c>
      <c r="C91">
        <v>106788</v>
      </c>
    </row>
    <row r="92" spans="1:3">
      <c r="A92" t="s">
        <v>81</v>
      </c>
      <c r="B92">
        <v>8</v>
      </c>
      <c r="C92">
        <v>82593</v>
      </c>
    </row>
    <row r="93" spans="1:3">
      <c r="A93" t="s">
        <v>82</v>
      </c>
      <c r="B93">
        <v>9</v>
      </c>
      <c r="C93">
        <v>73495</v>
      </c>
    </row>
    <row r="94" spans="1:3">
      <c r="A94" t="s">
        <v>83</v>
      </c>
      <c r="B94">
        <v>10</v>
      </c>
      <c r="C94">
        <v>113547</v>
      </c>
    </row>
    <row r="95" spans="1:3">
      <c r="A95" t="s">
        <v>84</v>
      </c>
      <c r="B95">
        <v>11</v>
      </c>
      <c r="C95">
        <v>103056</v>
      </c>
    </row>
    <row r="96" spans="1:3">
      <c r="A96" t="s">
        <v>85</v>
      </c>
      <c r="B96">
        <v>12</v>
      </c>
      <c r="C96">
        <v>108312</v>
      </c>
    </row>
    <row r="97" spans="1:3">
      <c r="A97" t="s">
        <v>86</v>
      </c>
      <c r="B97">
        <v>13</v>
      </c>
      <c r="C97">
        <v>118925</v>
      </c>
    </row>
    <row r="98" spans="1:3">
      <c r="A98" t="s">
        <v>87</v>
      </c>
      <c r="B98">
        <v>14</v>
      </c>
      <c r="C98">
        <v>121887</v>
      </c>
    </row>
    <row r="99" spans="1:3">
      <c r="A99" t="s">
        <v>88</v>
      </c>
      <c r="B99">
        <v>15</v>
      </c>
      <c r="C99">
        <v>109590</v>
      </c>
    </row>
    <row r="100" spans="1:3">
      <c r="A100" t="s">
        <v>89</v>
      </c>
      <c r="B100">
        <v>16</v>
      </c>
      <c r="C100">
        <v>26969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F3E0-D291-A64C-88E6-41009BE8C2AB}">
  <dimension ref="A1:U82"/>
  <sheetViews>
    <sheetView topLeftCell="A11" workbookViewId="0">
      <selection activeCell="F1" sqref="F1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207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v>10000000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'illa diagonal'!E13&amp;":"&amp;'illa diagonal'!E14&amp;":"&amp;'illa diagonal'!E15&amp;":"&amp;'illa diagonal'!E16&amp;":"&amp;'illa diagonal'!E17&amp;":"&amp;'illa diagonal'!E18&amp;":"&amp;'illa diagonal'!E19&amp;":"&amp;'illa diagonal'!E20&amp;":"&amp;'illa diagonal'!E21&amp;":"&amp;'illa diagonal'!E22&amp;":"&amp;'illa diagonal'!E23&amp;":"&amp;'illa diagonal'!E24&amp;":"&amp;'illa diagonal'!E25&amp;":"&amp;'illa diagonal'!E26&amp;":"&amp;'illa diagonal'!E27&amp;":"&amp;'illa diagonal'!E28&amp;":"&amp;'illa diagonal'!E29&amp;":"&amp;'illa diagonal'!E30&amp;":"&amp;'illa diagonal'!E31&amp;":"&amp;'illa diagonal'!E32&amp;":"&amp;'illa diagonal'!E33&amp;":"&amp;'illa diagonal'!E34&amp;":"&amp;'illa diagonal'!E35&amp;":"&amp;'illa diagonal'!E36&amp;":"&amp;'illa diagonal'!E37&amp;":"&amp;'illa diagonal'!E38&amp;":"&amp;'illa diagonal'!E39&amp;":"&amp;'illa diagonal'!E40&amp;":"&amp;'illa diagonal'!E41&amp;":"&amp;'illa diagonal'!E42&amp;":"&amp;'illa diagonal'!E43&amp;":"&amp;'illa diagonal'!E44&amp;":"&amp;'illa diagonal'!E45&amp;":"&amp;'illa diagonal'!E46&amp;":"&amp;'illa diagonal'!E47&amp;":"&amp;'illa diagonal'!E48&amp;":"&amp;'illa diagonal'!E49&amp;":"&amp;'illa diagonal'!E50&amp;":"&amp;'illa diagonal'!E51&amp;":"&amp;'illa diagonal'!E52&amp;":"&amp;'illa diagonal'!E53&amp;":"&amp;'illa diagonal'!E54&amp;":"&amp;'illa diagonal'!E55&amp;":"&amp;'illa diagonal'!E56&amp;":"&amp;'illa diagonal'!E57&amp;":"&amp;'illa diagonal'!E58&amp;":"&amp;'illa diagonal'!E59&amp;":"&amp;'illa diagonal'!E60&amp;":"&amp;'illa diagonal'!E61&amp;":"&amp;'illa diagonal'!E62&amp;":"&amp;'illa diagonal'!E63&amp;":"&amp;'illa diagonal'!E64&amp;":"&amp;'illa diagonal'!E65</f>
        <v>1,36673229360312:1,00120078506142:0,993861484406152:0,975071157933199:0,959954773776565:1,00861734151305:1,00426526498414:0,846543264703624:0,864844304466227:0,974684878951342:0,884630372314632:0,92974775739542:1,14616699496331:1,04627525025533:0,940718080480133:0,906819953827919:0,841143942935014:0,990196126067207:0,678159964523879:0,900227459204243:0,976693529656994:1,06081650792787:1,05748592470653:1,07656810641022:1,10498965549745:1,08658560800636:1,02786261878686:0,978693596385271:0,940142953996036:0,956564102713606:0,943756808470734:0,87703355233813:0,86171973670188:0,808129965952383:0,977414583756459:1,00058273869045:1,01477205329063:1,03177691246967:0,883033752522961:0,960289548894173:1,01473771738113:0,919635832048166:1,02629175092731:1,0112011187028:0,97666777772487:0,945190332692288:1,04293608305662:1,04593189116035:1,1571459020254:1,19412567655508:1,19499265826992:1,25018763278846:1,336181918127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'illa diagonal'!H13&amp;":"&amp;'illa diagonal'!H14&amp;":"&amp;'illa diagonal'!H15&amp;":"&amp;'illa diagonal'!H16&amp;":"&amp;'illa diagonal'!H17&amp;":"&amp;'illa diagonal'!H18&amp;":"&amp;'illa diagonal'!H19&amp;":"&amp;'illa diagonal'!H20&amp;":"&amp;'illa diagonal'!H21&amp;":"&amp;'illa diagonal'!H22&amp;":"&amp;'illa diagonal'!H23&amp;":"&amp;'illa diagonal'!H24&amp;":"&amp;'illa diagonal'!H25&amp;":"&amp;'illa diagonal'!H26&amp;":"&amp;'illa diagonal'!H27&amp;":"&amp;'illa diagonal'!H28&amp;":"&amp;'illa diagonal'!H29&amp;":"&amp;'illa diagonal'!H30&amp;":"&amp;'illa diagonal'!H31&amp;":"&amp;'illa diagonal'!H32&amp;":"&amp;'illa diagonal'!H33&amp;":"&amp;'illa diagonal'!H34&amp;":"&amp;'illa diagonal'!H35&amp;":"&amp;'illa diagonal'!H36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'illa diagonal'!K13&amp;":"&amp;'illa diagonal'!K14&amp;":"&amp;'illa diagonal'!K15&amp;":"&amp;'illa diagonal'!K16&amp;":"&amp;'illa diagonal'!K17&amp;":"&amp;'illa diagonal'!K18&amp;":"&amp;'illa diagonal'!K19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'illa diagonal'!B13&amp;":"&amp;'illa diagonal'!B14&amp;":"&amp;'illa diagonal'!B15&amp;":"&amp;'illa diagonal'!B16&amp;":"&amp;'illa diagonal'!B17&amp;":"&amp;'illa diagonal'!B18&amp;":"&amp;'illa diagonal'!B19&amp;":"&amp;'illa diagonal'!B20&amp;":"&amp;'illa diagonal'!B21&amp;":"&amp;'illa diagonal'!B22&amp;":"&amp;'illa diagonal'!B23&amp;":"&amp;'illa diagonal'!B24</f>
        <v>1:1:1:1:1:1:1:1:1:1:1:1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v>1</v>
      </c>
      <c r="C13" s="11"/>
      <c r="D13" s="5">
        <v>1</v>
      </c>
      <c r="E13" s="9">
        <v>1.366732293603123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v>1</v>
      </c>
      <c r="C14" s="11"/>
      <c r="D14" s="5">
        <v>2</v>
      </c>
      <c r="E14" s="9">
        <v>1.0012007850614175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v>1</v>
      </c>
      <c r="C15" s="11"/>
      <c r="D15" s="5">
        <v>3</v>
      </c>
      <c r="E15" s="9">
        <v>0.99386148440615241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v>1</v>
      </c>
      <c r="C16" s="11"/>
      <c r="D16" s="5">
        <v>4</v>
      </c>
      <c r="E16" s="9">
        <v>0.97507115793319854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v>1</v>
      </c>
      <c r="C17" s="11"/>
      <c r="D17" s="5">
        <v>5</v>
      </c>
      <c r="E17" s="9">
        <v>0.95995477377656457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v>1</v>
      </c>
      <c r="C18" s="11"/>
      <c r="D18" s="5">
        <v>6</v>
      </c>
      <c r="E18" s="9">
        <v>1.0086173415130539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v>1</v>
      </c>
      <c r="C19" s="11"/>
      <c r="D19" s="5">
        <v>7</v>
      </c>
      <c r="E19" s="9">
        <v>1.0042652649841424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v>1</v>
      </c>
      <c r="C20" s="11"/>
      <c r="D20" s="5">
        <v>8</v>
      </c>
      <c r="E20" s="9">
        <v>0.8465432647036244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v>1</v>
      </c>
      <c r="C21" s="11"/>
      <c r="D21" s="5">
        <v>9</v>
      </c>
      <c r="E21" s="9">
        <v>0.86484430446622729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v>1</v>
      </c>
      <c r="C22" s="11"/>
      <c r="D22" s="5">
        <v>10</v>
      </c>
      <c r="E22" s="9">
        <v>0.97468487895134248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v>1</v>
      </c>
      <c r="C23" s="11"/>
      <c r="D23" s="5">
        <v>11</v>
      </c>
      <c r="E23" s="9">
        <v>0.88463037231463226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v>1</v>
      </c>
      <c r="C24" s="11"/>
      <c r="D24" s="5">
        <v>12</v>
      </c>
      <c r="E24" s="9">
        <v>0.92974775739542048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1.1461669949633109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1.0462752502553327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0.94071808048013261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0.90681995382791947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0.84114394293501416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0.99019612606720708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0.67815996452387917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0.90022745920424263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0.97669352965699396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1.06081650792787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1.0574859247065334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1.0765681064102228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1.1049896554974545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1.0865856080063567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1.0278626187868605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0.97869359638527098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0.94014295399603587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0.95656410271360581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0.94375680847073362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0.87703355233812963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0.8617197367018804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0.80812996595238262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0.97741458375645862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1.0005827386904478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1.0147720532906273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1.0317769124696685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0.88303375252296057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0.96028954889417317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1.0147377173811289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0.91963583204816612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1.0262917509273126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1.0112011187028023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0.97666777772487023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0.94519033269228836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1.0429360830566214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1.0459318911603497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1.1571459020253976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1.1941256765550847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1.1949926582699173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1.2501876327884613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1.3361819181269956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/>
      <c r="B68" s="64"/>
      <c r="C68" s="64"/>
      <c r="D68" s="70"/>
      <c r="E68" s="64"/>
      <c r="F68" s="64"/>
      <c r="G68" s="64"/>
      <c r="H68" s="72">
        <v>513723</v>
      </c>
      <c r="I68" s="65"/>
      <c r="J68" s="65"/>
      <c r="K68" s="70"/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513723</v>
      </c>
      <c r="U68" s="42">
        <f>T68/$T$81</f>
        <v>1.1985357847351592</v>
      </c>
    </row>
    <row r="69" spans="1:21">
      <c r="A69" s="70"/>
      <c r="B69" s="64"/>
      <c r="C69" s="64"/>
      <c r="D69" s="70"/>
      <c r="E69" s="64"/>
      <c r="F69" s="64"/>
      <c r="G69" s="64"/>
      <c r="H69" s="72">
        <v>361309</v>
      </c>
      <c r="I69" s="65"/>
      <c r="J69" s="65"/>
      <c r="K69" s="70"/>
      <c r="L69" s="65"/>
      <c r="M69" s="65"/>
      <c r="N69" s="65"/>
      <c r="O69" s="65"/>
      <c r="P69" s="65"/>
      <c r="Q69" s="65"/>
      <c r="R69" s="65"/>
      <c r="S69" s="65"/>
      <c r="T69" s="34">
        <f t="shared" ref="T69:T79" si="0">MAX(A69,D69,H69,K69,N69,Q69)</f>
        <v>361309</v>
      </c>
      <c r="U69" s="42">
        <f t="shared" ref="U69:U79" si="1">T69/$T$81</f>
        <v>0.84294798139634719</v>
      </c>
    </row>
    <row r="70" spans="1:21">
      <c r="A70" s="70"/>
      <c r="B70" s="64"/>
      <c r="C70" s="64"/>
      <c r="D70" s="70"/>
      <c r="E70" s="64"/>
      <c r="F70" s="64"/>
      <c r="G70" s="64"/>
      <c r="H70" s="72">
        <v>361309</v>
      </c>
      <c r="I70" s="65"/>
      <c r="J70" s="65"/>
      <c r="K70" s="70"/>
      <c r="L70" s="65"/>
      <c r="M70" s="65"/>
      <c r="N70" s="65"/>
      <c r="O70" s="65"/>
      <c r="P70" s="65"/>
      <c r="Q70" s="65"/>
      <c r="R70" s="65"/>
      <c r="S70" s="65"/>
      <c r="T70" s="34">
        <f t="shared" si="0"/>
        <v>361309</v>
      </c>
      <c r="U70" s="42">
        <f t="shared" si="1"/>
        <v>0.84294798139634719</v>
      </c>
    </row>
    <row r="71" spans="1:21">
      <c r="A71" s="70"/>
      <c r="B71" s="64"/>
      <c r="C71" s="64"/>
      <c r="D71" s="70"/>
      <c r="E71" s="64"/>
      <c r="F71" s="64"/>
      <c r="G71" s="64"/>
      <c r="H71" s="72">
        <v>380181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0"/>
        <v>380181</v>
      </c>
      <c r="U71" s="42">
        <f t="shared" si="1"/>
        <v>0.88697709305675931</v>
      </c>
    </row>
    <row r="72" spans="1:21">
      <c r="A72" s="70"/>
      <c r="B72" s="64"/>
      <c r="C72" s="64"/>
      <c r="D72" s="70"/>
      <c r="E72" s="64"/>
      <c r="F72" s="64"/>
      <c r="G72" s="64"/>
      <c r="H72" s="72">
        <v>430767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0"/>
        <v>430767</v>
      </c>
      <c r="U72" s="42">
        <f t="shared" si="1"/>
        <v>1.0049962029790576</v>
      </c>
    </row>
    <row r="73" spans="1:21">
      <c r="A73" s="70"/>
      <c r="B73" s="64"/>
      <c r="C73" s="64"/>
      <c r="D73" s="70"/>
      <c r="E73" s="64"/>
      <c r="F73" s="64"/>
      <c r="G73" s="64"/>
      <c r="H73" s="72">
        <v>434175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0"/>
        <v>434175</v>
      </c>
      <c r="U73" s="42">
        <f t="shared" si="1"/>
        <v>1.0129471998282884</v>
      </c>
    </row>
    <row r="74" spans="1:21">
      <c r="A74" s="70"/>
      <c r="B74" s="64"/>
      <c r="C74" s="64"/>
      <c r="D74" s="70"/>
      <c r="E74" s="64"/>
      <c r="F74" s="64"/>
      <c r="G74" s="64"/>
      <c r="H74" s="72">
        <v>426484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0"/>
        <v>426484</v>
      </c>
      <c r="U74" s="42">
        <f t="shared" si="1"/>
        <v>0.99500379702094255</v>
      </c>
    </row>
    <row r="75" spans="1:21">
      <c r="A75" s="70"/>
      <c r="B75" s="64"/>
      <c r="C75" s="64"/>
      <c r="D75" s="70"/>
      <c r="E75" s="64"/>
      <c r="F75" s="64"/>
      <c r="G75" s="64"/>
      <c r="H75" s="72">
        <v>394611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0"/>
        <v>394611</v>
      </c>
      <c r="U75" s="42">
        <f t="shared" si="1"/>
        <v>0.92064284556098508</v>
      </c>
    </row>
    <row r="76" spans="1:21">
      <c r="A76" s="70"/>
      <c r="B76" s="64"/>
      <c r="C76" s="64"/>
      <c r="D76" s="70"/>
      <c r="E76" s="64"/>
      <c r="F76" s="64"/>
      <c r="G76" s="64"/>
      <c r="H76" s="72">
        <v>397337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0"/>
        <v>397337</v>
      </c>
      <c r="U76" s="42">
        <f t="shared" si="1"/>
        <v>0.92700270982477706</v>
      </c>
    </row>
    <row r="77" spans="1:21">
      <c r="A77" s="70"/>
      <c r="B77" s="64"/>
      <c r="C77" s="64"/>
      <c r="D77" s="70"/>
      <c r="E77" s="64"/>
      <c r="F77" s="64"/>
      <c r="G77" s="64"/>
      <c r="H77" s="72">
        <v>463521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0"/>
        <v>463521</v>
      </c>
      <c r="U77" s="42">
        <f t="shared" si="1"/>
        <v>1.0814125617817885</v>
      </c>
    </row>
    <row r="78" spans="1:21">
      <c r="A78" s="70"/>
      <c r="B78" s="64"/>
      <c r="C78" s="64"/>
      <c r="D78" s="70"/>
      <c r="E78" s="64"/>
      <c r="F78" s="64"/>
      <c r="G78" s="64"/>
      <c r="H78" s="72">
        <v>441425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0"/>
        <v>441425</v>
      </c>
      <c r="U78" s="42">
        <f t="shared" si="1"/>
        <v>1.0298617324447565</v>
      </c>
    </row>
    <row r="79" spans="1:21">
      <c r="A79" s="70"/>
      <c r="B79" s="64"/>
      <c r="C79" s="64"/>
      <c r="D79" s="70"/>
      <c r="E79" s="64"/>
      <c r="F79" s="64"/>
      <c r="G79" s="64"/>
      <c r="H79" s="72">
        <v>513723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513723</v>
      </c>
      <c r="U79" s="42">
        <f t="shared" si="1"/>
        <v>1.1985357847351592</v>
      </c>
    </row>
    <row r="80" spans="1:21" ht="21">
      <c r="S80" s="54" t="s">
        <v>184</v>
      </c>
      <c r="T80" s="40">
        <f>SUM(T68:T79)</f>
        <v>5118565</v>
      </c>
    </row>
    <row r="81" spans="19:20" ht="21">
      <c r="S81" s="29" t="s">
        <v>186</v>
      </c>
      <c r="T81" s="41">
        <f>MEDIAN(T68:T79)</f>
        <v>428625.5</v>
      </c>
    </row>
    <row r="82" spans="19:20" ht="21">
      <c r="S82" s="29" t="s">
        <v>183</v>
      </c>
      <c r="T82" s="41">
        <f>GEOMEAN(T68:T79)</f>
        <v>423746.25742301001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3205-4B68-2742-9545-A6789AFB8AE3}">
  <dimension ref="A1:U82"/>
  <sheetViews>
    <sheetView topLeftCell="A39" workbookViewId="0">
      <selection activeCell="R96" sqref="R96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206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5118565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'style outlets getafe'!E13&amp;":"&amp;'style outlets getafe'!E14&amp;":"&amp;'style outlets getafe'!E15&amp;":"&amp;'style outlets getafe'!E16&amp;":"&amp;'style outlets getafe'!E17&amp;":"&amp;'style outlets getafe'!E18&amp;":"&amp;'style outlets getafe'!E19&amp;":"&amp;'style outlets getafe'!E20&amp;":"&amp;'style outlets getafe'!E21&amp;":"&amp;'style outlets getafe'!E22&amp;":"&amp;'style outlets getafe'!E23&amp;":"&amp;'style outlets getafe'!E24&amp;":"&amp;'style outlets getafe'!E25&amp;":"&amp;'style outlets getafe'!E26&amp;":"&amp;'style outlets getafe'!E27&amp;":"&amp;'style outlets getafe'!E28&amp;":"&amp;'style outlets getafe'!E29&amp;":"&amp;'style outlets getafe'!E30&amp;":"&amp;'style outlets getafe'!E31&amp;":"&amp;'style outlets getafe'!E32&amp;":"&amp;'style outlets getafe'!E33&amp;":"&amp;'style outlets getafe'!E34&amp;":"&amp;'style outlets getafe'!E35&amp;":"&amp;'style outlets getafe'!E36&amp;":"&amp;'style outlets getafe'!E37&amp;":"&amp;'style outlets getafe'!E38&amp;":"&amp;'style outlets getafe'!E39&amp;":"&amp;'style outlets getafe'!E40&amp;":"&amp;'style outlets getafe'!E41&amp;":"&amp;'style outlets getafe'!E42&amp;":"&amp;'style outlets getafe'!E43&amp;":"&amp;'style outlets getafe'!E44&amp;":"&amp;'style outlets getafe'!E45&amp;":"&amp;'style outlets getafe'!E46&amp;":"&amp;'style outlets getafe'!E47&amp;":"&amp;'style outlets getafe'!E48&amp;":"&amp;'style outlets getafe'!E49&amp;":"&amp;'style outlets getafe'!E50&amp;":"&amp;'style outlets getafe'!E51&amp;":"&amp;'style outlets getafe'!E52&amp;":"&amp;'style outlets getafe'!E53&amp;":"&amp;'style outlets getafe'!E54&amp;":"&amp;'style outlets getafe'!E55&amp;":"&amp;'style outlets getafe'!E56&amp;":"&amp;'style outlets getafe'!E57&amp;":"&amp;'style outlets getafe'!E58&amp;":"&amp;'style outlets getafe'!E59&amp;":"&amp;'style outlets getafe'!E60&amp;":"&amp;'style outlets getafe'!E61&amp;":"&amp;'style outlets getafe'!E62&amp;":"&amp;'style outlets getafe'!E63&amp;":"&amp;'style outlets getafe'!E64&amp;":"&amp;'style outlets getafe'!E65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'style outlets getafe'!H13&amp;":"&amp;'style outlets getafe'!H14&amp;":"&amp;'style outlets getafe'!H15&amp;":"&amp;'style outlets getafe'!H16&amp;":"&amp;'style outlets getafe'!H17&amp;":"&amp;'style outlets getafe'!H18&amp;":"&amp;'style outlets getafe'!H19&amp;":"&amp;'style outlets getafe'!H20&amp;":"&amp;'style outlets getafe'!H21&amp;":"&amp;'style outlets getafe'!H22&amp;":"&amp;'style outlets getafe'!H23&amp;":"&amp;'style outlets getafe'!H24&amp;":"&amp;'style outlets getafe'!H25&amp;":"&amp;'style outlets getafe'!H26&amp;":"&amp;'style outlets getafe'!H27&amp;":"&amp;'style outlets getafe'!H28&amp;":"&amp;'style outlets getafe'!H29&amp;":"&amp;'style outlets getafe'!H30&amp;":"&amp;'style outlets getafe'!H31&amp;":"&amp;'style outlets getafe'!H32&amp;":"&amp;'style outlets getafe'!H33&amp;":"&amp;'style outlets getafe'!H34&amp;":"&amp;'style outlets getafe'!H35&amp;":"&amp;'style outlets getafe'!H36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'style outlets getafe'!K13&amp;":"&amp;'style outlets getafe'!K14&amp;":"&amp;'style outlets getafe'!K15&amp;":"&amp;'style outlets getafe'!K16&amp;":"&amp;'style outlets getafe'!K17&amp;":"&amp;'style outlets getafe'!K18&amp;":"&amp;'style outlets getafe'!K19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'style outlets getafe'!B13&amp;":"&amp;'style outlets getafe'!B14&amp;":"&amp;'style outlets getafe'!B15&amp;":"&amp;'style outlets getafe'!B16&amp;":"&amp;'style outlets getafe'!B17&amp;":"&amp;'style outlets getafe'!B18&amp;":"&amp;'style outlets getafe'!B19&amp;":"&amp;'style outlets getafe'!B20&amp;":"&amp;'style outlets getafe'!B21&amp;":"&amp;'style outlets getafe'!B22&amp;":"&amp;'style outlets getafe'!B23&amp;":"&amp;'style outlets getafe'!B24</f>
        <v>1,19853578473516:0,842947981396347:0,842947981396347:0,886977093056759:1,00499620297906:1,01294719982829:0,995003797020943:0,920642845560985:0,927002709824777:1,08141256178179:1,02986173244476:1,19853578473516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1.1985357847351592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0.84294798139634719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0.84294798139634719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0.88697709305675931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1.0049962029790576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1.0129471998282884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0.99500379702094255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0.92064284556098508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0.92700270982477706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1.0814125617817885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1.0298617324447565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1.1985357847351592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/>
      <c r="B68" s="64"/>
      <c r="C68" s="64"/>
      <c r="D68" s="70"/>
      <c r="E68" s="64"/>
      <c r="F68" s="64"/>
      <c r="G68" s="64"/>
      <c r="H68" s="72">
        <v>513723</v>
      </c>
      <c r="I68" s="65"/>
      <c r="J68" s="65"/>
      <c r="K68" s="70"/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513723</v>
      </c>
      <c r="U68" s="42">
        <f>T68/$T$81</f>
        <v>1.1985357847351592</v>
      </c>
    </row>
    <row r="69" spans="1:21">
      <c r="A69" s="70"/>
      <c r="B69" s="64"/>
      <c r="C69" s="64"/>
      <c r="D69" s="70"/>
      <c r="E69" s="64"/>
      <c r="F69" s="64"/>
      <c r="G69" s="64"/>
      <c r="H69" s="72">
        <v>361309</v>
      </c>
      <c r="I69" s="65"/>
      <c r="J69" s="65"/>
      <c r="K69" s="70"/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361309</v>
      </c>
      <c r="U69" s="42">
        <f t="shared" ref="U69:U79" si="2">T69/$T$81</f>
        <v>0.84294798139634719</v>
      </c>
    </row>
    <row r="70" spans="1:21">
      <c r="A70" s="70"/>
      <c r="B70" s="64"/>
      <c r="C70" s="64"/>
      <c r="D70" s="70"/>
      <c r="E70" s="64"/>
      <c r="F70" s="64"/>
      <c r="G70" s="64"/>
      <c r="H70" s="72">
        <v>361309</v>
      </c>
      <c r="I70" s="65"/>
      <c r="J70" s="65"/>
      <c r="K70" s="70"/>
      <c r="L70" s="65"/>
      <c r="M70" s="65"/>
      <c r="N70" s="65"/>
      <c r="O70" s="65"/>
      <c r="P70" s="65"/>
      <c r="Q70" s="65"/>
      <c r="R70" s="65"/>
      <c r="S70" s="65"/>
      <c r="T70" s="34">
        <f t="shared" si="1"/>
        <v>361309</v>
      </c>
      <c r="U70" s="42">
        <f t="shared" si="2"/>
        <v>0.84294798139634719</v>
      </c>
    </row>
    <row r="71" spans="1:21">
      <c r="A71" s="70"/>
      <c r="B71" s="64"/>
      <c r="C71" s="64"/>
      <c r="D71" s="70"/>
      <c r="E71" s="64"/>
      <c r="F71" s="64"/>
      <c r="G71" s="64"/>
      <c r="H71" s="72">
        <v>380181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380181</v>
      </c>
      <c r="U71" s="42">
        <f t="shared" si="2"/>
        <v>0.88697709305675931</v>
      </c>
    </row>
    <row r="72" spans="1:21">
      <c r="A72" s="70"/>
      <c r="B72" s="64"/>
      <c r="C72" s="64"/>
      <c r="D72" s="70"/>
      <c r="E72" s="64"/>
      <c r="F72" s="64"/>
      <c r="G72" s="64"/>
      <c r="H72" s="72">
        <v>430767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430767</v>
      </c>
      <c r="U72" s="42">
        <f t="shared" si="2"/>
        <v>1.0049962029790576</v>
      </c>
    </row>
    <row r="73" spans="1:21">
      <c r="A73" s="70"/>
      <c r="B73" s="64"/>
      <c r="C73" s="64"/>
      <c r="D73" s="70"/>
      <c r="E73" s="64"/>
      <c r="F73" s="64"/>
      <c r="G73" s="64"/>
      <c r="H73" s="72">
        <v>434175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434175</v>
      </c>
      <c r="U73" s="42">
        <f t="shared" si="2"/>
        <v>1.0129471998282884</v>
      </c>
    </row>
    <row r="74" spans="1:21">
      <c r="A74" s="70"/>
      <c r="B74" s="64"/>
      <c r="C74" s="64"/>
      <c r="D74" s="70"/>
      <c r="E74" s="64"/>
      <c r="F74" s="64"/>
      <c r="G74" s="64"/>
      <c r="H74" s="72">
        <v>426484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426484</v>
      </c>
      <c r="U74" s="42">
        <f t="shared" si="2"/>
        <v>0.99500379702094255</v>
      </c>
    </row>
    <row r="75" spans="1:21">
      <c r="A75" s="70"/>
      <c r="B75" s="64"/>
      <c r="C75" s="64"/>
      <c r="D75" s="70"/>
      <c r="E75" s="64"/>
      <c r="F75" s="64"/>
      <c r="G75" s="64"/>
      <c r="H75" s="72">
        <v>394611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394611</v>
      </c>
      <c r="U75" s="42">
        <f t="shared" si="2"/>
        <v>0.92064284556098508</v>
      </c>
    </row>
    <row r="76" spans="1:21">
      <c r="A76" s="70"/>
      <c r="B76" s="64"/>
      <c r="C76" s="64"/>
      <c r="D76" s="70"/>
      <c r="E76" s="64"/>
      <c r="F76" s="64"/>
      <c r="G76" s="64"/>
      <c r="H76" s="72">
        <v>397337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397337</v>
      </c>
      <c r="U76" s="42">
        <f t="shared" si="2"/>
        <v>0.92700270982477706</v>
      </c>
    </row>
    <row r="77" spans="1:21">
      <c r="A77" s="70"/>
      <c r="B77" s="64"/>
      <c r="C77" s="64"/>
      <c r="D77" s="70"/>
      <c r="E77" s="64"/>
      <c r="F77" s="64"/>
      <c r="G77" s="64"/>
      <c r="H77" s="72">
        <v>463521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463521</v>
      </c>
      <c r="U77" s="42">
        <f t="shared" si="2"/>
        <v>1.0814125617817885</v>
      </c>
    </row>
    <row r="78" spans="1:21">
      <c r="A78" s="70"/>
      <c r="B78" s="64"/>
      <c r="C78" s="64"/>
      <c r="D78" s="70"/>
      <c r="E78" s="64"/>
      <c r="F78" s="64"/>
      <c r="G78" s="64"/>
      <c r="H78" s="72">
        <v>441425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441425</v>
      </c>
      <c r="U78" s="42">
        <f t="shared" si="2"/>
        <v>1.0298617324447565</v>
      </c>
    </row>
    <row r="79" spans="1:21">
      <c r="A79" s="70"/>
      <c r="B79" s="64"/>
      <c r="C79" s="64"/>
      <c r="D79" s="70"/>
      <c r="E79" s="64"/>
      <c r="F79" s="64"/>
      <c r="G79" s="64"/>
      <c r="H79" s="72">
        <v>513723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513723</v>
      </c>
      <c r="U79" s="42">
        <f t="shared" si="2"/>
        <v>1.1985357847351592</v>
      </c>
    </row>
    <row r="80" spans="1:21" ht="21">
      <c r="S80" s="54" t="s">
        <v>184</v>
      </c>
      <c r="T80" s="40">
        <f>SUM(T68:T79)</f>
        <v>5118565</v>
      </c>
    </row>
    <row r="81" spans="19:20" ht="21">
      <c r="S81" s="29" t="s">
        <v>186</v>
      </c>
      <c r="T81" s="41">
        <f>MEDIAN(T68:T79)</f>
        <v>428625.5</v>
      </c>
    </row>
    <row r="82" spans="19:20" ht="21">
      <c r="S82" s="29" t="s">
        <v>183</v>
      </c>
      <c r="T82" s="41">
        <f>GEOMEAN(T68:T79)</f>
        <v>423746.25742301001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D22-0758-2D41-9E50-A82DB30890DF}">
  <dimension ref="A1:U82"/>
  <sheetViews>
    <sheetView topLeftCell="A66" workbookViewId="0">
      <selection activeCell="U85" sqref="A1:U85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204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13575545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'Plaza Mayor'!E13&amp;":"&amp;'Plaza Mayor'!E14&amp;":"&amp;'Plaza Mayor'!E15&amp;":"&amp;'Plaza Mayor'!E16&amp;":"&amp;'Plaza Mayor'!E17&amp;":"&amp;'Plaza Mayor'!E18&amp;":"&amp;'Plaza Mayor'!E19&amp;":"&amp;'Plaza Mayor'!E20&amp;":"&amp;'Plaza Mayor'!E21&amp;":"&amp;'Plaza Mayor'!E22&amp;":"&amp;'Plaza Mayor'!E23&amp;":"&amp;'Plaza Mayor'!E24&amp;":"&amp;'Plaza Mayor'!E25&amp;":"&amp;'Plaza Mayor'!E26&amp;":"&amp;'Plaza Mayor'!E27&amp;":"&amp;'Plaza Mayor'!E28&amp;":"&amp;'Plaza Mayor'!E29&amp;":"&amp;'Plaza Mayor'!E30&amp;":"&amp;'Plaza Mayor'!E31&amp;":"&amp;'Plaza Mayor'!E32&amp;":"&amp;'Plaza Mayor'!E33&amp;":"&amp;'Plaza Mayor'!E34&amp;":"&amp;'Plaza Mayor'!E35&amp;":"&amp;'Plaza Mayor'!E36&amp;":"&amp;'Plaza Mayor'!E37&amp;":"&amp;'Plaza Mayor'!E38&amp;":"&amp;'Plaza Mayor'!E39&amp;":"&amp;'Plaza Mayor'!E40&amp;":"&amp;'Plaza Mayor'!E41&amp;":"&amp;'Plaza Mayor'!E42&amp;":"&amp;'Plaza Mayor'!E43&amp;":"&amp;'Plaza Mayor'!E44&amp;":"&amp;'Plaza Mayor'!E45&amp;":"&amp;'Plaza Mayor'!E46&amp;":"&amp;'Plaza Mayor'!E47&amp;":"&amp;'Plaza Mayor'!E48&amp;":"&amp;'Plaza Mayor'!E49&amp;":"&amp;'Plaza Mayor'!E50&amp;":"&amp;'Plaza Mayor'!E51&amp;":"&amp;'Plaza Mayor'!E52&amp;":"&amp;'Plaza Mayor'!E53&amp;":"&amp;'Plaza Mayor'!E54&amp;":"&amp;'Plaza Mayor'!E55&amp;":"&amp;'Plaza Mayor'!E56&amp;":"&amp;'Plaza Mayor'!E57&amp;":"&amp;'Plaza Mayor'!E58&amp;":"&amp;'Plaza Mayor'!E59&amp;":"&amp;'Plaza Mayor'!E60&amp;":"&amp;'Plaza Mayor'!E61&amp;":"&amp;'Plaza Mayor'!E62&amp;":"&amp;'Plaza Mayor'!E63&amp;":"&amp;'Plaza Mayor'!E64&amp;":"&amp;'Plaza Mayor'!E65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'Plaza Mayor'!H13&amp;":"&amp;'Plaza Mayor'!H14&amp;":"&amp;'Plaza Mayor'!H15&amp;":"&amp;'Plaza Mayor'!H16&amp;":"&amp;'Plaza Mayor'!H17&amp;":"&amp;'Plaza Mayor'!H18&amp;":"&amp;'Plaza Mayor'!H19&amp;":"&amp;'Plaza Mayor'!H20&amp;":"&amp;'Plaza Mayor'!H21&amp;":"&amp;'Plaza Mayor'!H22&amp;":"&amp;'Plaza Mayor'!H23&amp;":"&amp;'Plaza Mayor'!H24&amp;":"&amp;'Plaza Mayor'!H25&amp;":"&amp;'Plaza Mayor'!H26&amp;":"&amp;'Plaza Mayor'!H27&amp;":"&amp;'Plaza Mayor'!H28&amp;":"&amp;'Plaza Mayor'!H29&amp;":"&amp;'Plaza Mayor'!H30&amp;":"&amp;'Plaza Mayor'!H31&amp;":"&amp;'Plaza Mayor'!H32&amp;":"&amp;'Plaza Mayor'!H33&amp;":"&amp;'Plaza Mayor'!H34&amp;":"&amp;'Plaza Mayor'!H35&amp;":"&amp;'Plaza Mayor'!H36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'Plaza Mayor'!K13&amp;":"&amp;'Plaza Mayor'!K14&amp;":"&amp;'Plaza Mayor'!K15&amp;":"&amp;'Plaza Mayor'!K16&amp;":"&amp;'Plaza Mayor'!K17&amp;":"&amp;'Plaza Mayor'!K18&amp;":"&amp;'Plaza Mayor'!K19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'Plaza Mayor'!B13&amp;":"&amp;'Plaza Mayor'!B14&amp;":"&amp;'Plaza Mayor'!B15&amp;":"&amp;'Plaza Mayor'!B16&amp;":"&amp;'Plaza Mayor'!B17&amp;":"&amp;'Plaza Mayor'!B18&amp;":"&amp;'Plaza Mayor'!B19&amp;":"&amp;'Plaza Mayor'!B20&amp;":"&amp;'Plaza Mayor'!B21&amp;":"&amp;'Plaza Mayor'!B22&amp;":"&amp;'Plaza Mayor'!B23&amp;":"&amp;'Plaza Mayor'!B24</f>
        <v>1,1403060939819:0,988044889320374:0,802555618790428:0,7729049728648:0,83492722410067:0,904782230256771:1,30946495858116:1,50248940815879:1,12553796138209:1,01195511067963:0,965908034176589:1,26535677487269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1.1403060939818999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0.98804488932037393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0.80255561879042847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0.77290497286480009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0.83492722410066988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0.90478223025677074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1.3094649585811582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1.5024894081587865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1.1255379613820911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1.0119551106796261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0.96590803417658899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1.2653567748726933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>
        <v>910694</v>
      </c>
      <c r="B68" s="64"/>
      <c r="C68" s="64"/>
      <c r="D68" s="70">
        <v>885503</v>
      </c>
      <c r="E68" s="64"/>
      <c r="F68" s="64"/>
      <c r="G68" s="64"/>
      <c r="H68" s="70">
        <v>730212</v>
      </c>
      <c r="I68" s="65"/>
      <c r="J68" s="65"/>
      <c r="K68" s="70">
        <v>1226235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1226235</v>
      </c>
      <c r="U68" s="42">
        <f>T68/$T$81</f>
        <v>1.1403060939818999</v>
      </c>
    </row>
    <row r="69" spans="1:21">
      <c r="A69" s="70">
        <v>641620</v>
      </c>
      <c r="B69" s="64"/>
      <c r="C69" s="64"/>
      <c r="D69" s="70">
        <v>1062500</v>
      </c>
      <c r="E69" s="64"/>
      <c r="F69" s="64"/>
      <c r="G69" s="64"/>
      <c r="H69" s="70">
        <v>391816</v>
      </c>
      <c r="I69" s="65"/>
      <c r="J69" s="65"/>
      <c r="K69" s="70">
        <v>905742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1062500</v>
      </c>
      <c r="U69" s="42">
        <f t="shared" ref="U69:U79" si="2">T69/$T$81</f>
        <v>0.98804488932037393</v>
      </c>
    </row>
    <row r="70" spans="1:21">
      <c r="A70" s="70">
        <v>729778</v>
      </c>
      <c r="B70" s="64"/>
      <c r="C70" s="64"/>
      <c r="D70" s="70">
        <v>366221</v>
      </c>
      <c r="E70" s="64"/>
      <c r="F70" s="64"/>
      <c r="G70" s="64"/>
      <c r="H70" s="70">
        <v>773697</v>
      </c>
      <c r="I70" s="65"/>
      <c r="J70" s="65"/>
      <c r="K70" s="70">
        <v>863033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863033</v>
      </c>
      <c r="U70" s="42">
        <f t="shared" si="2"/>
        <v>0.80255561879042847</v>
      </c>
    </row>
    <row r="71" spans="1:21">
      <c r="A71" s="70">
        <v>831148</v>
      </c>
      <c r="B71" s="64"/>
      <c r="C71" s="64"/>
      <c r="D71" s="70">
        <v>23290</v>
      </c>
      <c r="E71" s="64"/>
      <c r="F71" s="64"/>
      <c r="G71" s="64"/>
      <c r="H71" s="70">
        <v>720816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831148</v>
      </c>
      <c r="U71" s="42">
        <f t="shared" si="2"/>
        <v>0.77290497286480009</v>
      </c>
    </row>
    <row r="72" spans="1:21">
      <c r="A72" s="70">
        <v>791062</v>
      </c>
      <c r="B72" s="64"/>
      <c r="C72" s="64"/>
      <c r="D72" s="70">
        <v>46701</v>
      </c>
      <c r="E72" s="64"/>
      <c r="F72" s="64"/>
      <c r="G72" s="64"/>
      <c r="H72" s="70">
        <v>897844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897844</v>
      </c>
      <c r="U72" s="42">
        <f t="shared" si="2"/>
        <v>0.83492722410066988</v>
      </c>
    </row>
    <row r="73" spans="1:21">
      <c r="A73" s="70">
        <v>881508</v>
      </c>
      <c r="B73" s="64"/>
      <c r="C73" s="64"/>
      <c r="D73" s="70">
        <v>756683</v>
      </c>
      <c r="E73" s="64"/>
      <c r="F73" s="64"/>
      <c r="G73" s="64"/>
      <c r="H73" s="70">
        <v>972963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972963</v>
      </c>
      <c r="U73" s="42">
        <f t="shared" si="2"/>
        <v>0.90478223025677074</v>
      </c>
    </row>
    <row r="74" spans="1:21">
      <c r="A74" s="70">
        <v>1251503</v>
      </c>
      <c r="B74" s="64"/>
      <c r="C74" s="64"/>
      <c r="D74" s="70">
        <v>1069723</v>
      </c>
      <c r="E74" s="64"/>
      <c r="F74" s="64"/>
      <c r="G74" s="64"/>
      <c r="H74" s="70">
        <v>1408141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1408141</v>
      </c>
      <c r="U74" s="42">
        <f t="shared" si="2"/>
        <v>1.3094649585811582</v>
      </c>
    </row>
    <row r="75" spans="1:21">
      <c r="A75" s="70">
        <v>1249691</v>
      </c>
      <c r="B75" s="64"/>
      <c r="C75" s="64"/>
      <c r="D75" s="70">
        <v>1173780</v>
      </c>
      <c r="E75" s="64"/>
      <c r="F75" s="64"/>
      <c r="G75" s="64"/>
      <c r="H75" s="70">
        <v>1615711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1615711</v>
      </c>
      <c r="U75" s="42">
        <f t="shared" si="2"/>
        <v>1.5024894081587865</v>
      </c>
    </row>
    <row r="76" spans="1:21">
      <c r="A76" s="70">
        <v>897534</v>
      </c>
      <c r="B76" s="64"/>
      <c r="C76" s="64"/>
      <c r="D76" s="70">
        <v>915962</v>
      </c>
      <c r="E76" s="64"/>
      <c r="F76" s="64"/>
      <c r="G76" s="64"/>
      <c r="H76" s="70">
        <v>1210354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1210354</v>
      </c>
      <c r="U76" s="42">
        <f t="shared" si="2"/>
        <v>1.1255379613820911</v>
      </c>
    </row>
    <row r="77" spans="1:21">
      <c r="A77" s="70">
        <v>916515</v>
      </c>
      <c r="B77" s="64"/>
      <c r="C77" s="64"/>
      <c r="D77" s="70">
        <v>860801</v>
      </c>
      <c r="E77" s="64"/>
      <c r="F77" s="64"/>
      <c r="G77" s="64"/>
      <c r="H77" s="70">
        <v>1088212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1088212</v>
      </c>
      <c r="U77" s="42">
        <f t="shared" si="2"/>
        <v>1.0119551106796261</v>
      </c>
    </row>
    <row r="78" spans="1:21">
      <c r="A78" s="70">
        <v>877168</v>
      </c>
      <c r="B78" s="64"/>
      <c r="C78" s="64"/>
      <c r="D78" s="70">
        <v>470567</v>
      </c>
      <c r="E78" s="64"/>
      <c r="F78" s="64"/>
      <c r="G78" s="64"/>
      <c r="H78" s="70">
        <v>1038695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1038695</v>
      </c>
      <c r="U78" s="42">
        <f t="shared" si="2"/>
        <v>0.96590803417658899</v>
      </c>
    </row>
    <row r="79" spans="1:21">
      <c r="A79" s="70">
        <v>1061451</v>
      </c>
      <c r="B79" s="64"/>
      <c r="C79" s="64"/>
      <c r="D79" s="70">
        <v>944791</v>
      </c>
      <c r="E79" s="64"/>
      <c r="F79" s="64"/>
      <c r="G79" s="64"/>
      <c r="H79" s="70">
        <v>1360709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1360709</v>
      </c>
      <c r="U79" s="42">
        <f t="shared" si="2"/>
        <v>1.2653567748726933</v>
      </c>
    </row>
    <row r="80" spans="1:21" ht="21">
      <c r="S80" s="54" t="s">
        <v>184</v>
      </c>
      <c r="T80" s="40">
        <f>SUM(T68:T79)</f>
        <v>13575545</v>
      </c>
    </row>
    <row r="81" spans="19:20" ht="21">
      <c r="S81" s="29" t="s">
        <v>186</v>
      </c>
      <c r="T81" s="41">
        <f>MEDIAN(T68:T79)</f>
        <v>1075356</v>
      </c>
    </row>
    <row r="82" spans="19:20" ht="21">
      <c r="S82" s="29" t="s">
        <v>183</v>
      </c>
      <c r="T82" s="41">
        <f>GEOMEAN(T68:T79)</f>
        <v>1108918.3130135892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98C-788E-5641-A024-111C7EF4B325}">
  <dimension ref="A1:U82"/>
  <sheetViews>
    <sheetView workbookViewId="0">
      <selection activeCell="B10" sqref="B10:U1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203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5348149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'Max Center'!E13&amp;":"&amp;'Max Center'!E14&amp;":"&amp;'Max Center'!E15&amp;":"&amp;'Max Center'!E16&amp;":"&amp;'Max Center'!E17&amp;":"&amp;'Max Center'!E18&amp;":"&amp;'Max Center'!E19&amp;":"&amp;'Max Center'!E20&amp;":"&amp;'Max Center'!E21&amp;":"&amp;'Max Center'!E22&amp;":"&amp;'Max Center'!E23&amp;":"&amp;'Max Center'!E24&amp;":"&amp;'Max Center'!E25&amp;":"&amp;'Max Center'!E26&amp;":"&amp;'Max Center'!E27&amp;":"&amp;'Max Center'!E28&amp;":"&amp;'Max Center'!E29&amp;":"&amp;'Max Center'!E30&amp;":"&amp;'Max Center'!E31&amp;":"&amp;'Max Center'!E32&amp;":"&amp;'Max Center'!E33&amp;":"&amp;'Max Center'!E34&amp;":"&amp;'Max Center'!E35&amp;":"&amp;'Max Center'!E36&amp;":"&amp;'Max Center'!E37&amp;":"&amp;'Max Center'!E38&amp;":"&amp;'Max Center'!E39&amp;":"&amp;'Max Center'!E40&amp;":"&amp;'Max Center'!E41&amp;":"&amp;'Max Center'!E42&amp;":"&amp;'Max Center'!E43&amp;":"&amp;'Max Center'!E44&amp;":"&amp;'Max Center'!E45&amp;":"&amp;'Max Center'!E46&amp;":"&amp;'Max Center'!E47&amp;":"&amp;'Max Center'!E48&amp;":"&amp;'Max Center'!E49&amp;":"&amp;'Max Center'!E50&amp;":"&amp;'Max Center'!E51&amp;":"&amp;'Max Center'!E52&amp;":"&amp;'Max Center'!E53&amp;":"&amp;'Max Center'!E54&amp;":"&amp;'Max Center'!E55&amp;":"&amp;'Max Center'!E56&amp;":"&amp;'Max Center'!E57&amp;":"&amp;'Max Center'!E58&amp;":"&amp;'Max Center'!E59&amp;":"&amp;'Max Center'!E60&amp;":"&amp;'Max Center'!E61&amp;":"&amp;'Max Center'!E62&amp;":"&amp;'Max Center'!E63&amp;":"&amp;'Max Center'!E64&amp;":"&amp;'Max Center'!E65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'Max Center'!H13&amp;":"&amp;'Max Center'!H14&amp;":"&amp;'Max Center'!H15&amp;":"&amp;'Max Center'!H16&amp;":"&amp;'Max Center'!H17&amp;":"&amp;'Max Center'!H18&amp;":"&amp;'Max Center'!H19&amp;":"&amp;'Max Center'!H20&amp;":"&amp;'Max Center'!H21&amp;":"&amp;'Max Center'!H22&amp;":"&amp;'Max Center'!H23&amp;":"&amp;'Max Center'!H24&amp;":"&amp;'Max Center'!H25&amp;":"&amp;'Max Center'!H26&amp;":"&amp;'Max Center'!H27&amp;":"&amp;'Max Center'!H28&amp;":"&amp;'Max Center'!H29&amp;":"&amp;'Max Center'!H30&amp;":"&amp;'Max Center'!H31&amp;":"&amp;'Max Center'!H32&amp;":"&amp;'Max Center'!H33&amp;":"&amp;'Max Center'!H34&amp;":"&amp;'Max Center'!H35&amp;":"&amp;'Max Center'!H36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'Max Center'!K13&amp;":"&amp;'Max Center'!K14&amp;":"&amp;'Max Center'!K15&amp;":"&amp;'Max Center'!K16&amp;":"&amp;'Max Center'!K17&amp;":"&amp;'Max Center'!K18&amp;":"&amp;'Max Center'!K19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'Max Center'!B13&amp;":"&amp;'Max Center'!B14&amp;":"&amp;'Max Center'!B15&amp;":"&amp;'Max Center'!B16&amp;":"&amp;'Max Center'!B17&amp;":"&amp;'Max Center'!B18&amp;":"&amp;'Max Center'!B19&amp;":"&amp;'Max Center'!B20&amp;":"&amp;'Max Center'!B21&amp;":"&amp;'Max Center'!B22&amp;":"&amp;'Max Center'!B23&amp;":"&amp;'Max Center'!B24</f>
        <v>1,48711886943209:0,964320262514257:1,00131379114746:1,02306880630425:0,998686208852537:0,980939659536574:1,14452312552988:0,968458033704781:0,881777094655176:0,975211188572335:1,23716430928376:1,38542387147536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1.4871188694320934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0.96432026251425718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1.001313791147463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1.0230688063042457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0.99868620885253701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0.98093965953657447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1.1445231255298776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0.96845803370478123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0.88177709465517562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0.9752111885723348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1.2371643092837581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1.3854238714753619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>
        <v>609544</v>
      </c>
      <c r="B68" s="64"/>
      <c r="C68" s="64"/>
      <c r="D68" s="70">
        <v>518788</v>
      </c>
      <c r="E68" s="64"/>
      <c r="F68" s="64"/>
      <c r="G68" s="64"/>
      <c r="H68" s="70">
        <v>346436</v>
      </c>
      <c r="I68" s="65"/>
      <c r="J68" s="65"/>
      <c r="K68" s="70">
        <v>405174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609544</v>
      </c>
      <c r="U68" s="42">
        <f>T68/$T$81</f>
        <v>1.4871188694320934</v>
      </c>
    </row>
    <row r="69" spans="1:21">
      <c r="A69" s="70">
        <v>395258</v>
      </c>
      <c r="B69" s="64"/>
      <c r="C69" s="64"/>
      <c r="D69" s="70">
        <v>357089</v>
      </c>
      <c r="E69" s="64"/>
      <c r="F69" s="64"/>
      <c r="G69" s="64"/>
      <c r="H69" s="70">
        <v>184879</v>
      </c>
      <c r="I69" s="65"/>
      <c r="J69" s="65"/>
      <c r="K69" s="70">
        <v>288682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395258</v>
      </c>
      <c r="U69" s="42">
        <f t="shared" ref="U69:U79" si="2">T69/$T$81</f>
        <v>0.96432026251425718</v>
      </c>
    </row>
    <row r="70" spans="1:21">
      <c r="A70" s="70">
        <v>410421</v>
      </c>
      <c r="B70" s="64"/>
      <c r="C70" s="64"/>
      <c r="D70" s="70">
        <v>161018</v>
      </c>
      <c r="E70" s="64"/>
      <c r="F70" s="64"/>
      <c r="G70" s="64"/>
      <c r="H70" s="70">
        <v>281223</v>
      </c>
      <c r="I70" s="65"/>
      <c r="J70" s="65"/>
      <c r="K70" s="70">
        <v>295713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410421</v>
      </c>
      <c r="U70" s="42">
        <f t="shared" si="2"/>
        <v>1.001313791147463</v>
      </c>
    </row>
    <row r="71" spans="1:21">
      <c r="A71" s="70">
        <v>419338</v>
      </c>
      <c r="B71" s="64"/>
      <c r="C71" s="64"/>
      <c r="D71" s="70">
        <v>28759</v>
      </c>
      <c r="E71" s="64"/>
      <c r="F71" s="64"/>
      <c r="G71" s="64"/>
      <c r="H71" s="70">
        <v>269589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419338</v>
      </c>
      <c r="U71" s="42">
        <f t="shared" si="2"/>
        <v>1.0230688063042457</v>
      </c>
    </row>
    <row r="72" spans="1:21">
      <c r="A72" s="70">
        <v>409344</v>
      </c>
      <c r="B72" s="64"/>
      <c r="C72" s="64"/>
      <c r="D72" s="70">
        <v>69834</v>
      </c>
      <c r="E72" s="64"/>
      <c r="F72" s="64"/>
      <c r="G72" s="64"/>
      <c r="H72" s="70">
        <v>286850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409344</v>
      </c>
      <c r="U72" s="42">
        <f t="shared" si="2"/>
        <v>0.99868620885253701</v>
      </c>
    </row>
    <row r="73" spans="1:21">
      <c r="A73" s="70">
        <v>402070</v>
      </c>
      <c r="B73" s="64"/>
      <c r="C73" s="64"/>
      <c r="D73" s="70">
        <v>291000</v>
      </c>
      <c r="E73" s="64"/>
      <c r="F73" s="64"/>
      <c r="G73" s="64"/>
      <c r="H73" s="70">
        <v>360879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402070</v>
      </c>
      <c r="U73" s="42">
        <f t="shared" si="2"/>
        <v>0.98093965953657447</v>
      </c>
    </row>
    <row r="74" spans="1:21">
      <c r="A74" s="70">
        <v>469120</v>
      </c>
      <c r="B74" s="64"/>
      <c r="C74" s="64"/>
      <c r="D74" s="70">
        <v>323644</v>
      </c>
      <c r="E74" s="64"/>
      <c r="F74" s="64"/>
      <c r="G74" s="64"/>
      <c r="H74" s="70">
        <v>370394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469120</v>
      </c>
      <c r="U74" s="42">
        <f t="shared" si="2"/>
        <v>1.1445231255298776</v>
      </c>
    </row>
    <row r="75" spans="1:21">
      <c r="A75" s="70">
        <v>396954</v>
      </c>
      <c r="B75" s="64"/>
      <c r="C75" s="64"/>
      <c r="D75" s="70">
        <v>327951</v>
      </c>
      <c r="E75" s="64"/>
      <c r="F75" s="64"/>
      <c r="G75" s="64"/>
      <c r="H75" s="70">
        <v>312689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396954</v>
      </c>
      <c r="U75" s="42">
        <f t="shared" si="2"/>
        <v>0.96845803370478123</v>
      </c>
    </row>
    <row r="76" spans="1:21">
      <c r="A76" s="70">
        <v>361425</v>
      </c>
      <c r="B76" s="64"/>
      <c r="C76" s="64"/>
      <c r="D76" s="70">
        <v>325900</v>
      </c>
      <c r="E76" s="64"/>
      <c r="F76" s="64"/>
      <c r="G76" s="64"/>
      <c r="H76" s="70">
        <v>314193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361425</v>
      </c>
      <c r="U76" s="42">
        <f t="shared" si="2"/>
        <v>0.88177709465517562</v>
      </c>
    </row>
    <row r="77" spans="1:21">
      <c r="A77" s="70">
        <v>399722</v>
      </c>
      <c r="B77" s="64"/>
      <c r="C77" s="64"/>
      <c r="D77" s="70">
        <v>334234</v>
      </c>
      <c r="E77" s="64"/>
      <c r="F77" s="64"/>
      <c r="G77" s="64"/>
      <c r="H77" s="70">
        <v>339245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399722</v>
      </c>
      <c r="U77" s="42">
        <f t="shared" si="2"/>
        <v>0.9752111885723348</v>
      </c>
    </row>
    <row r="78" spans="1:21">
      <c r="A78" s="70">
        <v>507092</v>
      </c>
      <c r="B78" s="64"/>
      <c r="C78" s="64"/>
      <c r="D78" s="70">
        <v>198788</v>
      </c>
      <c r="E78" s="64"/>
      <c r="F78" s="64"/>
      <c r="G78" s="64"/>
      <c r="H78" s="70">
        <v>358477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507092</v>
      </c>
      <c r="U78" s="42">
        <f t="shared" si="2"/>
        <v>1.2371643092837581</v>
      </c>
    </row>
    <row r="79" spans="1:21">
      <c r="A79" s="70">
        <v>567861</v>
      </c>
      <c r="B79" s="64"/>
      <c r="C79" s="64"/>
      <c r="D79" s="70">
        <v>418361</v>
      </c>
      <c r="E79" s="64"/>
      <c r="F79" s="64"/>
      <c r="G79" s="64"/>
      <c r="H79" s="70">
        <v>469566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567861</v>
      </c>
      <c r="U79" s="42">
        <f t="shared" si="2"/>
        <v>1.3854238714753619</v>
      </c>
    </row>
    <row r="80" spans="1:21" ht="21">
      <c r="S80" s="54" t="s">
        <v>184</v>
      </c>
      <c r="T80" s="71">
        <f>SUM(T68:T79)</f>
        <v>5348149</v>
      </c>
    </row>
    <row r="81" spans="19:20" ht="21">
      <c r="S81" s="29" t="s">
        <v>186</v>
      </c>
      <c r="T81" s="41">
        <f>MEDIAN(T68:T79)</f>
        <v>409882.5</v>
      </c>
    </row>
    <row r="82" spans="19:20" ht="21">
      <c r="S82" s="29" t="s">
        <v>183</v>
      </c>
      <c r="T82" s="41">
        <f>GEOMEAN(T68:T79)</f>
        <v>440149.18266537599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A9A9-D58E-9145-B90E-D6B734906DD1}">
  <dimension ref="A1:U82"/>
  <sheetViews>
    <sheetView workbookViewId="0">
      <selection activeCell="B10" sqref="B10:U1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202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4333605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'Luz del Tajo'!E13&amp;":"&amp;'Luz del Tajo'!E14&amp;":"&amp;'Luz del Tajo'!E15&amp;":"&amp;'Luz del Tajo'!E16&amp;":"&amp;'Luz del Tajo'!E17&amp;":"&amp;'Luz del Tajo'!E18&amp;":"&amp;'Luz del Tajo'!E19&amp;":"&amp;'Luz del Tajo'!E20&amp;":"&amp;'Luz del Tajo'!E21&amp;":"&amp;'Luz del Tajo'!E22&amp;":"&amp;'Luz del Tajo'!E23&amp;":"&amp;'Luz del Tajo'!E24&amp;":"&amp;'Luz del Tajo'!E25&amp;":"&amp;'Luz del Tajo'!E26&amp;":"&amp;'Luz del Tajo'!E27&amp;":"&amp;'Luz del Tajo'!E28&amp;":"&amp;'Luz del Tajo'!E29&amp;":"&amp;'Luz del Tajo'!E30&amp;":"&amp;'Luz del Tajo'!E31&amp;":"&amp;'Luz del Tajo'!E32&amp;":"&amp;'Luz del Tajo'!E33&amp;":"&amp;'Luz del Tajo'!E34&amp;":"&amp;'Luz del Tajo'!E35&amp;":"&amp;'Luz del Tajo'!E36&amp;":"&amp;'Luz del Tajo'!E37&amp;":"&amp;'Luz del Tajo'!E38&amp;":"&amp;'Luz del Tajo'!E39&amp;":"&amp;'Luz del Tajo'!E40&amp;":"&amp;'Luz del Tajo'!E41&amp;":"&amp;'Luz del Tajo'!E42&amp;":"&amp;'Luz del Tajo'!E43&amp;":"&amp;'Luz del Tajo'!E44&amp;":"&amp;'Luz del Tajo'!E45&amp;":"&amp;'Luz del Tajo'!E46&amp;":"&amp;'Luz del Tajo'!E47&amp;":"&amp;'Luz del Tajo'!E48&amp;":"&amp;'Luz del Tajo'!E49&amp;":"&amp;'Luz del Tajo'!E50&amp;":"&amp;'Luz del Tajo'!E51&amp;":"&amp;'Luz del Tajo'!E52&amp;":"&amp;'Luz del Tajo'!E53&amp;":"&amp;'Luz del Tajo'!E54&amp;":"&amp;'Luz del Tajo'!E55&amp;":"&amp;'Luz del Tajo'!E56&amp;":"&amp;'Luz del Tajo'!E57&amp;":"&amp;'Luz del Tajo'!E58&amp;":"&amp;'Luz del Tajo'!E59&amp;":"&amp;'Luz del Tajo'!E60&amp;":"&amp;'Luz del Tajo'!E61&amp;":"&amp;'Luz del Tajo'!E62&amp;":"&amp;'Luz del Tajo'!E63&amp;":"&amp;'Luz del Tajo'!E64&amp;":"&amp;'Luz del Tajo'!E65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'Luz del Tajo'!H13&amp;":"&amp;'Luz del Tajo'!H14&amp;":"&amp;'Luz del Tajo'!H15&amp;":"&amp;'Luz del Tajo'!H16&amp;":"&amp;'Luz del Tajo'!H17&amp;":"&amp;'Luz del Tajo'!H18&amp;":"&amp;'Luz del Tajo'!H19&amp;":"&amp;'Luz del Tajo'!H20&amp;":"&amp;'Luz del Tajo'!H21&amp;":"&amp;'Luz del Tajo'!H22&amp;":"&amp;'Luz del Tajo'!H23&amp;":"&amp;'Luz del Tajo'!H24&amp;":"&amp;'Luz del Tajo'!H25&amp;":"&amp;'Luz del Tajo'!H26&amp;":"&amp;'Luz del Tajo'!H27&amp;":"&amp;'Luz del Tajo'!H28&amp;":"&amp;'Luz del Tajo'!H29&amp;":"&amp;'Luz del Tajo'!H30&amp;":"&amp;'Luz del Tajo'!H31&amp;":"&amp;'Luz del Tajo'!H32&amp;":"&amp;'Luz del Tajo'!H33&amp;":"&amp;'Luz del Tajo'!H34&amp;":"&amp;'Luz del Tajo'!H35&amp;":"&amp;'Luz del Tajo'!H36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'Luz del Tajo'!K13&amp;":"&amp;'Luz del Tajo'!K14&amp;":"&amp;'Luz del Tajo'!K15&amp;":"&amp;'Luz del Tajo'!K16&amp;":"&amp;'Luz del Tajo'!K17&amp;":"&amp;'Luz del Tajo'!K18&amp;":"&amp;'Luz del Tajo'!K19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'Luz del Tajo'!B13&amp;":"&amp;'Luz del Tajo'!B14&amp;":"&amp;'Luz del Tajo'!B15&amp;":"&amp;'Luz del Tajo'!B16&amp;":"&amp;'Luz del Tajo'!B17&amp;":"&amp;'Luz del Tajo'!B18&amp;":"&amp;'Luz del Tajo'!B19&amp;":"&amp;'Luz del Tajo'!B20&amp;":"&amp;'Luz del Tajo'!B21&amp;":"&amp;'Luz del Tajo'!B22&amp;":"&amp;'Luz del Tajo'!B23&amp;":"&amp;'Luz del Tajo'!B24</f>
        <v>1,28814208712967:0,907097100031638:0,935022828797084:1,00232206454759:0,958908165249724:0,973804209322509:1,09595060968707:0,997677935452411:0,96837057828115:1,03661315275411:1,06879116222233:1,34593827371916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1.2881420871296669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0.90709710003163813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0.93502282879708354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1.0023220645475892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0.95890816524972355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0.97380420932250866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1.0959506096870728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0.99767793545241079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0.96837057828114981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1.0366131527541136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1.0687911622223318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1.3459382737191636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>
        <v>406457</v>
      </c>
      <c r="B68" s="64"/>
      <c r="C68" s="64"/>
      <c r="D68" s="70">
        <v>443792</v>
      </c>
      <c r="E68" s="64"/>
      <c r="F68" s="64"/>
      <c r="G68" s="64"/>
      <c r="H68" s="70">
        <v>160937</v>
      </c>
      <c r="I68" s="65"/>
      <c r="J68" s="65"/>
      <c r="K68" s="70">
        <v>349336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443792</v>
      </c>
      <c r="U68" s="42">
        <f>T68/$T$81</f>
        <v>1.2881420871296669</v>
      </c>
    </row>
    <row r="69" spans="1:21">
      <c r="A69" s="70">
        <v>288683</v>
      </c>
      <c r="B69" s="64"/>
      <c r="C69" s="64"/>
      <c r="D69" s="70">
        <v>312514</v>
      </c>
      <c r="E69" s="64"/>
      <c r="F69" s="64"/>
      <c r="G69" s="64"/>
      <c r="H69" s="70">
        <v>199421</v>
      </c>
      <c r="I69" s="65"/>
      <c r="J69" s="65"/>
      <c r="K69" s="70">
        <v>252475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312514</v>
      </c>
      <c r="U69" s="42">
        <f t="shared" ref="U69:U79" si="2">T69/$T$81</f>
        <v>0.90709710003163813</v>
      </c>
    </row>
    <row r="70" spans="1:21">
      <c r="A70" s="70">
        <v>311917</v>
      </c>
      <c r="B70" s="64"/>
      <c r="C70" s="64"/>
      <c r="D70" s="70">
        <v>134140</v>
      </c>
      <c r="E70" s="64"/>
      <c r="F70" s="64"/>
      <c r="G70" s="64"/>
      <c r="H70" s="70">
        <v>322135</v>
      </c>
      <c r="I70" s="65"/>
      <c r="J70" s="65"/>
      <c r="K70" s="70">
        <v>264758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322135</v>
      </c>
      <c r="U70" s="42">
        <f t="shared" si="2"/>
        <v>0.93502282879708354</v>
      </c>
    </row>
    <row r="71" spans="1:21">
      <c r="A71" s="70">
        <v>345321</v>
      </c>
      <c r="B71" s="64"/>
      <c r="C71" s="64"/>
      <c r="D71" s="70">
        <v>19414</v>
      </c>
      <c r="E71" s="64"/>
      <c r="F71" s="64"/>
      <c r="G71" s="64"/>
      <c r="H71" s="70">
        <v>317233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345321</v>
      </c>
      <c r="U71" s="42">
        <f t="shared" si="2"/>
        <v>1.0023220645475892</v>
      </c>
    </row>
    <row r="72" spans="1:21">
      <c r="A72" s="70">
        <v>330364</v>
      </c>
      <c r="B72" s="64"/>
      <c r="C72" s="64"/>
      <c r="D72" s="70">
        <v>29673</v>
      </c>
      <c r="E72" s="64"/>
      <c r="F72" s="64"/>
      <c r="G72" s="64"/>
      <c r="H72" s="70">
        <v>326700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330364</v>
      </c>
      <c r="U72" s="42">
        <f t="shared" si="2"/>
        <v>0.95890816524972355</v>
      </c>
    </row>
    <row r="73" spans="1:21">
      <c r="A73" s="70">
        <v>335496</v>
      </c>
      <c r="B73" s="64"/>
      <c r="C73" s="64"/>
      <c r="D73" s="70">
        <v>252435</v>
      </c>
      <c r="E73" s="64"/>
      <c r="F73" s="64"/>
      <c r="G73" s="64"/>
      <c r="H73" s="70">
        <v>319852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335496</v>
      </c>
      <c r="U73" s="42">
        <f t="shared" si="2"/>
        <v>0.97380420932250866</v>
      </c>
    </row>
    <row r="74" spans="1:21">
      <c r="A74" s="70">
        <v>377578</v>
      </c>
      <c r="B74" s="64"/>
      <c r="C74" s="64"/>
      <c r="D74" s="70">
        <v>300578</v>
      </c>
      <c r="E74" s="64"/>
      <c r="F74" s="64"/>
      <c r="G74" s="64"/>
      <c r="H74" s="70">
        <v>320312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377578</v>
      </c>
      <c r="U74" s="42">
        <f t="shared" si="2"/>
        <v>1.0959506096870728</v>
      </c>
    </row>
    <row r="75" spans="1:21">
      <c r="A75" s="70">
        <v>343721</v>
      </c>
      <c r="B75" s="64"/>
      <c r="C75" s="64"/>
      <c r="D75" s="70">
        <v>285804</v>
      </c>
      <c r="E75" s="64"/>
      <c r="F75" s="64"/>
      <c r="G75" s="64"/>
      <c r="H75" s="70">
        <v>271316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343721</v>
      </c>
      <c r="U75" s="42">
        <f t="shared" si="2"/>
        <v>0.99767793545241079</v>
      </c>
    </row>
    <row r="76" spans="1:21">
      <c r="A76" s="70">
        <v>333624</v>
      </c>
      <c r="B76" s="64"/>
      <c r="C76" s="64"/>
      <c r="D76" s="70">
        <v>290735</v>
      </c>
      <c r="E76" s="64"/>
      <c r="F76" s="64"/>
      <c r="G76" s="64"/>
      <c r="H76" s="70">
        <v>284605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333624</v>
      </c>
      <c r="U76" s="42">
        <f t="shared" si="2"/>
        <v>0.96837057828114981</v>
      </c>
    </row>
    <row r="77" spans="1:21">
      <c r="A77" s="70">
        <v>357135</v>
      </c>
      <c r="B77" s="64"/>
      <c r="C77" s="64"/>
      <c r="D77" s="70">
        <v>311922</v>
      </c>
      <c r="E77" s="64"/>
      <c r="F77" s="64"/>
      <c r="G77" s="64"/>
      <c r="H77" s="70">
        <v>314000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357135</v>
      </c>
      <c r="U77" s="42">
        <f t="shared" si="2"/>
        <v>1.0366131527541136</v>
      </c>
    </row>
    <row r="78" spans="1:21">
      <c r="A78" s="70">
        <v>368221</v>
      </c>
      <c r="B78" s="64"/>
      <c r="C78" s="64"/>
      <c r="D78" s="70">
        <v>294129</v>
      </c>
      <c r="E78" s="64"/>
      <c r="F78" s="64"/>
      <c r="G78" s="64"/>
      <c r="H78" s="70">
        <v>302139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368221</v>
      </c>
      <c r="U78" s="42">
        <f t="shared" si="2"/>
        <v>1.0687911622223318</v>
      </c>
    </row>
    <row r="79" spans="1:21">
      <c r="A79" s="70">
        <v>463704</v>
      </c>
      <c r="B79" s="64"/>
      <c r="C79" s="64"/>
      <c r="D79" s="70">
        <v>415995</v>
      </c>
      <c r="E79" s="64"/>
      <c r="F79" s="64"/>
      <c r="G79" s="64"/>
      <c r="H79" s="70">
        <v>383770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463704</v>
      </c>
      <c r="U79" s="42">
        <f t="shared" si="2"/>
        <v>1.3459382737191636</v>
      </c>
    </row>
    <row r="80" spans="1:21" ht="21">
      <c r="S80" s="54" t="s">
        <v>184</v>
      </c>
      <c r="T80" s="71">
        <f>SUM(T68:T79)</f>
        <v>4333605</v>
      </c>
    </row>
    <row r="81" spans="19:20" ht="21">
      <c r="S81" s="29" t="s">
        <v>186</v>
      </c>
      <c r="T81" s="41">
        <f>MEDIAN(T68:T79)</f>
        <v>344521</v>
      </c>
    </row>
    <row r="82" spans="19:20" ht="21">
      <c r="S82" s="29" t="s">
        <v>183</v>
      </c>
      <c r="T82" s="41">
        <f>GEOMEAN(T68:T79)</f>
        <v>358553.09828204749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D475-1313-C74C-ADCF-787A8E87699C}">
  <dimension ref="A1:U82"/>
  <sheetViews>
    <sheetView workbookViewId="0">
      <selection activeCell="B10" sqref="B10:U1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201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13311866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'Gran Casa'!E13&amp;":"&amp;'Gran Casa'!E14&amp;":"&amp;'Gran Casa'!E15&amp;":"&amp;'Gran Casa'!E16&amp;":"&amp;'Gran Casa'!E17&amp;":"&amp;'Gran Casa'!E18&amp;":"&amp;'Gran Casa'!E19&amp;":"&amp;'Gran Casa'!E20&amp;":"&amp;'Gran Casa'!E21&amp;":"&amp;'Gran Casa'!E22&amp;":"&amp;'Gran Casa'!E23&amp;":"&amp;'Gran Casa'!E24&amp;":"&amp;'Gran Casa'!E25&amp;":"&amp;'Gran Casa'!E26&amp;":"&amp;'Gran Casa'!E27&amp;":"&amp;'Gran Casa'!E28&amp;":"&amp;'Gran Casa'!E29&amp;":"&amp;'Gran Casa'!E30&amp;":"&amp;'Gran Casa'!E31&amp;":"&amp;'Gran Casa'!E32&amp;":"&amp;'Gran Casa'!E33&amp;":"&amp;'Gran Casa'!E34&amp;":"&amp;'Gran Casa'!E35&amp;":"&amp;'Gran Casa'!E36&amp;":"&amp;'Gran Casa'!E37&amp;":"&amp;'Gran Casa'!E38&amp;":"&amp;'Gran Casa'!E39&amp;":"&amp;'Gran Casa'!E40&amp;":"&amp;'Gran Casa'!E41&amp;":"&amp;'Gran Casa'!E42&amp;":"&amp;'Gran Casa'!E43&amp;":"&amp;'Gran Casa'!E44&amp;":"&amp;'Gran Casa'!E45&amp;":"&amp;'Gran Casa'!E46&amp;":"&amp;'Gran Casa'!E47&amp;":"&amp;'Gran Casa'!E48&amp;":"&amp;'Gran Casa'!E49&amp;":"&amp;'Gran Casa'!E50&amp;":"&amp;'Gran Casa'!E51&amp;":"&amp;'Gran Casa'!E52&amp;":"&amp;'Gran Casa'!E53&amp;":"&amp;'Gran Casa'!E54&amp;":"&amp;'Gran Casa'!E55&amp;":"&amp;'Gran Casa'!E56&amp;":"&amp;'Gran Casa'!E57&amp;":"&amp;'Gran Casa'!E58&amp;":"&amp;'Gran Casa'!E59&amp;":"&amp;'Gran Casa'!E60&amp;":"&amp;'Gran Casa'!E61&amp;":"&amp;'Gran Casa'!E62&amp;":"&amp;'Gran Casa'!E63&amp;":"&amp;'Gran Casa'!E64&amp;":"&amp;'Gran Casa'!E65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'Gran Casa'!H13&amp;":"&amp;'Gran Casa'!H14&amp;":"&amp;'Gran Casa'!H15&amp;":"&amp;'Gran Casa'!H16&amp;":"&amp;'Gran Casa'!H17&amp;":"&amp;'Gran Casa'!H18&amp;":"&amp;'Gran Casa'!H19&amp;":"&amp;'Gran Casa'!H20&amp;":"&amp;'Gran Casa'!H21&amp;":"&amp;'Gran Casa'!H22&amp;":"&amp;'Gran Casa'!H23&amp;":"&amp;'Gran Casa'!H24&amp;":"&amp;'Gran Casa'!H25&amp;":"&amp;'Gran Casa'!H26&amp;":"&amp;'Gran Casa'!H27&amp;":"&amp;'Gran Casa'!H28&amp;":"&amp;'Gran Casa'!H29&amp;":"&amp;'Gran Casa'!H30&amp;":"&amp;'Gran Casa'!H31&amp;":"&amp;'Gran Casa'!H32&amp;":"&amp;'Gran Casa'!H33&amp;":"&amp;'Gran Casa'!H34&amp;":"&amp;'Gran Casa'!H35&amp;":"&amp;'Gran Casa'!H36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'Gran Casa'!K13&amp;":"&amp;'Gran Casa'!K14&amp;":"&amp;'Gran Casa'!K15&amp;":"&amp;'Gran Casa'!K16&amp;":"&amp;'Gran Casa'!K17&amp;":"&amp;'Gran Casa'!K18&amp;":"&amp;'Gran Casa'!K19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'Gran Casa'!B13&amp;":"&amp;'Gran Casa'!B14&amp;":"&amp;'Gran Casa'!B15&amp;":"&amp;'Gran Casa'!B16&amp;":"&amp;'Gran Casa'!B17&amp;":"&amp;'Gran Casa'!B18&amp;":"&amp;'Gran Casa'!B19&amp;":"&amp;'Gran Casa'!B20&amp;":"&amp;'Gran Casa'!B21&amp;":"&amp;'Gran Casa'!B22&amp;":"&amp;'Gran Casa'!B23&amp;":"&amp;'Gran Casa'!B24</f>
        <v>1,120766504275:0,906909612886686:0,945960205106394:0,925952374623287:0,987112142159763:1,01288785784024:1,05019483845912:0,808122076240431:0,92089545043525:1,04596601714506:1,06762825119361:1,20281086409696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1.1207665042750024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0.90690961288668637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0.94596020510639411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0.9259523746232875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0.98711214215976262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1.0128878578402374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1.050194838459116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0.80812207624043098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0.92089545043524956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1.0459660171450635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1.0676282511936079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1.2028108640969646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>
        <v>1243788</v>
      </c>
      <c r="B68" s="64"/>
      <c r="C68" s="64"/>
      <c r="D68" s="70">
        <v>1214401</v>
      </c>
      <c r="E68" s="64"/>
      <c r="F68" s="64"/>
      <c r="G68" s="64"/>
      <c r="H68" s="70">
        <v>778036</v>
      </c>
      <c r="I68" s="65"/>
      <c r="J68" s="65"/>
      <c r="K68" s="70">
        <v>898145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1243788</v>
      </c>
      <c r="U68" s="42">
        <f>T68/$T$81</f>
        <v>1.1207665042750024</v>
      </c>
    </row>
    <row r="69" spans="1:21">
      <c r="A69" s="70">
        <v>990282</v>
      </c>
      <c r="B69" s="64"/>
      <c r="C69" s="64"/>
      <c r="D69" s="70">
        <v>1006457</v>
      </c>
      <c r="E69" s="64"/>
      <c r="F69" s="64"/>
      <c r="G69" s="64"/>
      <c r="H69" s="70">
        <v>686227</v>
      </c>
      <c r="I69" s="65"/>
      <c r="J69" s="65"/>
      <c r="K69" s="70">
        <v>791454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1006457</v>
      </c>
      <c r="U69" s="42">
        <f t="shared" ref="U69:U79" si="2">T69/$T$81</f>
        <v>0.90690961288668637</v>
      </c>
    </row>
    <row r="70" spans="1:21">
      <c r="A70" s="70">
        <v>1049794</v>
      </c>
      <c r="B70" s="64"/>
      <c r="C70" s="64"/>
      <c r="D70" s="70">
        <v>432813</v>
      </c>
      <c r="E70" s="64"/>
      <c r="F70" s="64"/>
      <c r="G70" s="64"/>
      <c r="H70" s="70">
        <v>791562</v>
      </c>
      <c r="I70" s="65"/>
      <c r="J70" s="65"/>
      <c r="K70" s="70">
        <v>894063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1049794</v>
      </c>
      <c r="U70" s="42">
        <f t="shared" si="2"/>
        <v>0.94596020510639411</v>
      </c>
    </row>
    <row r="71" spans="1:21">
      <c r="A71" s="70">
        <v>1027590</v>
      </c>
      <c r="B71" s="64"/>
      <c r="C71" s="64"/>
      <c r="D71" s="70">
        <v>65024</v>
      </c>
      <c r="E71" s="64"/>
      <c r="F71" s="64"/>
      <c r="G71" s="64"/>
      <c r="H71" s="70">
        <v>741074</v>
      </c>
      <c r="I71" s="65"/>
      <c r="J71" s="65"/>
      <c r="K71" s="70">
        <v>885648</v>
      </c>
      <c r="L71" s="65"/>
      <c r="M71" s="65"/>
      <c r="N71" s="65"/>
      <c r="O71" s="65"/>
      <c r="P71" s="65"/>
      <c r="Q71" s="65"/>
      <c r="R71" s="65"/>
      <c r="S71" s="65"/>
      <c r="T71" s="34">
        <f t="shared" si="1"/>
        <v>1027590</v>
      </c>
      <c r="U71" s="42">
        <f t="shared" si="2"/>
        <v>0.9259523746232875</v>
      </c>
    </row>
    <row r="72" spans="1:21">
      <c r="A72" s="70">
        <v>1095463</v>
      </c>
      <c r="B72" s="64"/>
      <c r="C72" s="64"/>
      <c r="D72" s="70">
        <v>235476</v>
      </c>
      <c r="E72" s="64"/>
      <c r="F72" s="64"/>
      <c r="G72" s="64"/>
      <c r="H72" s="70">
        <v>800524</v>
      </c>
      <c r="I72" s="65"/>
      <c r="J72" s="65"/>
      <c r="K72" s="70"/>
      <c r="L72" s="65"/>
      <c r="M72" s="65"/>
      <c r="N72" s="65"/>
      <c r="O72" s="65"/>
      <c r="P72" s="65"/>
      <c r="Q72" s="65"/>
      <c r="R72" s="65"/>
      <c r="S72" s="65"/>
      <c r="T72" s="34">
        <f t="shared" si="1"/>
        <v>1095463</v>
      </c>
      <c r="U72" s="42">
        <f t="shared" si="2"/>
        <v>0.98711214215976262</v>
      </c>
    </row>
    <row r="73" spans="1:21">
      <c r="A73" s="70">
        <v>1124068</v>
      </c>
      <c r="B73" s="64"/>
      <c r="C73" s="64"/>
      <c r="D73" s="70">
        <v>759653</v>
      </c>
      <c r="E73" s="64"/>
      <c r="F73" s="64"/>
      <c r="G73" s="64"/>
      <c r="H73" s="70">
        <v>894455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1124068</v>
      </c>
      <c r="U73" s="42">
        <f t="shared" si="2"/>
        <v>1.0128878578402374</v>
      </c>
    </row>
    <row r="74" spans="1:21">
      <c r="A74" s="70">
        <v>1165470</v>
      </c>
      <c r="B74" s="64"/>
      <c r="C74" s="64"/>
      <c r="D74" s="70">
        <v>784103</v>
      </c>
      <c r="E74" s="64"/>
      <c r="F74" s="64"/>
      <c r="G74" s="64"/>
      <c r="H74" s="70">
        <v>883057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1165470</v>
      </c>
      <c r="U74" s="42">
        <f t="shared" si="2"/>
        <v>1.050194838459116</v>
      </c>
    </row>
    <row r="75" spans="1:21">
      <c r="A75" s="70">
        <v>896826</v>
      </c>
      <c r="B75" s="64"/>
      <c r="C75" s="64"/>
      <c r="D75" s="70">
        <v>678166</v>
      </c>
      <c r="E75" s="64"/>
      <c r="F75" s="64"/>
      <c r="G75" s="64"/>
      <c r="H75" s="70">
        <v>737338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896826</v>
      </c>
      <c r="U75" s="42">
        <f t="shared" si="2"/>
        <v>0.80812207624043098</v>
      </c>
    </row>
    <row r="76" spans="1:21">
      <c r="A76" s="70">
        <v>1021978</v>
      </c>
      <c r="B76" s="64"/>
      <c r="C76" s="64"/>
      <c r="D76" s="70">
        <v>841902</v>
      </c>
      <c r="E76" s="64"/>
      <c r="F76" s="64"/>
      <c r="G76" s="64"/>
      <c r="H76" s="70">
        <v>874695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1021978</v>
      </c>
      <c r="U76" s="42">
        <f t="shared" si="2"/>
        <v>0.92089545043524956</v>
      </c>
    </row>
    <row r="77" spans="1:21">
      <c r="A77" s="70">
        <v>1160777</v>
      </c>
      <c r="B77" s="64"/>
      <c r="C77" s="64"/>
      <c r="D77" s="70">
        <v>825376</v>
      </c>
      <c r="E77" s="64"/>
      <c r="F77" s="64"/>
      <c r="G77" s="64"/>
      <c r="H77" s="70">
        <v>896001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1160777</v>
      </c>
      <c r="U77" s="42">
        <f t="shared" si="2"/>
        <v>1.0459660171450635</v>
      </c>
    </row>
    <row r="78" spans="1:21">
      <c r="A78" s="70">
        <v>1184817</v>
      </c>
      <c r="B78" s="64"/>
      <c r="C78" s="64"/>
      <c r="D78" s="70">
        <v>698674</v>
      </c>
      <c r="E78" s="64"/>
      <c r="F78" s="64"/>
      <c r="G78" s="64"/>
      <c r="H78" s="70">
        <v>993097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1184817</v>
      </c>
      <c r="U78" s="42">
        <f t="shared" si="2"/>
        <v>1.0676282511936079</v>
      </c>
    </row>
    <row r="79" spans="1:21">
      <c r="A79" s="70">
        <v>1334838</v>
      </c>
      <c r="B79" s="64"/>
      <c r="C79" s="64"/>
      <c r="D79" s="70">
        <v>992322</v>
      </c>
      <c r="E79" s="64"/>
      <c r="F79" s="64"/>
      <c r="G79" s="64"/>
      <c r="H79" s="70">
        <v>1081825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1334838</v>
      </c>
      <c r="U79" s="42">
        <f t="shared" si="2"/>
        <v>1.2028108640969646</v>
      </c>
    </row>
    <row r="80" spans="1:21" ht="21">
      <c r="S80" s="54" t="s">
        <v>184</v>
      </c>
      <c r="T80" s="40">
        <f>SUM(T68:T79)</f>
        <v>13311866</v>
      </c>
    </row>
    <row r="81" spans="19:20" ht="21">
      <c r="S81" s="29" t="s">
        <v>186</v>
      </c>
      <c r="T81" s="41">
        <f>MEDIAN(T68:T79)</f>
        <v>1109765.5</v>
      </c>
    </row>
    <row r="82" spans="19:20" ht="21">
      <c r="S82" s="29" t="s">
        <v>183</v>
      </c>
      <c r="T82" s="41">
        <f>GEOMEAN(T68:T79)</f>
        <v>1103514.2418320477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427-8117-794C-8AD8-8BCC90F68E1F}">
  <dimension ref="A1:U82"/>
  <sheetViews>
    <sheetView workbookViewId="0">
      <selection activeCell="B10" sqref="B10:U10"/>
    </sheetView>
  </sheetViews>
  <sheetFormatPr baseColWidth="10" defaultRowHeight="16"/>
  <cols>
    <col min="1" max="1" width="23.6640625" customWidth="1"/>
    <col min="3" max="3" width="1.5" customWidth="1"/>
    <col min="4" max="4" width="8" customWidth="1"/>
    <col min="5" max="5" width="17" style="1" customWidth="1"/>
    <col min="6" max="6" width="1.6640625" style="1" customWidth="1"/>
    <col min="7" max="7" width="4.83203125" style="1" customWidth="1"/>
    <col min="8" max="8" width="21.6640625" style="1" customWidth="1"/>
    <col min="9" max="9" width="2" style="1" customWidth="1"/>
    <col min="10" max="10" width="8.1640625" style="1" customWidth="1"/>
    <col min="11" max="11" width="14.5" style="1" customWidth="1"/>
    <col min="20" max="20" width="16" customWidth="1"/>
    <col min="21" max="21" width="24.83203125" customWidth="1"/>
  </cols>
  <sheetData>
    <row r="1" spans="1:21" s="16" customFormat="1" ht="24">
      <c r="A1" s="18" t="s">
        <v>176</v>
      </c>
      <c r="B1" s="19" t="s">
        <v>200</v>
      </c>
      <c r="C1" s="19"/>
      <c r="D1" s="19"/>
      <c r="E1" s="19"/>
      <c r="F1" s="17"/>
      <c r="G1" s="17"/>
      <c r="H1" s="17"/>
      <c r="I1" s="17"/>
      <c r="J1" s="17"/>
      <c r="K1" s="17"/>
    </row>
    <row r="2" spans="1:21" s="36" customFormat="1" ht="34">
      <c r="A2" s="38" t="s">
        <v>185</v>
      </c>
      <c r="B2" s="39">
        <f>T80</f>
        <v>7052331</v>
      </c>
      <c r="C2" s="39"/>
      <c r="D2" s="39"/>
      <c r="E2" s="39"/>
      <c r="F2" s="37"/>
      <c r="G2" s="37"/>
      <c r="H2" s="37"/>
      <c r="I2" s="37"/>
      <c r="J2" s="37"/>
      <c r="K2" s="37"/>
    </row>
    <row r="3" spans="1:21">
      <c r="A3" s="28" t="s">
        <v>188</v>
      </c>
      <c r="B3" s="44" t="s">
        <v>189</v>
      </c>
      <c r="C3" s="44"/>
      <c r="D3" s="44"/>
      <c r="E3" s="44"/>
    </row>
    <row r="6" spans="1:21" ht="24">
      <c r="A6" s="15" t="s">
        <v>174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02" customHeight="1">
      <c r="A7" s="14" t="s">
        <v>0</v>
      </c>
      <c r="B7" s="46" t="str">
        <f>'Area Sur'!E13&amp;":"&amp;'Area Sur'!E14&amp;":"&amp;'Area Sur'!E15&amp;":"&amp;'Area Sur'!E16&amp;":"&amp;'Area Sur'!E17&amp;":"&amp;'Area Sur'!E18&amp;":"&amp;'Area Sur'!E19&amp;":"&amp;'Area Sur'!E20&amp;":"&amp;'Area Sur'!E21&amp;":"&amp;'Area Sur'!E22&amp;":"&amp;'Area Sur'!E23&amp;":"&amp;'Area Sur'!E24&amp;":"&amp;'Area Sur'!E25&amp;":"&amp;'Area Sur'!E26&amp;":"&amp;'Area Sur'!E27&amp;":"&amp;'Area Sur'!E28&amp;":"&amp;'Area Sur'!E29&amp;":"&amp;'Area Sur'!E30&amp;":"&amp;'Area Sur'!E31&amp;":"&amp;'Area Sur'!E32&amp;":"&amp;'Area Sur'!E33&amp;":"&amp;'Area Sur'!E34&amp;":"&amp;'Area Sur'!E35&amp;":"&amp;'Area Sur'!E36&amp;":"&amp;'Area Sur'!E37&amp;":"&amp;'Area Sur'!E38&amp;":"&amp;'Area Sur'!E39&amp;":"&amp;'Area Sur'!E40&amp;":"&amp;'Area Sur'!E41&amp;":"&amp;'Area Sur'!E42&amp;":"&amp;'Area Sur'!E43&amp;":"&amp;'Area Sur'!E44&amp;":"&amp;'Area Sur'!E45&amp;":"&amp;'Area Sur'!E46&amp;":"&amp;'Area Sur'!E47&amp;":"&amp;'Area Sur'!E48&amp;":"&amp;'Area Sur'!E49&amp;":"&amp;'Area Sur'!E50&amp;":"&amp;'Area Sur'!E51&amp;":"&amp;'Area Sur'!E52&amp;":"&amp;'Area Sur'!E53&amp;":"&amp;'Area Sur'!E54&amp;":"&amp;'Area Sur'!E55&amp;":"&amp;'Area Sur'!E56&amp;":"&amp;'Area Sur'!E57&amp;":"&amp;'Area Sur'!E58&amp;":"&amp;'Area Sur'!E59&amp;":"&amp;'Area Sur'!E60&amp;":"&amp;'Area Sur'!E61&amp;":"&amp;'Area Sur'!E62&amp;":"&amp;'Area Sur'!E63&amp;":"&amp;'Area Sur'!E64&amp;":"&amp;'Area Sur'!E65</f>
        <v>1:1:1:1:1:1:1:1:1:1:1:1:1:1:1:1:1:1:1:1:1:1:1:1:1:1:1:1:1:1:1:1:1:1:1:1:1:1:1:1:1:1:1:1:1:1:1:1:1:1:1:1:1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63" customHeight="1">
      <c r="A8" s="14" t="s">
        <v>1</v>
      </c>
      <c r="B8" s="47" t="str">
        <f>'Area Sur'!H13&amp;":"&amp;'Area Sur'!H14&amp;":"&amp;'Area Sur'!H15&amp;":"&amp;'Area Sur'!H16&amp;":"&amp;'Area Sur'!H17&amp;":"&amp;'Area Sur'!H18&amp;":"&amp;'Area Sur'!H19&amp;":"&amp;'Area Sur'!H20&amp;":"&amp;'Area Sur'!H21&amp;":"&amp;'Area Sur'!H22&amp;":"&amp;'Area Sur'!H23&amp;":"&amp;'Area Sur'!H24&amp;":"&amp;'Area Sur'!H25&amp;":"&amp;'Area Sur'!H26&amp;":"&amp;'Area Sur'!H27&amp;":"&amp;'Area Sur'!H28&amp;":"&amp;'Area Sur'!H29&amp;":"&amp;'Area Sur'!H30&amp;":"&amp;'Area Sur'!H31&amp;":"&amp;'Area Sur'!H32&amp;":"&amp;'Area Sur'!H33&amp;":"&amp;'Area Sur'!H34&amp;":"&amp;'Area Sur'!H35&amp;":"&amp;'Area Sur'!H36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ht="40" customHeight="1">
      <c r="A9" s="14" t="s">
        <v>2</v>
      </c>
      <c r="B9" s="47" t="str">
        <f>'Area Sur'!K13&amp;":"&amp;'Area Sur'!K14&amp;":"&amp;'Area Sur'!K15&amp;":"&amp;'Area Sur'!K16&amp;":"&amp;'Area Sur'!K17&amp;":"&amp;'Area Sur'!K18&amp;":"&amp;'Area Sur'!K19</f>
        <v>0,923936691032107:0,872796200084852:0,822080982097021:0,955178660207918:1,26335271025444:1,95001827661171:0,2126364797119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42" customHeight="1">
      <c r="A10" s="14" t="s">
        <v>175</v>
      </c>
      <c r="B10" s="48" t="str">
        <f>'Area Sur'!B13&amp;":"&amp;'Area Sur'!B14&amp;":"&amp;'Area Sur'!B15&amp;":"&amp;'Area Sur'!B16&amp;":"&amp;'Area Sur'!B17&amp;":"&amp;'Area Sur'!B18&amp;":"&amp;'Area Sur'!B19&amp;":"&amp;'Area Sur'!B20&amp;":"&amp;'Area Sur'!B21&amp;":"&amp;'Area Sur'!B22&amp;":"&amp;'Area Sur'!B23&amp;":"&amp;'Area Sur'!B24</f>
        <v>1,07777881576951:0,747604310313057:0,828831067987792:0,926283636288839:0,934161707875415:0,949321339100758:1,19173316717847:1,09860531049904:0,970680923530768:1,02931907646923:1,03720571862977:1,29697981544126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ht="31" customHeight="1">
      <c r="A11" s="20" t="s">
        <v>154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1" s="6" customFormat="1" ht="24" customHeight="1">
      <c r="A12" s="7" t="s">
        <v>155</v>
      </c>
      <c r="B12" s="7" t="s">
        <v>153</v>
      </c>
      <c r="C12" s="8"/>
      <c r="D12" s="8" t="s">
        <v>155</v>
      </c>
      <c r="E12" s="7" t="s">
        <v>0</v>
      </c>
      <c r="F12" s="7"/>
      <c r="G12" s="7" t="s">
        <v>155</v>
      </c>
      <c r="H12" s="7" t="s">
        <v>1</v>
      </c>
      <c r="I12" s="7"/>
      <c r="J12" s="7" t="s">
        <v>155</v>
      </c>
      <c r="K12" s="7" t="s">
        <v>2</v>
      </c>
    </row>
    <row r="13" spans="1:21">
      <c r="A13" s="5" t="s">
        <v>163</v>
      </c>
      <c r="B13" s="43">
        <f>U68</f>
        <v>1.0777788157695132</v>
      </c>
      <c r="C13" s="11"/>
      <c r="D13" s="5">
        <v>1</v>
      </c>
      <c r="E13" s="9">
        <v>1</v>
      </c>
      <c r="F13" s="11"/>
      <c r="G13" s="9">
        <v>0</v>
      </c>
      <c r="H13" s="9">
        <v>4.4763644329961598E-3</v>
      </c>
      <c r="I13" s="11"/>
      <c r="J13" s="9" t="s">
        <v>156</v>
      </c>
      <c r="K13" s="9">
        <v>0.92393669103210696</v>
      </c>
    </row>
    <row r="14" spans="1:21">
      <c r="A14" s="5" t="s">
        <v>164</v>
      </c>
      <c r="B14" s="43">
        <f t="shared" ref="B14:B24" si="0">U69</f>
        <v>0.74760431031305741</v>
      </c>
      <c r="C14" s="11"/>
      <c r="D14" s="5">
        <v>2</v>
      </c>
      <c r="E14" s="9">
        <v>1</v>
      </c>
      <c r="F14" s="11"/>
      <c r="G14" s="9">
        <v>1</v>
      </c>
      <c r="H14" s="9">
        <v>5.6373168046460398E-4</v>
      </c>
      <c r="I14" s="11"/>
      <c r="J14" s="9" t="s">
        <v>157</v>
      </c>
      <c r="K14" s="9">
        <v>0.87279620008485204</v>
      </c>
    </row>
    <row r="15" spans="1:21">
      <c r="A15" s="5" t="s">
        <v>157</v>
      </c>
      <c r="B15" s="43">
        <f t="shared" si="0"/>
        <v>0.82883106798779205</v>
      </c>
      <c r="C15" s="11"/>
      <c r="D15" s="5">
        <v>3</v>
      </c>
      <c r="E15" s="9">
        <v>1</v>
      </c>
      <c r="F15" s="11"/>
      <c r="G15" s="9">
        <v>2</v>
      </c>
      <c r="H15" s="10">
        <v>1.11630035735565E-5</v>
      </c>
      <c r="I15" s="11"/>
      <c r="J15" s="9" t="s">
        <v>158</v>
      </c>
      <c r="K15" s="9">
        <v>0.82208098209702096</v>
      </c>
    </row>
    <row r="16" spans="1:21">
      <c r="A16" s="5" t="s">
        <v>165</v>
      </c>
      <c r="B16" s="43">
        <f t="shared" si="0"/>
        <v>0.92628363628883859</v>
      </c>
      <c r="C16" s="11"/>
      <c r="D16" s="5">
        <v>4</v>
      </c>
      <c r="E16" s="9">
        <v>1</v>
      </c>
      <c r="F16" s="11"/>
      <c r="G16" s="9">
        <v>3</v>
      </c>
      <c r="H16" s="10">
        <v>8.3722526801673904E-6</v>
      </c>
      <c r="I16" s="11"/>
      <c r="J16" s="9" t="s">
        <v>159</v>
      </c>
      <c r="K16" s="9">
        <v>0.95517866020791797</v>
      </c>
    </row>
    <row r="17" spans="1:11">
      <c r="A17" s="5" t="s">
        <v>166</v>
      </c>
      <c r="B17" s="43">
        <f t="shared" si="0"/>
        <v>0.93416170787541475</v>
      </c>
      <c r="C17" s="11"/>
      <c r="D17" s="5">
        <v>5</v>
      </c>
      <c r="E17" s="9">
        <v>1</v>
      </c>
      <c r="F17" s="11"/>
      <c r="G17" s="9">
        <v>4</v>
      </c>
      <c r="H17" s="10">
        <v>9.7676281268619501E-6</v>
      </c>
      <c r="I17" s="11"/>
      <c r="J17" s="9" t="s">
        <v>160</v>
      </c>
      <c r="K17" s="9">
        <v>1.26335271025444</v>
      </c>
    </row>
    <row r="18" spans="1:11">
      <c r="A18" s="5" t="s">
        <v>173</v>
      </c>
      <c r="B18" s="43">
        <f t="shared" si="0"/>
        <v>0.94932133910075822</v>
      </c>
      <c r="C18" s="11"/>
      <c r="D18" s="5">
        <v>6</v>
      </c>
      <c r="E18" s="9">
        <v>1</v>
      </c>
      <c r="F18" s="11"/>
      <c r="G18" s="9">
        <v>5</v>
      </c>
      <c r="H18" s="10">
        <v>3.3489010720669602E-5</v>
      </c>
      <c r="I18" s="11"/>
      <c r="J18" s="9" t="s">
        <v>161</v>
      </c>
      <c r="K18" s="9">
        <v>1.95001827661171</v>
      </c>
    </row>
    <row r="19" spans="1:11">
      <c r="A19" s="5" t="s">
        <v>167</v>
      </c>
      <c r="B19" s="43">
        <f t="shared" si="0"/>
        <v>1.1917331671784728</v>
      </c>
      <c r="C19" s="11"/>
      <c r="D19" s="5">
        <v>7</v>
      </c>
      <c r="E19" s="9">
        <v>1</v>
      </c>
      <c r="F19" s="11"/>
      <c r="G19" s="9">
        <v>6</v>
      </c>
      <c r="H19" s="10">
        <v>3.7675137060753298E-5</v>
      </c>
      <c r="I19" s="11"/>
      <c r="J19" s="9" t="s">
        <v>162</v>
      </c>
      <c r="K19" s="9">
        <v>0.2126364797119</v>
      </c>
    </row>
    <row r="20" spans="1:11">
      <c r="A20" s="5" t="s">
        <v>168</v>
      </c>
      <c r="B20" s="43">
        <f t="shared" si="0"/>
        <v>1.0986053104990388</v>
      </c>
      <c r="C20" s="11"/>
      <c r="D20" s="5">
        <v>8</v>
      </c>
      <c r="E20" s="9">
        <v>1</v>
      </c>
      <c r="F20" s="11"/>
      <c r="G20" s="9">
        <v>7</v>
      </c>
      <c r="H20" s="10">
        <v>5.5815017867782598E-5</v>
      </c>
      <c r="I20" s="11"/>
      <c r="J20" s="9"/>
      <c r="K20" s="9"/>
    </row>
    <row r="21" spans="1:11">
      <c r="A21" s="5" t="s">
        <v>169</v>
      </c>
      <c r="B21" s="43">
        <f t="shared" si="0"/>
        <v>0.97068092353076796</v>
      </c>
      <c r="C21" s="11"/>
      <c r="D21" s="5">
        <v>9</v>
      </c>
      <c r="E21" s="9">
        <v>1</v>
      </c>
      <c r="F21" s="11"/>
      <c r="G21" s="9">
        <v>8</v>
      </c>
      <c r="H21" s="9">
        <v>1.4190968292883701E-3</v>
      </c>
      <c r="I21" s="11"/>
      <c r="J21" s="9"/>
      <c r="K21" s="9"/>
    </row>
    <row r="22" spans="1:11">
      <c r="A22" s="5" t="s">
        <v>170</v>
      </c>
      <c r="B22" s="43">
        <f t="shared" si="0"/>
        <v>1.0293190764692322</v>
      </c>
      <c r="C22" s="11"/>
      <c r="D22" s="5">
        <v>10</v>
      </c>
      <c r="E22" s="9">
        <v>1</v>
      </c>
      <c r="F22" s="11"/>
      <c r="G22" s="9">
        <v>9</v>
      </c>
      <c r="H22" s="9">
        <v>1.49360987814186E-2</v>
      </c>
      <c r="I22" s="11"/>
      <c r="J22" s="9"/>
      <c r="K22" s="9"/>
    </row>
    <row r="23" spans="1:11">
      <c r="A23" s="5" t="s">
        <v>171</v>
      </c>
      <c r="B23" s="43">
        <f t="shared" si="0"/>
        <v>1.037205718629771</v>
      </c>
      <c r="C23" s="11"/>
      <c r="D23" s="5">
        <v>11</v>
      </c>
      <c r="E23" s="9">
        <v>1</v>
      </c>
      <c r="F23" s="11"/>
      <c r="G23" s="9">
        <v>10</v>
      </c>
      <c r="H23" s="9">
        <v>3.2537364666023902E-2</v>
      </c>
      <c r="I23" s="11"/>
      <c r="J23" s="9"/>
      <c r="K23" s="9"/>
    </row>
    <row r="24" spans="1:11">
      <c r="A24" s="5" t="s">
        <v>172</v>
      </c>
      <c r="B24" s="43">
        <f t="shared" si="0"/>
        <v>1.2969798154412602</v>
      </c>
      <c r="C24" s="11"/>
      <c r="D24" s="5">
        <v>12</v>
      </c>
      <c r="E24" s="9">
        <v>1</v>
      </c>
      <c r="F24" s="11"/>
      <c r="G24" s="9">
        <v>11</v>
      </c>
      <c r="H24" s="9">
        <v>5.8115991979381901E-2</v>
      </c>
      <c r="I24" s="11"/>
      <c r="J24" s="9"/>
      <c r="K24" s="9"/>
    </row>
    <row r="25" spans="1:11">
      <c r="A25" s="5"/>
      <c r="B25" s="5"/>
      <c r="C25" s="11"/>
      <c r="D25" s="5">
        <v>13</v>
      </c>
      <c r="E25" s="9">
        <v>1</v>
      </c>
      <c r="F25" s="11"/>
      <c r="G25" s="9">
        <v>12</v>
      </c>
      <c r="H25" s="9">
        <v>6.7109186733328399E-2</v>
      </c>
      <c r="I25" s="11"/>
      <c r="J25" s="9"/>
      <c r="K25" s="9"/>
    </row>
    <row r="26" spans="1:11">
      <c r="A26" s="5"/>
      <c r="B26" s="5"/>
      <c r="C26" s="11"/>
      <c r="D26" s="5">
        <v>14</v>
      </c>
      <c r="E26" s="9">
        <v>1</v>
      </c>
      <c r="F26" s="11"/>
      <c r="G26" s="9">
        <v>13</v>
      </c>
      <c r="H26" s="9">
        <v>6.6213355696550499E-2</v>
      </c>
      <c r="I26" s="11"/>
      <c r="J26" s="9"/>
      <c r="K26" s="9"/>
    </row>
    <row r="27" spans="1:11">
      <c r="A27" s="5"/>
      <c r="B27" s="5"/>
      <c r="C27" s="11"/>
      <c r="D27" s="5">
        <v>15</v>
      </c>
      <c r="E27" s="9">
        <v>1</v>
      </c>
      <c r="F27" s="11"/>
      <c r="G27" s="9">
        <v>14</v>
      </c>
      <c r="H27" s="9">
        <v>6.8874336673396999E-2</v>
      </c>
      <c r="I27" s="11"/>
      <c r="J27" s="9"/>
      <c r="K27" s="9"/>
    </row>
    <row r="28" spans="1:11">
      <c r="A28" s="5"/>
      <c r="B28" s="5"/>
      <c r="C28" s="11"/>
      <c r="D28" s="5">
        <v>16</v>
      </c>
      <c r="E28" s="9">
        <v>1</v>
      </c>
      <c r="F28" s="11"/>
      <c r="G28" s="9">
        <v>15</v>
      </c>
      <c r="H28" s="9">
        <v>6.4036569999706999E-2</v>
      </c>
      <c r="I28" s="11"/>
      <c r="J28" s="9"/>
      <c r="K28" s="9"/>
    </row>
    <row r="29" spans="1:11">
      <c r="A29" s="5"/>
      <c r="B29" s="5"/>
      <c r="C29" s="11"/>
      <c r="D29" s="5">
        <v>17</v>
      </c>
      <c r="E29" s="9">
        <v>1</v>
      </c>
      <c r="F29" s="11"/>
      <c r="G29" s="9">
        <v>16</v>
      </c>
      <c r="H29" s="9">
        <v>7.6583786016384506E-2</v>
      </c>
      <c r="I29" s="11"/>
      <c r="J29" s="9"/>
      <c r="K29" s="9"/>
    </row>
    <row r="30" spans="1:11">
      <c r="A30" s="5"/>
      <c r="B30" s="5"/>
      <c r="C30" s="11"/>
      <c r="D30" s="5">
        <v>18</v>
      </c>
      <c r="E30" s="9">
        <v>1</v>
      </c>
      <c r="F30" s="11"/>
      <c r="G30" s="9">
        <v>17</v>
      </c>
      <c r="H30" s="9">
        <v>0.10717739268516301</v>
      </c>
      <c r="I30" s="11"/>
      <c r="J30" s="9"/>
      <c r="K30" s="9"/>
    </row>
    <row r="31" spans="1:11">
      <c r="A31" s="5"/>
      <c r="B31" s="5"/>
      <c r="C31" s="11"/>
      <c r="D31" s="5">
        <v>19</v>
      </c>
      <c r="E31" s="9">
        <v>1</v>
      </c>
      <c r="F31" s="11"/>
      <c r="G31" s="9">
        <v>18</v>
      </c>
      <c r="H31" s="9">
        <v>0.134362097137666</v>
      </c>
      <c r="I31" s="11"/>
      <c r="J31" s="9"/>
      <c r="K31" s="9"/>
    </row>
    <row r="32" spans="1:11">
      <c r="A32" s="5"/>
      <c r="B32" s="5"/>
      <c r="C32" s="11"/>
      <c r="D32" s="5">
        <v>20</v>
      </c>
      <c r="E32" s="9">
        <v>1</v>
      </c>
      <c r="F32" s="11"/>
      <c r="G32" s="9">
        <v>19</v>
      </c>
      <c r="H32" s="9">
        <v>0.129799219426975</v>
      </c>
      <c r="I32" s="11"/>
      <c r="J32" s="9"/>
      <c r="K32" s="9"/>
    </row>
    <row r="33" spans="1:11">
      <c r="A33" s="5"/>
      <c r="B33" s="5"/>
      <c r="C33" s="11"/>
      <c r="D33" s="5">
        <v>21</v>
      </c>
      <c r="E33" s="9">
        <v>1</v>
      </c>
      <c r="F33" s="11"/>
      <c r="G33" s="9">
        <v>20</v>
      </c>
      <c r="H33" s="9">
        <v>9.8175825678536194E-2</v>
      </c>
      <c r="I33" s="11"/>
      <c r="J33" s="9"/>
      <c r="K33" s="9"/>
    </row>
    <row r="34" spans="1:11">
      <c r="A34" s="5"/>
      <c r="B34" s="5"/>
      <c r="C34" s="11"/>
      <c r="D34" s="5">
        <v>22</v>
      </c>
      <c r="E34" s="9">
        <v>1</v>
      </c>
      <c r="F34" s="11"/>
      <c r="G34" s="9">
        <v>21</v>
      </c>
      <c r="H34" s="9">
        <v>4.6542748024497198E-2</v>
      </c>
      <c r="I34" s="11"/>
      <c r="J34" s="9"/>
      <c r="K34" s="9"/>
    </row>
    <row r="35" spans="1:11">
      <c r="A35" s="5"/>
      <c r="B35" s="5"/>
      <c r="C35" s="11"/>
      <c r="D35" s="5">
        <v>23</v>
      </c>
      <c r="E35" s="9">
        <v>1</v>
      </c>
      <c r="F35" s="11"/>
      <c r="G35" s="9">
        <v>22</v>
      </c>
      <c r="H35" s="9">
        <v>1.7153350366216302E-2</v>
      </c>
      <c r="I35" s="11"/>
      <c r="J35" s="9"/>
      <c r="K35" s="9"/>
    </row>
    <row r="36" spans="1:11">
      <c r="A36" s="5"/>
      <c r="B36" s="5"/>
      <c r="C36" s="11"/>
      <c r="D36" s="5">
        <v>24</v>
      </c>
      <c r="E36" s="9">
        <v>1</v>
      </c>
      <c r="F36" s="11"/>
      <c r="G36" s="9">
        <v>23</v>
      </c>
      <c r="H36" s="9">
        <v>1.176720114197E-2</v>
      </c>
      <c r="I36" s="11"/>
      <c r="J36" s="9"/>
      <c r="K36" s="9"/>
    </row>
    <row r="37" spans="1:11">
      <c r="A37" s="5"/>
      <c r="B37" s="5"/>
      <c r="C37" s="11"/>
      <c r="D37" s="5">
        <v>25</v>
      </c>
      <c r="E37" s="9">
        <v>1</v>
      </c>
      <c r="F37" s="11"/>
      <c r="G37" s="9"/>
      <c r="H37" s="9"/>
      <c r="I37" s="11"/>
      <c r="J37" s="9"/>
      <c r="K37" s="9"/>
    </row>
    <row r="38" spans="1:11">
      <c r="A38" s="5"/>
      <c r="B38" s="5"/>
      <c r="C38" s="11"/>
      <c r="D38" s="5">
        <v>26</v>
      </c>
      <c r="E38" s="9">
        <v>1</v>
      </c>
      <c r="F38" s="11"/>
      <c r="G38" s="9"/>
      <c r="H38" s="9"/>
      <c r="I38" s="11"/>
      <c r="J38" s="9"/>
      <c r="K38" s="9"/>
    </row>
    <row r="39" spans="1:11">
      <c r="A39" s="5"/>
      <c r="B39" s="5"/>
      <c r="C39" s="11"/>
      <c r="D39" s="5">
        <v>27</v>
      </c>
      <c r="E39" s="9">
        <v>1</v>
      </c>
      <c r="F39" s="11"/>
      <c r="G39" s="9"/>
      <c r="H39" s="9"/>
      <c r="I39" s="11"/>
      <c r="J39" s="9"/>
      <c r="K39" s="9"/>
    </row>
    <row r="40" spans="1:11">
      <c r="A40" s="5"/>
      <c r="B40" s="5"/>
      <c r="C40" s="11"/>
      <c r="D40" s="5">
        <v>28</v>
      </c>
      <c r="E40" s="9">
        <v>1</v>
      </c>
      <c r="F40" s="11"/>
      <c r="G40" s="9"/>
      <c r="H40" s="9"/>
      <c r="I40" s="11"/>
      <c r="J40" s="9"/>
      <c r="K40" s="9"/>
    </row>
    <row r="41" spans="1:11">
      <c r="A41" s="5"/>
      <c r="B41" s="5"/>
      <c r="C41" s="11"/>
      <c r="D41" s="5">
        <v>29</v>
      </c>
      <c r="E41" s="9">
        <v>1</v>
      </c>
      <c r="F41" s="11"/>
      <c r="G41" s="9"/>
      <c r="H41" s="9"/>
      <c r="I41" s="11"/>
      <c r="J41" s="9"/>
      <c r="K41" s="9"/>
    </row>
    <row r="42" spans="1:11">
      <c r="A42" s="5"/>
      <c r="B42" s="5"/>
      <c r="C42" s="11"/>
      <c r="D42" s="5">
        <v>30</v>
      </c>
      <c r="E42" s="9">
        <v>1</v>
      </c>
      <c r="F42" s="11"/>
      <c r="G42" s="9"/>
      <c r="H42" s="9"/>
      <c r="I42" s="11"/>
      <c r="J42" s="9"/>
      <c r="K42" s="9"/>
    </row>
    <row r="43" spans="1:11">
      <c r="A43" s="5"/>
      <c r="B43" s="5"/>
      <c r="C43" s="11"/>
      <c r="D43" s="5">
        <v>31</v>
      </c>
      <c r="E43" s="9">
        <v>1</v>
      </c>
      <c r="F43" s="11"/>
      <c r="G43" s="9"/>
      <c r="H43" s="9"/>
      <c r="I43" s="11"/>
      <c r="J43" s="9"/>
      <c r="K43" s="9"/>
    </row>
    <row r="44" spans="1:11">
      <c r="A44" s="5"/>
      <c r="B44" s="5"/>
      <c r="C44" s="11"/>
      <c r="D44" s="5">
        <v>32</v>
      </c>
      <c r="E44" s="9">
        <v>1</v>
      </c>
      <c r="F44" s="11"/>
      <c r="G44" s="9"/>
      <c r="H44" s="9"/>
      <c r="I44" s="11"/>
      <c r="J44" s="9"/>
      <c r="K44" s="9"/>
    </row>
    <row r="45" spans="1:11">
      <c r="A45" s="5"/>
      <c r="B45" s="5"/>
      <c r="C45" s="11"/>
      <c r="D45" s="5">
        <v>33</v>
      </c>
      <c r="E45" s="9">
        <v>1</v>
      </c>
      <c r="F45" s="11"/>
      <c r="G45" s="9"/>
      <c r="H45" s="9"/>
      <c r="I45" s="11"/>
      <c r="J45" s="9"/>
      <c r="K45" s="9"/>
    </row>
    <row r="46" spans="1:11">
      <c r="A46" s="5"/>
      <c r="B46" s="5"/>
      <c r="C46" s="11"/>
      <c r="D46" s="5">
        <v>34</v>
      </c>
      <c r="E46" s="9">
        <v>1</v>
      </c>
      <c r="F46" s="11"/>
      <c r="G46" s="9"/>
      <c r="H46" s="9"/>
      <c r="I46" s="11"/>
      <c r="J46" s="9"/>
      <c r="K46" s="9"/>
    </row>
    <row r="47" spans="1:11">
      <c r="A47" s="5"/>
      <c r="B47" s="5"/>
      <c r="C47" s="11"/>
      <c r="D47" s="5">
        <v>35</v>
      </c>
      <c r="E47" s="9">
        <v>1</v>
      </c>
      <c r="F47" s="11"/>
      <c r="G47" s="9"/>
      <c r="H47" s="9"/>
      <c r="I47" s="11"/>
      <c r="J47" s="9"/>
      <c r="K47" s="9"/>
    </row>
    <row r="48" spans="1:11">
      <c r="A48" s="5"/>
      <c r="B48" s="5"/>
      <c r="C48" s="11"/>
      <c r="D48" s="5">
        <v>36</v>
      </c>
      <c r="E48" s="9">
        <v>1</v>
      </c>
      <c r="F48" s="11"/>
      <c r="G48" s="9"/>
      <c r="H48" s="9"/>
      <c r="I48" s="11"/>
      <c r="J48" s="9"/>
      <c r="K48" s="9"/>
    </row>
    <row r="49" spans="1:11">
      <c r="A49" s="5"/>
      <c r="B49" s="5"/>
      <c r="C49" s="11"/>
      <c r="D49" s="5">
        <v>37</v>
      </c>
      <c r="E49" s="9">
        <v>1</v>
      </c>
      <c r="F49" s="11"/>
      <c r="G49" s="9"/>
      <c r="H49" s="9"/>
      <c r="I49" s="11"/>
      <c r="J49" s="9"/>
      <c r="K49" s="9"/>
    </row>
    <row r="50" spans="1:11">
      <c r="A50" s="5"/>
      <c r="B50" s="5"/>
      <c r="C50" s="11"/>
      <c r="D50" s="5">
        <v>38</v>
      </c>
      <c r="E50" s="9">
        <v>1</v>
      </c>
      <c r="F50" s="11"/>
      <c r="G50" s="9"/>
      <c r="H50" s="9"/>
      <c r="I50" s="11"/>
      <c r="J50" s="9"/>
      <c r="K50" s="9"/>
    </row>
    <row r="51" spans="1:11">
      <c r="A51" s="5"/>
      <c r="B51" s="5"/>
      <c r="C51" s="11"/>
      <c r="D51" s="5">
        <v>39</v>
      </c>
      <c r="E51" s="9">
        <v>1</v>
      </c>
      <c r="F51" s="11"/>
      <c r="G51" s="9"/>
      <c r="H51" s="9"/>
      <c r="I51" s="11"/>
      <c r="J51" s="9"/>
      <c r="K51" s="9"/>
    </row>
    <row r="52" spans="1:11">
      <c r="A52" s="5"/>
      <c r="B52" s="5"/>
      <c r="C52" s="11"/>
      <c r="D52" s="5">
        <v>40</v>
      </c>
      <c r="E52" s="9">
        <v>1</v>
      </c>
      <c r="F52" s="11"/>
      <c r="G52" s="9"/>
      <c r="H52" s="9"/>
      <c r="I52" s="11"/>
      <c r="J52" s="9"/>
      <c r="K52" s="9"/>
    </row>
    <row r="53" spans="1:11">
      <c r="A53" s="5"/>
      <c r="B53" s="5"/>
      <c r="C53" s="11"/>
      <c r="D53" s="5">
        <v>41</v>
      </c>
      <c r="E53" s="9">
        <v>1</v>
      </c>
      <c r="F53" s="11"/>
      <c r="G53" s="9"/>
      <c r="H53" s="9"/>
      <c r="I53" s="11"/>
      <c r="J53" s="9"/>
      <c r="K53" s="9"/>
    </row>
    <row r="54" spans="1:11">
      <c r="A54" s="5"/>
      <c r="B54" s="5"/>
      <c r="C54" s="11"/>
      <c r="D54" s="5">
        <v>42</v>
      </c>
      <c r="E54" s="9">
        <v>1</v>
      </c>
      <c r="F54" s="11"/>
      <c r="G54" s="9"/>
      <c r="H54" s="9"/>
      <c r="I54" s="11"/>
      <c r="J54" s="9"/>
      <c r="K54" s="9"/>
    </row>
    <row r="55" spans="1:11">
      <c r="A55" s="5"/>
      <c r="B55" s="5"/>
      <c r="C55" s="11"/>
      <c r="D55" s="5">
        <v>43</v>
      </c>
      <c r="E55" s="9">
        <v>1</v>
      </c>
      <c r="F55" s="11"/>
      <c r="G55" s="9"/>
      <c r="H55" s="9"/>
      <c r="I55" s="11"/>
      <c r="J55" s="9"/>
      <c r="K55" s="9"/>
    </row>
    <row r="56" spans="1:11">
      <c r="A56" s="5"/>
      <c r="B56" s="5"/>
      <c r="C56" s="11"/>
      <c r="D56" s="5">
        <v>44</v>
      </c>
      <c r="E56" s="9">
        <v>1</v>
      </c>
      <c r="F56" s="11"/>
      <c r="G56" s="9"/>
      <c r="H56" s="9"/>
      <c r="I56" s="11"/>
      <c r="J56" s="9"/>
      <c r="K56" s="9"/>
    </row>
    <row r="57" spans="1:11">
      <c r="A57" s="5"/>
      <c r="B57" s="5"/>
      <c r="C57" s="11"/>
      <c r="D57" s="5">
        <v>45</v>
      </c>
      <c r="E57" s="9">
        <v>1</v>
      </c>
      <c r="F57" s="11"/>
      <c r="G57" s="9"/>
      <c r="H57" s="9"/>
      <c r="I57" s="11"/>
      <c r="J57" s="9"/>
      <c r="K57" s="9"/>
    </row>
    <row r="58" spans="1:11">
      <c r="A58" s="5"/>
      <c r="B58" s="5"/>
      <c r="C58" s="11"/>
      <c r="D58" s="5">
        <v>46</v>
      </c>
      <c r="E58" s="9">
        <v>1</v>
      </c>
      <c r="F58" s="11"/>
      <c r="G58" s="9"/>
      <c r="H58" s="9"/>
      <c r="I58" s="11"/>
      <c r="J58" s="9"/>
      <c r="K58" s="9"/>
    </row>
    <row r="59" spans="1:11">
      <c r="A59" s="5"/>
      <c r="B59" s="5"/>
      <c r="C59" s="11"/>
      <c r="D59" s="5">
        <v>47</v>
      </c>
      <c r="E59" s="9">
        <v>1</v>
      </c>
      <c r="F59" s="11"/>
      <c r="G59" s="9"/>
      <c r="H59" s="9"/>
      <c r="I59" s="11"/>
      <c r="J59" s="9"/>
      <c r="K59" s="9"/>
    </row>
    <row r="60" spans="1:11">
      <c r="A60" s="5"/>
      <c r="B60" s="5"/>
      <c r="C60" s="11"/>
      <c r="D60" s="5">
        <v>48</v>
      </c>
      <c r="E60" s="9">
        <v>1</v>
      </c>
      <c r="F60" s="11"/>
      <c r="G60" s="9"/>
      <c r="H60" s="9"/>
      <c r="I60" s="11"/>
      <c r="J60" s="9"/>
      <c r="K60" s="9"/>
    </row>
    <row r="61" spans="1:11">
      <c r="A61" s="5"/>
      <c r="B61" s="5"/>
      <c r="C61" s="11"/>
      <c r="D61" s="5">
        <v>49</v>
      </c>
      <c r="E61" s="9">
        <v>1</v>
      </c>
      <c r="F61" s="11"/>
      <c r="G61" s="9"/>
      <c r="H61" s="9"/>
      <c r="I61" s="11"/>
      <c r="J61" s="9"/>
      <c r="K61" s="9"/>
    </row>
    <row r="62" spans="1:11">
      <c r="A62" s="5"/>
      <c r="B62" s="5"/>
      <c r="C62" s="11"/>
      <c r="D62" s="5">
        <v>50</v>
      </c>
      <c r="E62" s="9">
        <v>1</v>
      </c>
      <c r="F62" s="11"/>
      <c r="G62" s="9"/>
      <c r="H62" s="9"/>
      <c r="I62" s="11"/>
      <c r="J62" s="9"/>
      <c r="K62" s="9"/>
    </row>
    <row r="63" spans="1:11">
      <c r="A63" s="5"/>
      <c r="B63" s="5"/>
      <c r="C63" s="11"/>
      <c r="D63" s="5">
        <v>51</v>
      </c>
      <c r="E63" s="9">
        <v>1</v>
      </c>
      <c r="F63" s="11"/>
      <c r="G63" s="9"/>
      <c r="H63" s="9"/>
      <c r="I63" s="11"/>
      <c r="J63" s="9"/>
      <c r="K63" s="9"/>
    </row>
    <row r="64" spans="1:11">
      <c r="A64" s="5"/>
      <c r="B64" s="5"/>
      <c r="C64" s="11"/>
      <c r="D64" s="5">
        <v>52</v>
      </c>
      <c r="E64" s="9">
        <v>1</v>
      </c>
      <c r="F64" s="11"/>
      <c r="G64" s="9"/>
      <c r="H64" s="9"/>
      <c r="I64" s="11"/>
      <c r="J64" s="9"/>
      <c r="K64" s="9"/>
    </row>
    <row r="65" spans="1:21">
      <c r="A65" s="5"/>
      <c r="B65" s="5"/>
      <c r="C65" s="11"/>
      <c r="D65" s="5">
        <v>53</v>
      </c>
      <c r="E65" s="9">
        <v>1</v>
      </c>
      <c r="F65" s="11"/>
      <c r="G65" s="9"/>
      <c r="H65" s="9"/>
      <c r="I65" s="11"/>
      <c r="J65" s="9"/>
      <c r="K65" s="9"/>
      <c r="T65" s="27" t="s">
        <v>181</v>
      </c>
    </row>
    <row r="66" spans="1:21" ht="26">
      <c r="A66" s="35" t="s">
        <v>182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ht="21">
      <c r="A67" s="30">
        <v>2019</v>
      </c>
      <c r="B67" s="30"/>
      <c r="C67" s="30"/>
      <c r="D67" s="31">
        <v>2020</v>
      </c>
      <c r="E67" s="30"/>
      <c r="F67" s="30"/>
      <c r="G67" s="30"/>
      <c r="H67" s="30">
        <v>2021</v>
      </c>
      <c r="I67" s="30"/>
      <c r="J67" s="30"/>
      <c r="K67" s="30">
        <v>2022</v>
      </c>
      <c r="L67" s="30"/>
      <c r="M67" s="30"/>
      <c r="N67" s="30">
        <v>2023</v>
      </c>
      <c r="O67" s="30"/>
      <c r="P67" s="30"/>
      <c r="Q67" s="30">
        <v>2024</v>
      </c>
      <c r="R67" s="30"/>
      <c r="S67" s="30"/>
      <c r="T67" s="30" t="s">
        <v>190</v>
      </c>
      <c r="U67" s="30" t="s">
        <v>187</v>
      </c>
    </row>
    <row r="68" spans="1:21">
      <c r="A68" s="70">
        <v>597432</v>
      </c>
      <c r="B68" s="64"/>
      <c r="C68" s="64"/>
      <c r="D68" s="70">
        <v>628767</v>
      </c>
      <c r="E68" s="64"/>
      <c r="F68" s="64"/>
      <c r="G68" s="64"/>
      <c r="H68" s="70">
        <v>375813</v>
      </c>
      <c r="I68" s="65"/>
      <c r="J68" s="65"/>
      <c r="K68" s="70">
        <v>601770</v>
      </c>
      <c r="L68" s="65"/>
      <c r="M68" s="65"/>
      <c r="N68" s="65"/>
      <c r="O68" s="65"/>
      <c r="P68" s="65"/>
      <c r="Q68" s="65"/>
      <c r="R68" s="65"/>
      <c r="S68" s="65"/>
      <c r="T68" s="34">
        <f>MAX(A68,D68,H68,K68,N68,Q68)</f>
        <v>628767</v>
      </c>
      <c r="U68" s="42">
        <f>T68/$T$81</f>
        <v>1.0777788157695132</v>
      </c>
    </row>
    <row r="69" spans="1:21">
      <c r="A69" s="70">
        <v>381374</v>
      </c>
      <c r="B69" s="64"/>
      <c r="C69" s="64"/>
      <c r="D69" s="70">
        <v>436146</v>
      </c>
      <c r="E69" s="64"/>
      <c r="F69" s="64"/>
      <c r="G69" s="64"/>
      <c r="H69" s="70">
        <v>182800</v>
      </c>
      <c r="I69" s="65"/>
      <c r="J69" s="65"/>
      <c r="K69" s="70">
        <v>403277</v>
      </c>
      <c r="L69" s="65"/>
      <c r="M69" s="65"/>
      <c r="N69" s="65"/>
      <c r="O69" s="65"/>
      <c r="P69" s="65"/>
      <c r="Q69" s="65"/>
      <c r="R69" s="65"/>
      <c r="S69" s="65"/>
      <c r="T69" s="34">
        <f t="shared" ref="T69:T79" si="1">MAX(A69,D69,H69,K69,N69,Q69)</f>
        <v>436146</v>
      </c>
      <c r="U69" s="42">
        <f t="shared" ref="U69:U79" si="2">T69/$T$81</f>
        <v>0.74760431031305741</v>
      </c>
    </row>
    <row r="70" spans="1:21">
      <c r="A70" s="70">
        <v>483533</v>
      </c>
      <c r="B70" s="64"/>
      <c r="C70" s="64"/>
      <c r="D70" s="70">
        <v>184524</v>
      </c>
      <c r="E70" s="64"/>
      <c r="F70" s="64"/>
      <c r="G70" s="64"/>
      <c r="H70" s="70">
        <v>406197</v>
      </c>
      <c r="I70" s="65"/>
      <c r="J70" s="65"/>
      <c r="K70" s="70">
        <v>427241</v>
      </c>
      <c r="L70" s="65"/>
      <c r="M70" s="65"/>
      <c r="N70" s="65"/>
      <c r="O70" s="65"/>
      <c r="P70" s="65"/>
      <c r="Q70" s="65"/>
      <c r="R70" s="65"/>
      <c r="S70" s="65"/>
      <c r="T70" s="34">
        <f t="shared" si="1"/>
        <v>483533</v>
      </c>
      <c r="U70" s="42">
        <f t="shared" si="2"/>
        <v>0.82883106798779205</v>
      </c>
    </row>
    <row r="71" spans="1:21">
      <c r="A71" s="70">
        <v>540386</v>
      </c>
      <c r="B71" s="64"/>
      <c r="C71" s="64"/>
      <c r="D71" s="70">
        <v>25862</v>
      </c>
      <c r="E71" s="64"/>
      <c r="F71" s="64"/>
      <c r="G71" s="64"/>
      <c r="H71" s="70">
        <v>415559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4">
        <f t="shared" si="1"/>
        <v>540386</v>
      </c>
      <c r="U71" s="42">
        <f t="shared" si="2"/>
        <v>0.92628363628883859</v>
      </c>
    </row>
    <row r="72" spans="1:21">
      <c r="A72" s="70">
        <v>544982</v>
      </c>
      <c r="B72" s="64"/>
      <c r="C72" s="64"/>
      <c r="D72" s="70">
        <v>94345</v>
      </c>
      <c r="E72" s="64"/>
      <c r="F72" s="64"/>
      <c r="G72" s="64"/>
      <c r="H72" s="70">
        <v>483109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4">
        <f t="shared" si="1"/>
        <v>544982</v>
      </c>
      <c r="U72" s="42">
        <f t="shared" si="2"/>
        <v>0.93416170787541475</v>
      </c>
    </row>
    <row r="73" spans="1:21">
      <c r="A73" s="70">
        <v>553826</v>
      </c>
      <c r="B73" s="64"/>
      <c r="C73" s="64"/>
      <c r="D73" s="70">
        <v>432340</v>
      </c>
      <c r="E73" s="64"/>
      <c r="F73" s="64"/>
      <c r="G73" s="64"/>
      <c r="H73" s="70">
        <v>520743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4">
        <f t="shared" si="1"/>
        <v>553826</v>
      </c>
      <c r="U73" s="42">
        <f t="shared" si="2"/>
        <v>0.94932133910075822</v>
      </c>
    </row>
    <row r="74" spans="1:21">
      <c r="A74" s="70">
        <v>695247</v>
      </c>
      <c r="B74" s="64"/>
      <c r="C74" s="64"/>
      <c r="D74" s="70">
        <v>491620</v>
      </c>
      <c r="E74" s="64"/>
      <c r="F74" s="64"/>
      <c r="G74" s="64"/>
      <c r="H74" s="70">
        <v>589247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4">
        <f t="shared" si="1"/>
        <v>695247</v>
      </c>
      <c r="U74" s="42">
        <f t="shared" si="2"/>
        <v>1.1917331671784728</v>
      </c>
    </row>
    <row r="75" spans="1:21">
      <c r="A75" s="70">
        <v>640917</v>
      </c>
      <c r="B75" s="64"/>
      <c r="C75" s="64"/>
      <c r="D75" s="70">
        <v>475339</v>
      </c>
      <c r="E75" s="64"/>
      <c r="F75" s="64"/>
      <c r="G75" s="64"/>
      <c r="H75" s="70">
        <v>579193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4">
        <f t="shared" si="1"/>
        <v>640917</v>
      </c>
      <c r="U75" s="42">
        <f t="shared" si="2"/>
        <v>1.0986053104990388</v>
      </c>
    </row>
    <row r="76" spans="1:21">
      <c r="A76" s="70">
        <v>566287</v>
      </c>
      <c r="B76" s="64"/>
      <c r="C76" s="64"/>
      <c r="D76" s="70">
        <v>464736</v>
      </c>
      <c r="E76" s="64"/>
      <c r="F76" s="64"/>
      <c r="G76" s="64"/>
      <c r="H76" s="70">
        <v>548064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4">
        <f t="shared" si="1"/>
        <v>566287</v>
      </c>
      <c r="U76" s="42">
        <f t="shared" si="2"/>
        <v>0.97068092353076796</v>
      </c>
    </row>
    <row r="77" spans="1:21">
      <c r="A77" s="70">
        <v>600496</v>
      </c>
      <c r="B77" s="64"/>
      <c r="C77" s="64"/>
      <c r="D77" s="70">
        <v>469794</v>
      </c>
      <c r="E77" s="64"/>
      <c r="F77" s="64"/>
      <c r="G77" s="64"/>
      <c r="H77" s="70">
        <v>561166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4">
        <f t="shared" si="1"/>
        <v>600496</v>
      </c>
      <c r="U77" s="42">
        <f t="shared" si="2"/>
        <v>1.0293190764692322</v>
      </c>
    </row>
    <row r="78" spans="1:21">
      <c r="A78" s="70">
        <v>599448</v>
      </c>
      <c r="B78" s="64"/>
      <c r="C78" s="64"/>
      <c r="D78" s="70">
        <v>233666</v>
      </c>
      <c r="E78" s="64"/>
      <c r="F78" s="64"/>
      <c r="G78" s="64"/>
      <c r="H78" s="70">
        <v>605097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34">
        <f t="shared" si="1"/>
        <v>605097</v>
      </c>
      <c r="U78" s="42">
        <f t="shared" si="2"/>
        <v>1.037205718629771</v>
      </c>
    </row>
    <row r="79" spans="1:21">
      <c r="A79" s="70">
        <v>756647</v>
      </c>
      <c r="B79" s="64"/>
      <c r="C79" s="64"/>
      <c r="D79" s="70">
        <v>488495</v>
      </c>
      <c r="E79" s="64"/>
      <c r="F79" s="64"/>
      <c r="G79" s="64"/>
      <c r="H79" s="70">
        <v>751590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4">
        <f>MAX(A79,D79,H79,K79,N79,Q79)</f>
        <v>756647</v>
      </c>
      <c r="U79" s="42">
        <f t="shared" si="2"/>
        <v>1.2969798154412602</v>
      </c>
    </row>
    <row r="80" spans="1:21" ht="21">
      <c r="S80" s="54" t="s">
        <v>184</v>
      </c>
      <c r="T80" s="40">
        <f>SUM(T68:T79)</f>
        <v>7052331</v>
      </c>
    </row>
    <row r="81" spans="19:20" ht="21">
      <c r="S81" s="29" t="s">
        <v>186</v>
      </c>
      <c r="T81" s="41">
        <f>MEDIAN(T68:T79)</f>
        <v>583391.5</v>
      </c>
    </row>
    <row r="82" spans="19:20" ht="21">
      <c r="S82" s="29" t="s">
        <v>183</v>
      </c>
      <c r="T82" s="41">
        <f>GEOMEAN(T68:T79)</f>
        <v>581680.41307081073</v>
      </c>
    </row>
  </sheetData>
  <mergeCells count="9">
    <mergeCell ref="B10:U10"/>
    <mergeCell ref="A11:K11"/>
    <mergeCell ref="A66:U66"/>
    <mergeCell ref="B1:E1"/>
    <mergeCell ref="B2:E2"/>
    <mergeCell ref="B3:E3"/>
    <mergeCell ref="B7:U7"/>
    <mergeCell ref="B8:U8"/>
    <mergeCell ref="B9:U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3</vt:i4>
      </vt:variant>
    </vt:vector>
  </HeadingPairs>
  <TitlesOfParts>
    <vt:vector size="26" baseType="lpstr">
      <vt:lpstr>Madrid Sur</vt:lpstr>
      <vt:lpstr>default</vt:lpstr>
      <vt:lpstr>illa diagonal</vt:lpstr>
      <vt:lpstr>style outlets getafe</vt:lpstr>
      <vt:lpstr>Plaza Mayor</vt:lpstr>
      <vt:lpstr>Max Center</vt:lpstr>
      <vt:lpstr>Luz del Tajo</vt:lpstr>
      <vt:lpstr>Gran Casa</vt:lpstr>
      <vt:lpstr>Area Sur</vt:lpstr>
      <vt:lpstr>Moda Shopping</vt:lpstr>
      <vt:lpstr>Valle Real</vt:lpstr>
      <vt:lpstr>granvia 2</vt:lpstr>
      <vt:lpstr>Nassica</vt:lpstr>
      <vt:lpstr>plaza loranca 2</vt:lpstr>
      <vt:lpstr>plaza norte 2</vt:lpstr>
      <vt:lpstr>portal de la marina</vt:lpstr>
      <vt:lpstr>plaza rio 2</vt:lpstr>
      <vt:lpstr>gran plaza 2</vt:lpstr>
      <vt:lpstr>finestrelles</vt:lpstr>
      <vt:lpstr>anec blau</vt:lpstr>
      <vt:lpstr>Hoja3</vt:lpstr>
      <vt:lpstr>Hoja5</vt:lpstr>
      <vt:lpstr>Hoja4</vt:lpstr>
      <vt:lpstr>Hoja4!Analisis_Afluencias_Página_sin_título_Serie_temporal</vt:lpstr>
      <vt:lpstr>Hoja3!Informe_sin_título_Página_sin_título_Serie_temporal</vt:lpstr>
      <vt:lpstr>Hoja5!IWALL_AUDIENCE_DASHBOARD_v2_Copia_de_impactos_por_dia_Serie_temporal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2021-01-19T14:37:16Z</dcterms:created>
  <dcterms:modified xsi:type="dcterms:W3CDTF">2022-05-11T12:28:35Z</dcterms:modified>
</cp:coreProperties>
</file>