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s\Desktop\VD_Project\"/>
    </mc:Choice>
  </mc:AlternateContent>
  <xr:revisionPtr revIDLastSave="0" documentId="13_ncr:1_{0A7CA3E0-5449-4B59-A0A6-E7C3FD8DDBC8}" xr6:coauthVersionLast="47" xr6:coauthVersionMax="47" xr10:uidLastSave="{00000000-0000-0000-0000-000000000000}"/>
  <bookViews>
    <workbookView xWindow="-108" yWindow="-108" windowWidth="23256" windowHeight="12576" firstSheet="1" activeTab="2" xr2:uid="{9539062F-A66F-45A3-A66C-4FCD4F3AA680}"/>
  </bookViews>
  <sheets>
    <sheet name="LeMI" sheetId="4" r:id="rId1"/>
    <sheet name="LeMI sem total" sheetId="14" r:id="rId2"/>
    <sheet name="LeMImédiacurso" sheetId="16" r:id="rId3"/>
    <sheet name="M" sheetId="5" r:id="rId4"/>
    <sheet name="D" sheetId="6" r:id="rId5"/>
    <sheet name="Total%anoLeMI" sheetId="8" r:id="rId6"/>
    <sheet name="Total%anoM" sheetId="9" r:id="rId7"/>
    <sheet name="Total%anoD" sheetId="10" r:id="rId8"/>
    <sheet name="Média % LeMI ano" sheetId="13" r:id="rId9"/>
    <sheet name="MédiaLeMI" sheetId="15" r:id="rId10"/>
    <sheet name="Inscritoporcurso" sheetId="17" r:id="rId11"/>
  </sheets>
  <externalReferences>
    <externalReference r:id="rId1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6" l="1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2" i="17"/>
  <c r="V17" i="14" l="1"/>
  <c r="U17" i="14"/>
  <c r="W17" i="14" s="1"/>
  <c r="K17" i="14"/>
  <c r="H17" i="14"/>
  <c r="E17" i="14"/>
  <c r="V16" i="14"/>
  <c r="U16" i="14"/>
  <c r="W16" i="14" s="1"/>
  <c r="K16" i="14"/>
  <c r="E16" i="14"/>
  <c r="V15" i="14"/>
  <c r="U15" i="14"/>
  <c r="W15" i="14" s="1"/>
  <c r="K15" i="14"/>
  <c r="E15" i="14"/>
  <c r="V14" i="14"/>
  <c r="U14" i="14"/>
  <c r="W14" i="14" s="1"/>
  <c r="K14" i="14"/>
  <c r="H14" i="14"/>
  <c r="E14" i="14"/>
  <c r="V13" i="14"/>
  <c r="U13" i="14"/>
  <c r="W13" i="14" s="1"/>
  <c r="K13" i="14"/>
  <c r="H13" i="14"/>
  <c r="E13" i="14"/>
  <c r="V12" i="14"/>
  <c r="U12" i="14"/>
  <c r="W12" i="14" s="1"/>
  <c r="K12" i="14"/>
  <c r="H12" i="14"/>
  <c r="E12" i="14"/>
  <c r="W11" i="14"/>
  <c r="V11" i="14"/>
  <c r="U11" i="14"/>
  <c r="N11" i="14"/>
  <c r="K11" i="14"/>
  <c r="H11" i="14"/>
  <c r="E11" i="14"/>
  <c r="V10" i="14"/>
  <c r="U10" i="14"/>
  <c r="W10" i="14" s="1"/>
  <c r="K10" i="14"/>
  <c r="H10" i="14"/>
  <c r="E10" i="14"/>
  <c r="W9" i="14"/>
  <c r="V9" i="14"/>
  <c r="U9" i="14"/>
  <c r="K9" i="14"/>
  <c r="H9" i="14"/>
  <c r="E9" i="14"/>
  <c r="V8" i="14"/>
  <c r="U8" i="14"/>
  <c r="W8" i="14" s="1"/>
  <c r="K8" i="14"/>
  <c r="H8" i="14"/>
  <c r="E8" i="14"/>
  <c r="V7" i="14"/>
  <c r="U7" i="14"/>
  <c r="W7" i="14" s="1"/>
  <c r="H7" i="14"/>
  <c r="E7" i="14"/>
  <c r="V6" i="14"/>
  <c r="U6" i="14"/>
  <c r="W6" i="14" s="1"/>
  <c r="T6" i="14"/>
  <c r="N6" i="14"/>
  <c r="K6" i="14"/>
  <c r="H6" i="14"/>
  <c r="E6" i="14"/>
  <c r="V5" i="14"/>
  <c r="U5" i="14"/>
  <c r="W5" i="14" s="1"/>
  <c r="T5" i="14"/>
  <c r="Q5" i="14"/>
  <c r="K5" i="14"/>
  <c r="H5" i="14"/>
  <c r="E5" i="14"/>
  <c r="V4" i="14"/>
  <c r="U4" i="14"/>
  <c r="W4" i="14" s="1"/>
  <c r="T4" i="14"/>
  <c r="Q4" i="14"/>
  <c r="K4" i="14"/>
  <c r="H4" i="14"/>
  <c r="E4" i="14"/>
  <c r="V3" i="14"/>
  <c r="U3" i="14"/>
  <c r="W3" i="14" s="1"/>
  <c r="K3" i="14"/>
  <c r="H3" i="14"/>
  <c r="E3" i="14"/>
  <c r="V2" i="14"/>
  <c r="W2" i="14" s="1"/>
  <c r="U2" i="14"/>
  <c r="K2" i="14"/>
  <c r="H2" i="14"/>
  <c r="E2" i="14"/>
  <c r="C23" i="6"/>
  <c r="B23" i="6"/>
  <c r="D23" i="6" s="1"/>
  <c r="D22" i="6"/>
  <c r="D21" i="6"/>
  <c r="D20" i="6"/>
  <c r="D19" i="6"/>
  <c r="D17" i="6"/>
  <c r="D15" i="6"/>
  <c r="D14" i="6"/>
  <c r="D12" i="6"/>
  <c r="D10" i="6"/>
  <c r="D9" i="6"/>
  <c r="D8" i="6"/>
  <c r="D6" i="6"/>
  <c r="D5" i="6"/>
  <c r="D4" i="6"/>
  <c r="D3" i="6"/>
  <c r="D2" i="6"/>
  <c r="L35" i="5"/>
  <c r="K35" i="5"/>
  <c r="M35" i="5" s="1"/>
  <c r="I35" i="5"/>
  <c r="H35" i="5"/>
  <c r="J35" i="5" s="1"/>
  <c r="F35" i="5"/>
  <c r="E35" i="5"/>
  <c r="G35" i="5" s="1"/>
  <c r="C35" i="5"/>
  <c r="B35" i="5"/>
  <c r="D35" i="5" s="1"/>
  <c r="L34" i="5"/>
  <c r="K34" i="5"/>
  <c r="M34" i="5" s="1"/>
  <c r="J34" i="5"/>
  <c r="G34" i="5"/>
  <c r="L33" i="5"/>
  <c r="K33" i="5"/>
  <c r="M33" i="5" s="1"/>
  <c r="J33" i="5"/>
  <c r="G33" i="5"/>
  <c r="D33" i="5"/>
  <c r="L32" i="5"/>
  <c r="K32" i="5"/>
  <c r="M32" i="5" s="1"/>
  <c r="J32" i="5"/>
  <c r="M31" i="5"/>
  <c r="L31" i="5"/>
  <c r="K31" i="5"/>
  <c r="G31" i="5"/>
  <c r="D31" i="5"/>
  <c r="L30" i="5"/>
  <c r="K30" i="5"/>
  <c r="M30" i="5" s="1"/>
  <c r="J30" i="5"/>
  <c r="D30" i="5"/>
  <c r="L29" i="5"/>
  <c r="L28" i="5"/>
  <c r="K28" i="5"/>
  <c r="M28" i="5" s="1"/>
  <c r="J28" i="5"/>
  <c r="G28" i="5"/>
  <c r="D28" i="5"/>
  <c r="L27" i="5"/>
  <c r="K27" i="5"/>
  <c r="M27" i="5" s="1"/>
  <c r="J27" i="5"/>
  <c r="G27" i="5"/>
  <c r="D27" i="5"/>
  <c r="L26" i="5"/>
  <c r="K26" i="5"/>
  <c r="M26" i="5" s="1"/>
  <c r="G26" i="5"/>
  <c r="L25" i="5"/>
  <c r="K25" i="5"/>
  <c r="M25" i="5" s="1"/>
  <c r="J25" i="5"/>
  <c r="G25" i="5"/>
  <c r="D25" i="5"/>
  <c r="L24" i="5"/>
  <c r="K24" i="5"/>
  <c r="M24" i="5" s="1"/>
  <c r="G24" i="5"/>
  <c r="L23" i="5"/>
  <c r="K23" i="5"/>
  <c r="M23" i="5" s="1"/>
  <c r="D23" i="5"/>
  <c r="L22" i="5"/>
  <c r="L21" i="5"/>
  <c r="K21" i="5"/>
  <c r="M21" i="5" s="1"/>
  <c r="J21" i="5"/>
  <c r="G21" i="5"/>
  <c r="L20" i="5"/>
  <c r="M20" i="5" s="1"/>
  <c r="K20" i="5"/>
  <c r="D20" i="5"/>
  <c r="L19" i="5"/>
  <c r="K19" i="5"/>
  <c r="M19" i="5" s="1"/>
  <c r="G19" i="5"/>
  <c r="D19" i="5"/>
  <c r="L18" i="5"/>
  <c r="K18" i="5"/>
  <c r="M18" i="5" s="1"/>
  <c r="G18" i="5"/>
  <c r="D18" i="5"/>
  <c r="L17" i="5"/>
  <c r="K17" i="5"/>
  <c r="M17" i="5" s="1"/>
  <c r="J17" i="5"/>
  <c r="G17" i="5"/>
  <c r="D17" i="5"/>
  <c r="L16" i="5"/>
  <c r="L15" i="5"/>
  <c r="K15" i="5"/>
  <c r="M15" i="5" s="1"/>
  <c r="G15" i="5"/>
  <c r="L14" i="5"/>
  <c r="K14" i="5"/>
  <c r="M14" i="5" s="1"/>
  <c r="J14" i="5"/>
  <c r="G14" i="5"/>
  <c r="D14" i="5"/>
  <c r="L13" i="5"/>
  <c r="K13" i="5"/>
  <c r="M13" i="5" s="1"/>
  <c r="J13" i="5"/>
  <c r="L12" i="5"/>
  <c r="K12" i="5"/>
  <c r="M12" i="5" s="1"/>
  <c r="J12" i="5"/>
  <c r="D12" i="5"/>
  <c r="L11" i="5"/>
  <c r="K11" i="5"/>
  <c r="M11" i="5" s="1"/>
  <c r="J11" i="5"/>
  <c r="G11" i="5"/>
  <c r="L10" i="5"/>
  <c r="K10" i="5"/>
  <c r="M10" i="5" s="1"/>
  <c r="G10" i="5"/>
  <c r="D10" i="5"/>
  <c r="L9" i="5"/>
  <c r="K9" i="5"/>
  <c r="M9" i="5" s="1"/>
  <c r="J9" i="5"/>
  <c r="D9" i="5"/>
  <c r="L8" i="5"/>
  <c r="K8" i="5"/>
  <c r="M8" i="5" s="1"/>
  <c r="J8" i="5"/>
  <c r="G8" i="5"/>
  <c r="L7" i="5"/>
  <c r="K7" i="5"/>
  <c r="M7" i="5" s="1"/>
  <c r="J7" i="5"/>
  <c r="G7" i="5"/>
  <c r="M6" i="5"/>
  <c r="L6" i="5"/>
  <c r="K6" i="5"/>
  <c r="J6" i="5"/>
  <c r="G6" i="5"/>
  <c r="D6" i="5"/>
  <c r="L5" i="5"/>
  <c r="K5" i="5"/>
  <c r="M5" i="5" s="1"/>
  <c r="G5" i="5"/>
  <c r="L4" i="5"/>
  <c r="K4" i="5"/>
  <c r="M4" i="5" s="1"/>
  <c r="J4" i="5"/>
  <c r="L3" i="5"/>
  <c r="K3" i="5"/>
  <c r="M3" i="5" s="1"/>
  <c r="J3" i="5"/>
  <c r="G3" i="5"/>
  <c r="L2" i="5"/>
  <c r="K2" i="5"/>
  <c r="M2" i="5" s="1"/>
  <c r="J2" i="5"/>
  <c r="G2" i="5"/>
  <c r="D2" i="5"/>
  <c r="S18" i="4"/>
  <c r="R18" i="4"/>
  <c r="T18" i="4" s="1"/>
  <c r="P18" i="4"/>
  <c r="O18" i="4"/>
  <c r="Q18" i="4" s="1"/>
  <c r="M18" i="4"/>
  <c r="L18" i="4"/>
  <c r="N18" i="4" s="1"/>
  <c r="J18" i="4"/>
  <c r="I18" i="4"/>
  <c r="K18" i="4" s="1"/>
  <c r="G18" i="4"/>
  <c r="F18" i="4"/>
  <c r="D18" i="4"/>
  <c r="C18" i="4"/>
  <c r="E18" i="4" s="1"/>
  <c r="V17" i="4"/>
  <c r="U17" i="4"/>
  <c r="W17" i="4" s="1"/>
  <c r="K17" i="4"/>
  <c r="H17" i="4"/>
  <c r="E17" i="4"/>
  <c r="V16" i="4"/>
  <c r="U16" i="4"/>
  <c r="W16" i="4" s="1"/>
  <c r="K16" i="4"/>
  <c r="E16" i="4"/>
  <c r="V15" i="4"/>
  <c r="U15" i="4"/>
  <c r="K15" i="4"/>
  <c r="E15" i="4"/>
  <c r="V14" i="4"/>
  <c r="U14" i="4"/>
  <c r="K14" i="4"/>
  <c r="H14" i="4"/>
  <c r="E14" i="4"/>
  <c r="V13" i="4"/>
  <c r="U13" i="4"/>
  <c r="K13" i="4"/>
  <c r="H13" i="4"/>
  <c r="E13" i="4"/>
  <c r="V12" i="4"/>
  <c r="U12" i="4"/>
  <c r="W12" i="4" s="1"/>
  <c r="K12" i="4"/>
  <c r="H12" i="4"/>
  <c r="E12" i="4"/>
  <c r="V11" i="4"/>
  <c r="U11" i="4"/>
  <c r="W11" i="4" s="1"/>
  <c r="N11" i="4"/>
  <c r="K11" i="4"/>
  <c r="H11" i="4"/>
  <c r="E11" i="4"/>
  <c r="V10" i="4"/>
  <c r="U10" i="4"/>
  <c r="K10" i="4"/>
  <c r="H10" i="4"/>
  <c r="E10" i="4"/>
  <c r="V9" i="4"/>
  <c r="U9" i="4"/>
  <c r="W9" i="4" s="1"/>
  <c r="K9" i="4"/>
  <c r="H9" i="4"/>
  <c r="E9" i="4"/>
  <c r="V8" i="4"/>
  <c r="U8" i="4"/>
  <c r="W8" i="4" s="1"/>
  <c r="K8" i="4"/>
  <c r="H8" i="4"/>
  <c r="E8" i="4"/>
  <c r="V7" i="4"/>
  <c r="U7" i="4"/>
  <c r="W7" i="4" s="1"/>
  <c r="H7" i="4"/>
  <c r="E7" i="4"/>
  <c r="V6" i="4"/>
  <c r="U6" i="4"/>
  <c r="W6" i="4" s="1"/>
  <c r="T6" i="4"/>
  <c r="N6" i="4"/>
  <c r="K6" i="4"/>
  <c r="H6" i="4"/>
  <c r="E6" i="4"/>
  <c r="V5" i="4"/>
  <c r="U5" i="4"/>
  <c r="W5" i="4" s="1"/>
  <c r="T5" i="4"/>
  <c r="Q5" i="4"/>
  <c r="K5" i="4"/>
  <c r="H5" i="4"/>
  <c r="E5" i="4"/>
  <c r="V4" i="4"/>
  <c r="U4" i="4"/>
  <c r="T4" i="4"/>
  <c r="Q4" i="4"/>
  <c r="K4" i="4"/>
  <c r="H4" i="4"/>
  <c r="E4" i="4"/>
  <c r="V3" i="4"/>
  <c r="U3" i="4"/>
  <c r="W3" i="4" s="1"/>
  <c r="K3" i="4"/>
  <c r="H3" i="4"/>
  <c r="E3" i="4"/>
  <c r="V2" i="4"/>
  <c r="U2" i="4"/>
  <c r="W2" i="4" s="1"/>
  <c r="K2" i="4"/>
  <c r="H2" i="4"/>
  <c r="E2" i="4"/>
  <c r="W15" i="4" l="1"/>
  <c r="W14" i="4"/>
  <c r="H18" i="4"/>
  <c r="W10" i="4"/>
  <c r="V18" i="4"/>
  <c r="W4" i="4"/>
  <c r="W13" i="4"/>
  <c r="U18" i="4"/>
  <c r="W18" i="4" s="1"/>
  <c r="F4" i="16" l="1"/>
  <c r="F8" i="16"/>
  <c r="F12" i="16"/>
  <c r="F16" i="16"/>
  <c r="F2" i="16"/>
  <c r="F6" i="16"/>
  <c r="F10" i="16"/>
  <c r="F14" i="16"/>
  <c r="F5" i="16"/>
  <c r="F9" i="16"/>
  <c r="F13" i="16"/>
  <c r="F17" i="16"/>
  <c r="F3" i="16"/>
  <c r="F7" i="16"/>
  <c r="F11" i="16"/>
  <c r="F15" i="16"/>
</calcChain>
</file>

<file path=xl/sharedStrings.xml><?xml version="1.0" encoding="utf-8"?>
<sst xmlns="http://schemas.openxmlformats.org/spreadsheetml/2006/main" count="304" uniqueCount="104">
  <si>
    <t>Total</t>
  </si>
  <si>
    <t>Licenciatura</t>
  </si>
  <si>
    <t>Biologia</t>
  </si>
  <si>
    <t>Bioquímica</t>
  </si>
  <si>
    <t>MI</t>
  </si>
  <si>
    <t>Engenharia Biomédica e Biofísica</t>
  </si>
  <si>
    <t>Engenharia da Energia e do Ambiente</t>
  </si>
  <si>
    <t>Engenharia Física</t>
  </si>
  <si>
    <t>Engenharia Geoespacial</t>
  </si>
  <si>
    <t>Engenharia Informática</t>
  </si>
  <si>
    <t>Estatística Aplicada</t>
  </si>
  <si>
    <t>Física</t>
  </si>
  <si>
    <t>Geologia</t>
  </si>
  <si>
    <t>Matemática</t>
  </si>
  <si>
    <t>Matemática Aplicada</t>
  </si>
  <si>
    <t>Meteorologia, Oceanografia e Geofísica</t>
  </si>
  <si>
    <t>Química</t>
  </si>
  <si>
    <t>Química Tecnológica</t>
  </si>
  <si>
    <t>Tecnologias de Informação</t>
  </si>
  <si>
    <t>Bioestatística</t>
  </si>
  <si>
    <t>Bioinformática e Biologia Computacional</t>
  </si>
  <si>
    <t>Biologia da Conservação</t>
  </si>
  <si>
    <t>Biologia dos Recursos Vegetais</t>
  </si>
  <si>
    <t>Biologia Evolutiva e do Desenvolvimento</t>
  </si>
  <si>
    <t>Biologia Humana e Ambiente</t>
  </si>
  <si>
    <t>Biologia Molecular e Genética</t>
  </si>
  <si>
    <t>Ciência de Dados</t>
  </si>
  <si>
    <t>Ciências do Mar</t>
  </si>
  <si>
    <t>Ciências Geofísicas</t>
  </si>
  <si>
    <t>Ecologia e Gestão Ambiental</t>
  </si>
  <si>
    <t>Ecologia Marinha</t>
  </si>
  <si>
    <t>Engenharia Geográfica</t>
  </si>
  <si>
    <t>Estatística e Investigação Operacional</t>
  </si>
  <si>
    <t>Geologia Aplicada</t>
  </si>
  <si>
    <t>Geologia do Ambiente, Riscos Geológicos e Ordenamento do Território</t>
  </si>
  <si>
    <t>Geologia Económica</t>
  </si>
  <si>
    <t>História e Filosofia das Ciências</t>
  </si>
  <si>
    <t>Informática</t>
  </si>
  <si>
    <t>Matemática Aplicada à Economia e Gestão</t>
  </si>
  <si>
    <t>Matemática Financeira</t>
  </si>
  <si>
    <t>Matemática para Professores</t>
  </si>
  <si>
    <t>Microbiologia Aplicada</t>
  </si>
  <si>
    <t>Segurança Informática</t>
  </si>
  <si>
    <t>Sistemas de Informação Geográfica - Tecnologias e Aplicações</t>
  </si>
  <si>
    <t>Alterações Climáticas e Políticas de Desenvolvimento Sustentável</t>
  </si>
  <si>
    <t>Astronomia e Astrofísica</t>
  </si>
  <si>
    <t>Biodiversidade, Genética e Evolução</t>
  </si>
  <si>
    <t>Biologia e Ecologia das Alterações Globais</t>
  </si>
  <si>
    <t>Ciências da Complexidade</t>
  </si>
  <si>
    <t>Ciências Geofísicas e da Geoinformação</t>
  </si>
  <si>
    <t>Energia e Desenvolvimento Sustentável</t>
  </si>
  <si>
    <t>Filosofia da Ciência, Tecnologia, Arte e Sociedade (associação)</t>
  </si>
  <si>
    <t>Sistemas Sustentáveis de Energia</t>
  </si>
  <si>
    <t>Grau</t>
  </si>
  <si>
    <t>Curso</t>
  </si>
  <si>
    <t>1ºano abandono</t>
  </si>
  <si>
    <t>1ºano inscrito</t>
  </si>
  <si>
    <t>%abandono</t>
  </si>
  <si>
    <t>2ºano abandono</t>
  </si>
  <si>
    <t>2ºano inscrito</t>
  </si>
  <si>
    <t>1ºano%abandono</t>
  </si>
  <si>
    <t>2ºano%abandono</t>
  </si>
  <si>
    <t>3ºano abandono</t>
  </si>
  <si>
    <t>3ºano inscrito</t>
  </si>
  <si>
    <t>3ºano%abandono</t>
  </si>
  <si>
    <t>4ºano abandono</t>
  </si>
  <si>
    <t>4ºano inscrito</t>
  </si>
  <si>
    <t>4ºano%abandono</t>
  </si>
  <si>
    <t>5ºano abandono</t>
  </si>
  <si>
    <t>5ºano inscrito</t>
  </si>
  <si>
    <t>5ºano%abandono</t>
  </si>
  <si>
    <t>Dissertação abandono</t>
  </si>
  <si>
    <t>Dissertação inscrito</t>
  </si>
  <si>
    <t>Dissertação%abandono</t>
  </si>
  <si>
    <t>Total abandono</t>
  </si>
  <si>
    <t>Total inscrito</t>
  </si>
  <si>
    <t>Total % abandono</t>
  </si>
  <si>
    <t>Dissertação/estágio/projeto abandono</t>
  </si>
  <si>
    <t>Dissertação/estágio/projeto inscrito</t>
  </si>
  <si>
    <t>Dissertação/estágio/projeto%abandono</t>
  </si>
  <si>
    <t>abandono</t>
  </si>
  <si>
    <t>inscrito</t>
  </si>
  <si>
    <t>Ano</t>
  </si>
  <si>
    <t>1º</t>
  </si>
  <si>
    <t>2º</t>
  </si>
  <si>
    <t>3º</t>
  </si>
  <si>
    <t>4º</t>
  </si>
  <si>
    <t>5º</t>
  </si>
  <si>
    <t>Dissertação</t>
  </si>
  <si>
    <t>Total%1819</t>
  </si>
  <si>
    <t>Total%1920</t>
  </si>
  <si>
    <t>Mestrado Integrado</t>
  </si>
  <si>
    <t>Média % 1819</t>
  </si>
  <si>
    <t>Média % 1920</t>
  </si>
  <si>
    <t>Total%1617</t>
  </si>
  <si>
    <t>Total%1718</t>
  </si>
  <si>
    <t>Média</t>
  </si>
  <si>
    <t>Média % 1617</t>
  </si>
  <si>
    <t>Média % 1718</t>
  </si>
  <si>
    <t>MédiaInscritosporano1ºano</t>
  </si>
  <si>
    <t>MédiaInscritosporano2ºano</t>
  </si>
  <si>
    <t>MédiaInscritosporano3ºano</t>
  </si>
  <si>
    <t>%Colocados em 1ºOpção</t>
  </si>
  <si>
    <t>Eixo X: Valores na Folha : "2º Grafico"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</si>
</sst>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/>
        <bgColor theme="4"/>
      </patternFill>
    </fill>
    <fill>
      <patternFill patternType="solid">
        <fgColor rgb="FFFFFFCC"/>
        <bgColor rgb="FFFFFF99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ont="0" applyBorder="0" applyProtection="0"/>
  </cellStyleXfs>
  <cellXfs count="85">
    <xf numFmtId="0" fontId="0" fillId="0" borderId="0" xfId="0"/>
    <xf numFmtId="0" fontId="5" fillId="0" borderId="1" xfId="0" applyFont="1" applyBorder="1"/>
    <xf numFmtId="0" fontId="5" fillId="0" borderId="2" xfId="0" applyFon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vertical="center" wrapText="1"/>
    </xf>
    <xf numFmtId="0" fontId="6" fillId="0" borderId="4" xfId="0" applyFont="1" applyBorder="1"/>
    <xf numFmtId="0" fontId="7" fillId="0" borderId="4" xfId="0" applyFont="1" applyBorder="1"/>
    <xf numFmtId="9" fontId="3" fillId="0" borderId="4" xfId="1" applyFont="1" applyFill="1" applyBorder="1"/>
    <xf numFmtId="0" fontId="4" fillId="0" borderId="9" xfId="0" applyFont="1" applyBorder="1"/>
    <xf numFmtId="9" fontId="0" fillId="0" borderId="10" xfId="1" applyFont="1" applyFill="1" applyBorder="1"/>
    <xf numFmtId="0" fontId="4" fillId="0" borderId="11" xfId="0" applyFont="1" applyBorder="1"/>
    <xf numFmtId="0" fontId="5" fillId="0" borderId="12" xfId="0" applyFont="1" applyBorder="1"/>
    <xf numFmtId="9" fontId="0" fillId="0" borderId="13" xfId="1" applyFont="1" applyFill="1" applyBorder="1"/>
    <xf numFmtId="0" fontId="6" fillId="0" borderId="14" xfId="0" applyFont="1" applyBorder="1"/>
    <xf numFmtId="0" fontId="7" fillId="0" borderId="15" xfId="0" applyFont="1" applyBorder="1"/>
    <xf numFmtId="9" fontId="3" fillId="0" borderId="16" xfId="1" applyFont="1" applyFill="1" applyBorder="1"/>
    <xf numFmtId="0" fontId="6" fillId="0" borderId="17" xfId="0" applyFont="1" applyBorder="1"/>
    <xf numFmtId="0" fontId="7" fillId="0" borderId="18" xfId="0" applyFont="1" applyBorder="1"/>
    <xf numFmtId="9" fontId="3" fillId="0" borderId="19" xfId="1" applyFont="1" applyFill="1" applyBorder="1"/>
    <xf numFmtId="0" fontId="0" fillId="0" borderId="6" xfId="0" applyBorder="1" applyAlignment="1">
      <alignment horizontal="left" vertical="center" wrapText="1"/>
    </xf>
    <xf numFmtId="9" fontId="0" fillId="0" borderId="21" xfId="1" applyFont="1" applyFill="1" applyBorder="1"/>
    <xf numFmtId="9" fontId="0" fillId="0" borderId="22" xfId="1" applyFont="1" applyFill="1" applyBorder="1"/>
    <xf numFmtId="9" fontId="3" fillId="0" borderId="16" xfId="1" applyFont="1" applyBorder="1"/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left" wrapText="1"/>
    </xf>
    <xf numFmtId="0" fontId="4" fillId="0" borderId="24" xfId="0" applyFont="1" applyBorder="1"/>
    <xf numFmtId="0" fontId="5" fillId="0" borderId="4" xfId="0" applyFont="1" applyBorder="1"/>
    <xf numFmtId="9" fontId="0" fillId="0" borderId="25" xfId="1" applyFont="1" applyFill="1" applyBorder="1"/>
    <xf numFmtId="0" fontId="0" fillId="0" borderId="23" xfId="0" applyBorder="1" applyAlignment="1">
      <alignment horizontal="left" vertical="center" wrapText="1"/>
    </xf>
    <xf numFmtId="0" fontId="5" fillId="0" borderId="8" xfId="0" applyFont="1" applyBorder="1"/>
    <xf numFmtId="0" fontId="0" fillId="0" borderId="7" xfId="0" applyBorder="1" applyAlignment="1">
      <alignment horizontal="left" wrapText="1"/>
    </xf>
    <xf numFmtId="0" fontId="3" fillId="0" borderId="5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0" fillId="0" borderId="20" xfId="0" applyBorder="1" applyAlignment="1">
      <alignment horizontal="left" vertical="center" wrapText="1"/>
    </xf>
    <xf numFmtId="0" fontId="2" fillId="2" borderId="0" xfId="0" applyFont="1" applyFill="1"/>
    <xf numFmtId="0" fontId="2" fillId="2" borderId="26" xfId="0" applyFont="1" applyFill="1" applyBorder="1"/>
    <xf numFmtId="0" fontId="0" fillId="0" borderId="20" xfId="0" applyBorder="1" applyAlignment="1">
      <alignment horizontal="left" wrapText="1"/>
    </xf>
    <xf numFmtId="9" fontId="0" fillId="0" borderId="0" xfId="0" applyNumberFormat="1"/>
    <xf numFmtId="9" fontId="1" fillId="0" borderId="16" xfId="1" applyFont="1" applyBorder="1"/>
    <xf numFmtId="9" fontId="0" fillId="0" borderId="16" xfId="1" applyFont="1" applyBorder="1"/>
    <xf numFmtId="0" fontId="0" fillId="0" borderId="27" xfId="0" applyBorder="1"/>
    <xf numFmtId="9" fontId="0" fillId="0" borderId="27" xfId="0" applyNumberFormat="1" applyBorder="1"/>
    <xf numFmtId="10" fontId="0" fillId="0" borderId="0" xfId="0" applyNumberFormat="1"/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left" wrapText="1"/>
    </xf>
    <xf numFmtId="0" fontId="4" fillId="0" borderId="30" xfId="0" applyFont="1" applyBorder="1"/>
    <xf numFmtId="0" fontId="5" fillId="0" borderId="31" xfId="0" applyFont="1" applyBorder="1"/>
    <xf numFmtId="9" fontId="0" fillId="0" borderId="32" xfId="1" applyFont="1" applyBorder="1"/>
    <xf numFmtId="9" fontId="0" fillId="0" borderId="10" xfId="1" applyFont="1" applyBorder="1"/>
    <xf numFmtId="0" fontId="2" fillId="2" borderId="28" xfId="0" applyFont="1" applyFill="1" applyBorder="1"/>
    <xf numFmtId="0" fontId="0" fillId="0" borderId="33" xfId="0" applyBorder="1" applyAlignment="1">
      <alignment horizontal="center" vertical="center"/>
    </xf>
    <xf numFmtId="0" fontId="0" fillId="0" borderId="33" xfId="0" applyBorder="1" applyAlignment="1">
      <alignment horizontal="left" vertical="center" wrapText="1"/>
    </xf>
    <xf numFmtId="0" fontId="4" fillId="0" borderId="34" xfId="0" applyFont="1" applyBorder="1"/>
    <xf numFmtId="0" fontId="5" fillId="0" borderId="35" xfId="0" applyFont="1" applyBorder="1"/>
    <xf numFmtId="9" fontId="0" fillId="0" borderId="36" xfId="1" applyFont="1" applyBorder="1"/>
    <xf numFmtId="9" fontId="0" fillId="0" borderId="37" xfId="1" applyFont="1" applyBorder="1"/>
    <xf numFmtId="0" fontId="2" fillId="2" borderId="38" xfId="0" applyFont="1" applyFill="1" applyBorder="1"/>
    <xf numFmtId="0" fontId="2" fillId="2" borderId="27" xfId="0" applyFont="1" applyFill="1" applyBorder="1"/>
    <xf numFmtId="0" fontId="2" fillId="2" borderId="39" xfId="0" applyFont="1" applyFill="1" applyBorder="1"/>
    <xf numFmtId="9" fontId="0" fillId="0" borderId="13" xfId="1" applyFont="1" applyBorder="1"/>
    <xf numFmtId="0" fontId="3" fillId="0" borderId="40" xfId="0" applyFont="1" applyBorder="1" applyAlignment="1">
      <alignment horizontal="center" vertical="center"/>
    </xf>
    <xf numFmtId="0" fontId="0" fillId="0" borderId="23" xfId="0" applyBorder="1" applyAlignment="1">
      <alignment wrapText="1"/>
    </xf>
    <xf numFmtId="0" fontId="6" fillId="0" borderId="24" xfId="0" applyFont="1" applyBorder="1"/>
    <xf numFmtId="0" fontId="0" fillId="0" borderId="6" xfId="0" applyBorder="1" applyAlignment="1">
      <alignment wrapText="1"/>
    </xf>
    <xf numFmtId="0" fontId="6" fillId="0" borderId="9" xfId="0" applyFont="1" applyBorder="1"/>
    <xf numFmtId="0" fontId="6" fillId="0" borderId="9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9" fontId="0" fillId="0" borderId="10" xfId="1" applyFont="1" applyFill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9" fontId="0" fillId="0" borderId="10" xfId="1" applyFont="1" applyFill="1" applyBorder="1" applyAlignment="1">
      <alignment vertical="center"/>
    </xf>
    <xf numFmtId="0" fontId="6" fillId="0" borderId="11" xfId="0" applyFont="1" applyBorder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41" xfId="0" applyBorder="1"/>
    <xf numFmtId="1" fontId="0" fillId="0" borderId="0" xfId="0" applyNumberFormat="1"/>
    <xf numFmtId="0" fontId="2" fillId="3" borderId="0" xfId="0" applyFont="1" applyFill="1"/>
    <xf numFmtId="164" fontId="0" fillId="0" borderId="0" xfId="0" applyNumberFormat="1"/>
    <xf numFmtId="1" fontId="11" fillId="4" borderId="43" xfId="0" applyNumberFormat="1" applyFont="1" applyFill="1" applyBorder="1" applyAlignment="1">
      <alignment horizontal="center" vertical="center" wrapText="1"/>
    </xf>
    <xf numFmtId="2" fontId="10" fillId="0" borderId="42" xfId="2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</cellXfs>
  <cellStyles count="3">
    <cellStyle name="Normal" xfId="0" builtinId="0"/>
    <cellStyle name="Normal_Mínimas" xfId="2" xr:uid="{C64CB494-0CB1-4AEB-A4B8-FC086CDA79A6}"/>
    <cellStyle name="Percentagem" xfId="1" builtinId="5"/>
  </cellStyles>
  <dxfs count="95"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13" formatCode="0%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4" formatCode="0.00%"/>
      <alignment horizontal="center" vertical="center" textRotation="0" wrapText="0" indent="0" justifyLastLine="0" shrinkToFit="0" readingOrder="0"/>
      <border outline="0">
        <left style="thin">
          <color rgb="FFC0C0C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C0C0C0"/>
        </right>
        <top/>
        <bottom/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6_20_AcesssoFormat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 2016"/>
      <sheetName val="2ºGrafico"/>
      <sheetName val="Nota técnica"/>
    </sheetNames>
    <sheetDataSet>
      <sheetData sheetId="0">
        <row r="2">
          <cell r="F2">
            <v>0.68888888888888888</v>
          </cell>
          <cell r="I2">
            <v>0.60555555555555551</v>
          </cell>
          <cell r="L2">
            <v>0.75862068965517238</v>
          </cell>
          <cell r="O2">
            <v>0.74137931034482762</v>
          </cell>
        </row>
        <row r="3">
          <cell r="F3">
            <v>0.62857142857142856</v>
          </cell>
          <cell r="I3">
            <v>0.5714285714285714</v>
          </cell>
          <cell r="L3">
            <v>0.6428571428571429</v>
          </cell>
          <cell r="O3">
            <v>0.55714285714285716</v>
          </cell>
        </row>
        <row r="4">
          <cell r="F4">
            <v>0.15238095238095239</v>
          </cell>
          <cell r="I4">
            <v>0.21698113207547171</v>
          </cell>
          <cell r="L4">
            <v>0.33333333333333331</v>
          </cell>
          <cell r="O4">
            <v>0.34905660377358488</v>
          </cell>
        </row>
        <row r="5">
          <cell r="F5">
            <v>0.74285714285714288</v>
          </cell>
          <cell r="I5">
            <v>0.57499999999999996</v>
          </cell>
          <cell r="L5">
            <v>0.75</v>
          </cell>
          <cell r="O5">
            <v>0.65</v>
          </cell>
        </row>
        <row r="6">
          <cell r="F6">
            <v>0.4777777777777778</v>
          </cell>
          <cell r="I6">
            <v>0.26666666666666666</v>
          </cell>
          <cell r="L6">
            <v>0.41176470588235292</v>
          </cell>
          <cell r="O6">
            <v>0.28749999999999998</v>
          </cell>
        </row>
        <row r="7">
          <cell r="F7">
            <v>0.55555555555555558</v>
          </cell>
          <cell r="I7">
            <v>0.54</v>
          </cell>
          <cell r="L7">
            <v>0.54</v>
          </cell>
          <cell r="O7">
            <v>0.57999999999999996</v>
          </cell>
        </row>
        <row r="8">
          <cell r="F8">
            <v>0.36</v>
          </cell>
          <cell r="I8">
            <v>0.36</v>
          </cell>
          <cell r="L8">
            <v>0.6</v>
          </cell>
          <cell r="O8">
            <v>0.36</v>
          </cell>
        </row>
        <row r="9">
          <cell r="F9">
            <v>0.36666666666666664</v>
          </cell>
          <cell r="I9">
            <v>0.16666666666666666</v>
          </cell>
          <cell r="L9">
            <v>0.44444444444444442</v>
          </cell>
          <cell r="O9">
            <v>0.55555555555555558</v>
          </cell>
        </row>
        <row r="10">
          <cell r="F10">
            <v>0.12</v>
          </cell>
          <cell r="I10">
            <v>0.08</v>
          </cell>
          <cell r="L10">
            <v>9.0909090909090912E-2</v>
          </cell>
          <cell r="O10">
            <v>0.2857142857142857</v>
          </cell>
        </row>
        <row r="11">
          <cell r="F11">
            <v>0.17142857142857143</v>
          </cell>
          <cell r="I11">
            <v>0.375</v>
          </cell>
          <cell r="L11">
            <v>0.25</v>
          </cell>
          <cell r="O11">
            <v>0.22500000000000001</v>
          </cell>
        </row>
        <row r="12">
          <cell r="F12">
            <v>0.22857142857142856</v>
          </cell>
          <cell r="I12">
            <v>0.22857142857142856</v>
          </cell>
          <cell r="L12">
            <v>0.1875</v>
          </cell>
          <cell r="O12">
            <v>0.23333333333333334</v>
          </cell>
        </row>
        <row r="13">
          <cell r="F13">
            <v>0.50666666666666671</v>
          </cell>
          <cell r="I13">
            <v>0.38750000000000001</v>
          </cell>
          <cell r="L13">
            <v>0.70129870129870131</v>
          </cell>
          <cell r="O13">
            <v>0.58441558441558439</v>
          </cell>
        </row>
        <row r="14">
          <cell r="F14">
            <v>0.26666666666666666</v>
          </cell>
          <cell r="I14">
            <v>0.26666666666666666</v>
          </cell>
          <cell r="L14">
            <v>0.33333333333333331</v>
          </cell>
          <cell r="O14">
            <v>0.4</v>
          </cell>
        </row>
        <row r="15">
          <cell r="F15">
            <v>0.25</v>
          </cell>
          <cell r="I15">
            <v>0.15</v>
          </cell>
          <cell r="L15">
            <v>0.35</v>
          </cell>
          <cell r="O15">
            <v>0.3</v>
          </cell>
        </row>
        <row r="16">
          <cell r="F16">
            <v>0.23076923076923078</v>
          </cell>
          <cell r="I16">
            <v>0.2153846153846154</v>
          </cell>
          <cell r="L16">
            <v>0.35384615384615387</v>
          </cell>
          <cell r="O16">
            <v>0.33333333333333331</v>
          </cell>
        </row>
        <row r="17">
          <cell r="F17">
            <v>0.15</v>
          </cell>
          <cell r="I17">
            <v>0.27777777777777779</v>
          </cell>
          <cell r="L17">
            <v>0.2</v>
          </cell>
          <cell r="O17">
            <v>0.3</v>
          </cell>
        </row>
      </sheetData>
      <sheetData sheetId="1">
        <row r="2">
          <cell r="A2">
            <v>494</v>
          </cell>
          <cell r="G2">
            <v>708</v>
          </cell>
        </row>
        <row r="3">
          <cell r="A3">
            <v>168</v>
          </cell>
          <cell r="G3">
            <v>280</v>
          </cell>
        </row>
        <row r="4">
          <cell r="A4">
            <v>111</v>
          </cell>
          <cell r="G4">
            <v>423</v>
          </cell>
        </row>
        <row r="5">
          <cell r="A5">
            <v>105</v>
          </cell>
          <cell r="G5">
            <v>155</v>
          </cell>
        </row>
        <row r="6">
          <cell r="A6">
            <v>125</v>
          </cell>
          <cell r="G6">
            <v>345</v>
          </cell>
        </row>
        <row r="7">
          <cell r="A7">
            <v>108</v>
          </cell>
          <cell r="G7">
            <v>195</v>
          </cell>
        </row>
        <row r="8">
          <cell r="A8">
            <v>42</v>
          </cell>
          <cell r="G8">
            <v>100</v>
          </cell>
        </row>
        <row r="9">
          <cell r="A9">
            <v>43</v>
          </cell>
          <cell r="G9">
            <v>114</v>
          </cell>
        </row>
        <row r="10">
          <cell r="A10">
            <v>13</v>
          </cell>
          <cell r="G10">
            <v>89</v>
          </cell>
        </row>
        <row r="11">
          <cell r="A11">
            <v>40</v>
          </cell>
          <cell r="G11">
            <v>155</v>
          </cell>
        </row>
        <row r="12">
          <cell r="A12">
            <v>29</v>
          </cell>
          <cell r="G12">
            <v>132</v>
          </cell>
        </row>
        <row r="13">
          <cell r="A13">
            <v>168</v>
          </cell>
          <cell r="G13">
            <v>309</v>
          </cell>
        </row>
        <row r="14">
          <cell r="A14">
            <v>38</v>
          </cell>
          <cell r="G14">
            <v>115</v>
          </cell>
        </row>
        <row r="15">
          <cell r="A15">
            <v>42</v>
          </cell>
          <cell r="G15">
            <v>160</v>
          </cell>
        </row>
        <row r="16">
          <cell r="A16">
            <v>74</v>
          </cell>
          <cell r="G16">
            <v>261</v>
          </cell>
        </row>
        <row r="17">
          <cell r="A17">
            <v>18</v>
          </cell>
          <cell r="G17">
            <v>72</v>
          </cell>
        </row>
      </sheetData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1A8069-7844-465D-B6C6-E9154E52311E}" name="Tabela4" displayName="Tabela4" ref="A1:W18" totalsRowShown="0">
  <autoFilter ref="A1:W18" xr:uid="{471A8069-7844-465D-B6C6-E9154E52311E}"/>
  <tableColumns count="23">
    <tableColumn id="1" xr3:uid="{8CBCFCED-0C1A-4313-9F93-35E380C2DD59}" name="Grau" dataDxfId="94"/>
    <tableColumn id="2" xr3:uid="{79D3826D-A9F2-4C38-8625-0DFC14D7E915}" name="Curso" dataDxfId="93"/>
    <tableColumn id="3" xr3:uid="{7CA52A0F-807B-489E-8AD8-F5D4D3C27B57}" name="1ºano abandono" dataDxfId="92"/>
    <tableColumn id="4" xr3:uid="{9E6C78A2-09D0-4D84-B972-C42EE05DE813}" name="1ºano inscrito" dataDxfId="91"/>
    <tableColumn id="5" xr3:uid="{7A596C27-A4E5-479F-AAB8-65B83C342040}" name="1ºano%abandono" dataDxfId="90" dataCellStyle="Percentagem">
      <calculatedColumnFormula>C2/D2</calculatedColumnFormula>
    </tableColumn>
    <tableColumn id="6" xr3:uid="{1C3575F6-F96E-4A05-8F7E-9E4261069BBE}" name="2ºano abandono" dataDxfId="89"/>
    <tableColumn id="7" xr3:uid="{A4430E14-7911-4DE6-9B67-02CF1EE39C23}" name="2ºano inscrito" dataDxfId="88"/>
    <tableColumn id="8" xr3:uid="{AA8D576B-4938-4460-80AE-6E58C82D8DE2}" name="2ºano%abandono" dataDxfId="87" dataCellStyle="Percentagem"/>
    <tableColumn id="9" xr3:uid="{3CAB866E-9A02-46DD-BE7D-BD68E186AD12}" name="3ºano abandono" dataDxfId="86"/>
    <tableColumn id="10" xr3:uid="{A43CA142-EB20-4C0B-9834-C04A0C07BE60}" name="3ºano inscrito" dataDxfId="85"/>
    <tableColumn id="11" xr3:uid="{9E57EE59-3129-4245-A730-34C0989CC1A9}" name="3ºano%abandono" dataDxfId="84" dataCellStyle="Percentagem">
      <calculatedColumnFormula>I2/J2</calculatedColumnFormula>
    </tableColumn>
    <tableColumn id="12" xr3:uid="{CE983E96-60BD-4329-A99E-C6C250C52028}" name="4ºano abandono" dataDxfId="83"/>
    <tableColumn id="13" xr3:uid="{864372C9-020C-450B-9A27-DA09B90F4A8A}" name="4ºano inscrito" dataDxfId="82"/>
    <tableColumn id="14" xr3:uid="{F1184BAC-6121-4BC9-8052-D5FFF863D2DD}" name="4ºano%abandono" dataDxfId="81" dataCellStyle="Percentagem"/>
    <tableColumn id="15" xr3:uid="{DD0B1C52-C7B8-483A-B2CF-962A74044AC2}" name="5ºano abandono" dataDxfId="80"/>
    <tableColumn id="16" xr3:uid="{AF8C4E86-CC6A-43FD-B6B0-1818DA29E6C6}" name="5ºano inscrito" dataDxfId="79"/>
    <tableColumn id="17" xr3:uid="{747D2E77-5FB3-42F8-BD48-8F1C53076ED2}" name="5ºano%abandono" dataDxfId="78" dataCellStyle="Percentagem"/>
    <tableColumn id="18" xr3:uid="{8BB5961F-8A8E-4CF2-9C4C-553C9C5FF5C1}" name="Dissertação abandono" dataDxfId="77"/>
    <tableColumn id="19" xr3:uid="{64959C21-331C-4A39-BD4E-86E5A9DBCE40}" name="Dissertação inscrito" dataDxfId="76"/>
    <tableColumn id="20" xr3:uid="{D3893531-B2A2-4C66-997C-14193B46FADF}" name="Dissertação%abandono" dataDxfId="75" dataCellStyle="Percentagem"/>
    <tableColumn id="21" xr3:uid="{7609BDAA-29B7-4919-B4DD-D5BBFEBAC140}" name="Total abandono" dataDxfId="74"/>
    <tableColumn id="22" xr3:uid="{A8BE3076-1A31-474A-9C60-CB893C4C37E2}" name="Total inscrito" dataDxfId="73"/>
    <tableColumn id="23" xr3:uid="{218017FD-78EC-43E9-99A5-1087C59C4868}" name="Total % abandono" dataDxfId="72" dataCellStyle="Percentagem">
      <calculatedColumnFormula>U2/V2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BDA4E3-0C2A-4221-B449-FF906859AF18}" name="Tabela9" displayName="Tabela9" ref="A1:B7" totalsRowShown="0">
  <autoFilter ref="A1:B7" xr:uid="{FBBDA4E3-0C2A-4221-B449-FF906859AF18}"/>
  <tableColumns count="2">
    <tableColumn id="1" xr3:uid="{47E4942A-6B61-4D27-8B0E-307A3E79EDA7}" name="Ano"/>
    <tableColumn id="2" xr3:uid="{0F961978-1F01-4E08-8F6A-1F0A309EA370}" name="Média">
      <calculatedColumnFormula>AVERAGE(Tabela1[[#This Row],[Total%1617]:[Total%1920]])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E97D8DD-7E9A-4B97-B2F0-17ECA3AB5489}" name="Tabela10" displayName="Tabela10" ref="A1:D17" totalsRowShown="0">
  <autoFilter ref="A1:D17" xr:uid="{BE97D8DD-7E9A-4B97-B2F0-17ECA3AB5489}"/>
  <tableColumns count="4">
    <tableColumn id="1" xr3:uid="{13273E83-6612-4C6A-BF06-B3C150078DE5}" name="Curso" dataDxfId="3"/>
    <tableColumn id="2" xr3:uid="{49E3226D-D319-4B31-B918-8FA3D1E44EB4}" name="MédiaInscritosporano1ºano" dataDxfId="2">
      <calculatedColumnFormula>AVERAGE(J2:M2)</calculatedColumnFormula>
    </tableColumn>
    <tableColumn id="3" xr3:uid="{145AB217-ABFF-48C2-A1A6-A5DFE16D38F2}" name="MédiaInscritosporano2ºano" dataDxfId="1">
      <calculatedColumnFormula>AVERAGE(N2:Q2)</calculatedColumnFormula>
    </tableColumn>
    <tableColumn id="4" xr3:uid="{C87722FF-806A-4ED5-95E6-26E6F728B842}" name="MédiaInscritosporano3ºano" dataDxfId="0">
      <calculatedColumnFormula>AVERAGE(R2:U2)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B05E3D-C853-45AA-8DE4-0634302516AC}" name="Tabela8" displayName="Tabela8" ref="A1:W17" totalsRowShown="0" headerRowDxfId="71" tableBorderDxfId="70">
  <autoFilter ref="A1:W17" xr:uid="{EAB05E3D-C853-45AA-8DE4-0634302516AC}"/>
  <tableColumns count="23">
    <tableColumn id="1" xr3:uid="{A37AF7CD-5A16-4036-8CAA-48E6C065BEF4}" name="Grau" dataDxfId="69"/>
    <tableColumn id="2" xr3:uid="{E305696E-C631-4E07-963B-A765C528A1BA}" name="Curso" dataDxfId="68"/>
    <tableColumn id="3" xr3:uid="{496D57F7-51DA-4A95-AF37-ABC441EDF788}" name="1ºano abandono" dataDxfId="67"/>
    <tableColumn id="4" xr3:uid="{0DC8EB13-B9F4-4E16-B049-22FA8A35EC8D}" name="1ºano inscrito" dataDxfId="66"/>
    <tableColumn id="5" xr3:uid="{4F1ABD90-D397-4AA0-B1B8-7682FCC6A950}" name="1ºano%abandono" dataDxfId="65" dataCellStyle="Percentagem">
      <calculatedColumnFormula>C2/D2</calculatedColumnFormula>
    </tableColumn>
    <tableColumn id="6" xr3:uid="{B717B944-7161-4207-B27A-E1C70A78A04E}" name="2ºano abandono" dataDxfId="64"/>
    <tableColumn id="7" xr3:uid="{13388232-92EE-4781-81C8-65393B7D5497}" name="2ºano inscrito" dataDxfId="63"/>
    <tableColumn id="8" xr3:uid="{B4952E09-3098-4924-900A-79A15A85DBFE}" name="2ºano%abandono" dataDxfId="62" dataCellStyle="Percentagem"/>
    <tableColumn id="9" xr3:uid="{70931197-C0AA-4681-98BD-612CDC800E3A}" name="3ºano abandono" dataDxfId="61"/>
    <tableColumn id="10" xr3:uid="{50C4BE5C-04E5-496E-9F45-D184E0A1DFA4}" name="3ºano inscrito" dataDxfId="60"/>
    <tableColumn id="11" xr3:uid="{31B4C6FC-0DF4-4023-8A6B-0E3776C89A59}" name="3ºano%abandono" dataDxfId="59" dataCellStyle="Percentagem">
      <calculatedColumnFormula>I2/J2</calculatedColumnFormula>
    </tableColumn>
    <tableColumn id="12" xr3:uid="{9E0E457F-F050-42E3-A830-CD590F333D23}" name="4ºano abandono" dataDxfId="58"/>
    <tableColumn id="13" xr3:uid="{2DE8E182-B51F-43E7-8B88-5CF6D3A8893E}" name="4ºano inscrito" dataDxfId="57"/>
    <tableColumn id="14" xr3:uid="{A694EEAC-8B64-4FFE-B8FC-AA4DF62B29E1}" name="4ºano%abandono" dataDxfId="56" dataCellStyle="Percentagem"/>
    <tableColumn id="15" xr3:uid="{B9596E7F-F72B-4067-B6ED-E7C4BB721F4A}" name="5ºano abandono" dataDxfId="55"/>
    <tableColumn id="16" xr3:uid="{F05433A9-6005-4CC6-ABED-849107695EA4}" name="5ºano inscrito" dataDxfId="54"/>
    <tableColumn id="17" xr3:uid="{E216AE11-0A7A-4EF4-BB70-3A26B5796CDA}" name="5ºano%abandono" dataDxfId="53" dataCellStyle="Percentagem"/>
    <tableColumn id="18" xr3:uid="{897D0B79-AA48-4ECA-8407-A5EFFF27663F}" name="Dissertação abandono" dataDxfId="52"/>
    <tableColumn id="19" xr3:uid="{D99826AB-1236-42C7-9936-4F8472F5E64B}" name="Dissertação inscrito" dataDxfId="51"/>
    <tableColumn id="20" xr3:uid="{C939453E-740D-4C64-9B4A-8C093492EA45}" name="Dissertação%abandono" dataDxfId="50" dataCellStyle="Percentagem"/>
    <tableColumn id="21" xr3:uid="{9991EE0E-599C-48FF-98EA-DE141F87F793}" name="Total abandono" dataDxfId="49">
      <calculatedColumnFormula>SUM(C2,F2,I2,L2,O2,R2)</calculatedColumnFormula>
    </tableColumn>
    <tableColumn id="22" xr3:uid="{EE98E2C2-2ACE-4136-9659-66A6137B650E}" name="Total inscrito" dataDxfId="48">
      <calculatedColumnFormula>SUM(D2,G2,J2,M2,P2,S2)</calculatedColumnFormula>
    </tableColumn>
    <tableColumn id="23" xr3:uid="{2924CDCD-F21A-4A1A-ADEC-787A0BE0CD76}" name="Total % abandono" dataDxfId="47" dataCellStyle="Percentagem">
      <calculatedColumnFormula>U2/V2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0B7FC90-77D7-4CD2-A4FF-E85D52B985BE}" name="Tabela11" displayName="Tabela11" ref="A1:Y17" totalsRowShown="0" headerRowDxfId="46" tableBorderDxfId="45">
  <autoFilter ref="A1:Y17" xr:uid="{60B7FC90-77D7-4CD2-A4FF-E85D52B985BE}"/>
  <tableColumns count="25">
    <tableColumn id="1" xr3:uid="{E16F56F5-5660-429D-9824-C9AACC50CB8A}" name="Grau"/>
    <tableColumn id="2" xr3:uid="{2072B51D-11DB-472E-BE40-B47BEA70DE6D}" name="Curso"/>
    <tableColumn id="3" xr3:uid="{916A3F59-F123-4C42-86A6-32AC1E9C81A8}" name="1ºano abandono"/>
    <tableColumn id="4" xr3:uid="{809CC561-73D9-4DDE-8832-5E9582BDF539}" name="1ºano inscrito"/>
    <tableColumn id="24" xr3:uid="{16752AC0-09B2-467F-861B-C77D893699DC}" name="%Colocados em 1ºOpção" dataDxfId="44" dataCellStyle="Normal_Mínimas">
      <calculatedColumnFormula>ROUND(('[1]CNA 2016'!O2+'[1]CNA 2016'!L2+'[1]CNA 2016'!I2+'[1]CNA 2016'!F2) /4, 4)</calculatedColumnFormula>
    </tableColumn>
    <tableColumn id="25" xr3:uid="{B941210C-FF4A-4C4C-8E87-96E7BB797DAF}" name="Eixo X: Valores na Folha : &quot;2º Grafico&quot;" dataDxfId="43" dataCellStyle="Normal_Mínimas">
      <calculatedColumnFormula>6-('[1]2ºGrafico'!A2/'[1]2ºGrafico'!G2)/(1/6)</calculatedColumnFormula>
    </tableColumn>
    <tableColumn id="5" xr3:uid="{506752A8-9F7B-4E1E-BB3A-3629E737A785}" name="1ºano%abandono"/>
    <tableColumn id="6" xr3:uid="{814170D7-46C3-49C3-AEA1-51D5DF317EF2}" name="2ºano abandono"/>
    <tableColumn id="7" xr3:uid="{F125B7C4-0011-4D28-B17A-C57F20A121D9}" name="2ºano inscrito"/>
    <tableColumn id="8" xr3:uid="{733DFC8F-81F6-4BBD-8928-4B7C79C1A76C}" name="2ºano%abandono"/>
    <tableColumn id="9" xr3:uid="{C98249FA-4A84-4D22-84B0-77293BF8BC09}" name="3ºano abandono"/>
    <tableColumn id="10" xr3:uid="{1A78F8F7-A037-4C1A-9F07-DB5005403DBA}" name="3ºano inscrito"/>
    <tableColumn id="11" xr3:uid="{F5BB669A-ADF7-42E3-B0A0-E62E8A5F866F}" name="3ºano%abandono"/>
    <tableColumn id="12" xr3:uid="{BD56FF37-BD93-469D-AF86-36EA91B301D8}" name="4ºano abandono"/>
    <tableColumn id="13" xr3:uid="{C5175F4B-63B2-4EF2-A170-D0901871F471}" name="4ºano inscrito"/>
    <tableColumn id="14" xr3:uid="{AFFC5CE0-3FDC-4592-BE74-E8087D5E5827}" name="4ºano%abandono"/>
    <tableColumn id="15" xr3:uid="{259A2A7C-9B72-4185-B421-42BB93FE0642}" name="5ºano abandono"/>
    <tableColumn id="16" xr3:uid="{F8FEDC1F-3A1A-402A-9F9C-8267E90BF5E1}" name="5ºano inscrito"/>
    <tableColumn id="17" xr3:uid="{2347C81C-187B-43A3-A2F0-FAC3E897E225}" name="5ºano%abandono"/>
    <tableColumn id="18" xr3:uid="{7628938E-239C-4C64-867E-D69B6B55799B}" name="Dissertação abandono"/>
    <tableColumn id="19" xr3:uid="{0330DBCB-DCD7-4EF6-9D02-D81C7F1CB019}" name="Dissertação inscrito"/>
    <tableColumn id="20" xr3:uid="{A58CE4B8-16EC-4D1F-AA39-F88BC2F31620}" name="Dissertação%abandono"/>
    <tableColumn id="21" xr3:uid="{A1EB280F-C956-419F-B694-98D9857F61F5}" name="Total abandono"/>
    <tableColumn id="22" xr3:uid="{BEA904E7-3CA5-455A-90B9-7852BAD83697}" name="Total inscrito"/>
    <tableColumn id="23" xr3:uid="{53857DE8-5A77-4352-AD9C-3324D40B4593}" name="Total % abandono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C9E9E3-2C1A-4D81-86F7-BB048087D0D0}" name="Tabela5" displayName="Tabela5" ref="A1:M35" totalsRowShown="0" headerRowDxfId="42" tableBorderDxfId="41">
  <autoFilter ref="A1:M35" xr:uid="{4DC9E9E3-2C1A-4D81-86F7-BB048087D0D0}"/>
  <tableColumns count="13">
    <tableColumn id="1" xr3:uid="{223448BE-02BE-4CF0-A545-8F704E4BC8F8}" name="Curso" dataDxfId="40"/>
    <tableColumn id="2" xr3:uid="{84E9ED90-F67B-4FA2-805D-F13C024F003C}" name="1ºano abandono" dataDxfId="39"/>
    <tableColumn id="3" xr3:uid="{A013FA5D-E8A5-436E-B075-E3E0ADF52BC9}" name="1ºano inscrito" dataDxfId="38"/>
    <tableColumn id="4" xr3:uid="{2945C3D0-0DBB-4622-AAFE-8848FC3151E9}" name="1ºano%abandono" dataDxfId="37" dataCellStyle="Percentagem"/>
    <tableColumn id="5" xr3:uid="{072B384A-CC97-45CA-BF0F-1584212D2476}" name="2ºano abandono" dataDxfId="36"/>
    <tableColumn id="6" xr3:uid="{28134894-E8CC-4F46-AA0C-5CD2C4F0C129}" name="2ºano inscrito" dataDxfId="35"/>
    <tableColumn id="7" xr3:uid="{EEE1E6D3-2C67-431C-8C34-099DB8DD6B8A}" name="2ºano%abandono" dataDxfId="34" dataCellStyle="Percentagem">
      <calculatedColumnFormula>E2/F2</calculatedColumnFormula>
    </tableColumn>
    <tableColumn id="8" xr3:uid="{CE2BEA83-23AF-4F17-87D2-C1C356272201}" name="Dissertação/estágio/projeto abandono" dataDxfId="33"/>
    <tableColumn id="9" xr3:uid="{735FA5A4-4644-4679-911B-BB6B2649031E}" name="Dissertação/estágio/projeto inscrito" dataDxfId="32"/>
    <tableColumn id="10" xr3:uid="{254311CC-503B-49AA-9CB2-2E3C4C221B5E}" name="Dissertação/estágio/projeto%abandono" dataDxfId="31" dataCellStyle="Percentagem">
      <calculatedColumnFormula>H2/I2</calculatedColumnFormula>
    </tableColumn>
    <tableColumn id="11" xr3:uid="{BA23FE05-4B47-4814-A34D-80F4CC847743}" name="Total abandono" dataDxfId="30"/>
    <tableColumn id="12" xr3:uid="{CEC8C073-44A6-444D-896A-9350D382534C}" name="Total inscrito" dataDxfId="29"/>
    <tableColumn id="13" xr3:uid="{CF2DCF09-2105-49DB-932C-85B978AD12A6}" name="Total % abandono" dataDxfId="28" dataCellStyle="Percentagem">
      <calculatedColumnFormula>K2/L2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4A4CE0-EE92-4CA1-9C01-1AD323003F7C}" name="Tabela6" displayName="Tabela6" ref="A1:D23" totalsRowShown="0" headerRowDxfId="27" tableBorderDxfId="26">
  <autoFilter ref="A1:D23" xr:uid="{184A4CE0-EE92-4CA1-9C01-1AD323003F7C}"/>
  <tableColumns count="4">
    <tableColumn id="1" xr3:uid="{445A7B42-2A03-4DDB-989C-9A13771CE6E9}" name="Curso" dataDxfId="25"/>
    <tableColumn id="2" xr3:uid="{51FA604B-3E01-423E-AB6A-71C13C749C6D}" name="abandono" dataDxfId="24"/>
    <tableColumn id="3" xr3:uid="{069511BC-1EF8-4BBC-B5C4-D3E9C19A43AE}" name="inscrito" dataDxfId="23"/>
    <tableColumn id="4" xr3:uid="{1FA12359-31F9-4388-A642-74C67C2E1DC4}" name="%abandono" dataDxfId="22" dataCellStyle="Percentagem">
      <calculatedColumnFormula>B2/C2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5200EB-66C7-4B94-B96B-A1378480143B}" name="Tabela1" displayName="Tabela1" ref="A1:E7" totalsRowShown="0">
  <autoFilter ref="A1:E7" xr:uid="{B55200EB-66C7-4B94-B96B-A1378480143B}"/>
  <tableColumns count="5">
    <tableColumn id="1" xr3:uid="{87FDCA5A-8BFD-41F2-BADF-AE0A41100949}" name="Ano"/>
    <tableColumn id="2" xr3:uid="{58141537-8E55-4C66-A48A-C9D52B30FE45}" name="Total%1617" dataDxfId="21"/>
    <tableColumn id="3" xr3:uid="{F3806B5A-5EDB-4F95-ABA1-546941A8E239}" name="Total%1718" dataDxfId="20"/>
    <tableColumn id="4" xr3:uid="{1D30E9CF-8C41-4FE6-8E20-8277CEAAC98B}" name="Total%1819" dataDxfId="19"/>
    <tableColumn id="5" xr3:uid="{9BF23DA2-D168-4390-8444-97EDA77E155F}" name="Total%1920" dataDxfId="18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FE471F-9088-4859-8287-FB93A196DC0B}" name="Tabela13" displayName="Tabela13" ref="A1:E4" totalsRowShown="0">
  <autoFilter ref="A1:E4" xr:uid="{44FE471F-9088-4859-8287-FB93A196DC0B}"/>
  <tableColumns count="5">
    <tableColumn id="1" xr3:uid="{B9FDC6FA-71BA-44B9-8EC6-3C0C8CF09CD3}" name="Ano"/>
    <tableColumn id="2" xr3:uid="{C7009B6D-B16E-4507-BCE2-B6B10BC7B499}" name="Total%1617" dataDxfId="17"/>
    <tableColumn id="3" xr3:uid="{92D8E303-22C8-4C74-A379-8C31C7586E63}" name="Total%1718" dataDxfId="16"/>
    <tableColumn id="4" xr3:uid="{8D4A6209-740B-413D-8969-555E3D9990F6}" name="Total%1819"/>
    <tableColumn id="5" xr3:uid="{F14F23B4-9954-48E2-BA56-45B61D7F0730}" name="Total%1920" dataDxfId="15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A55522-CE88-4AFD-BA19-BA4F76A3316C}" name="Tabela3" displayName="Tabela3" ref="A1:E2" totalsRowShown="0" headerRowDxfId="14" tableBorderDxfId="13">
  <autoFilter ref="A1:E2" xr:uid="{ACA55522-CE88-4AFD-BA19-BA4F76A3316C}"/>
  <tableColumns count="5">
    <tableColumn id="1" xr3:uid="{E3D5CF80-0F21-499E-B480-9DF76EA842EE}" name="Ano" dataDxfId="12"/>
    <tableColumn id="2" xr3:uid="{7020BCFF-069A-4DC9-84CE-DF0EC892D712}" name="Total%1617" dataDxfId="11" dataCellStyle="Percentagem"/>
    <tableColumn id="3" xr3:uid="{50F4B596-E96B-4849-93E3-ECC886105D7A}" name="Total%1718" dataDxfId="10"/>
    <tableColumn id="4" xr3:uid="{D0669FE2-957A-40F8-972C-6CABEAD04167}" name="Total%1819" dataDxfId="9" dataCellStyle="Percentagem"/>
    <tableColumn id="5" xr3:uid="{D8680AFE-0A85-418D-A062-A6F393CF908F}" name="Total%1920" dataDxfId="8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A587534-F549-4FCB-A053-08AD45B6CD41}" name="Tabela7" displayName="Tabela7" ref="A1:E3" totalsRowShown="0">
  <autoFilter ref="A1:E3" xr:uid="{DA587534-F549-4FCB-A053-08AD45B6CD41}"/>
  <tableColumns count="5">
    <tableColumn id="1" xr3:uid="{3C542CA5-5AD2-401F-A2A3-C287AC925994}" name="Grau"/>
    <tableColumn id="2" xr3:uid="{197D9F14-09EE-411B-AFE4-C5225D48468B}" name="Média % 1617" dataDxfId="7"/>
    <tableColumn id="3" xr3:uid="{F3FB730E-3180-4885-B1D9-78F986C634A9}" name="Média % 1718" dataDxfId="6"/>
    <tableColumn id="4" xr3:uid="{114BE66B-08F8-4C7D-8535-59E6F83EB399}" name="Média % 1819" dataDxfId="5"/>
    <tableColumn id="5" xr3:uid="{E7846988-645D-44A9-8D24-3C17C0499E36}" name="Média % 1920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5F8E-88C1-4235-813B-CFB18789A541}">
  <dimension ref="A1:W18"/>
  <sheetViews>
    <sheetView topLeftCell="A14" zoomScale="70" zoomScaleNormal="70" workbookViewId="0">
      <selection activeCell="A23" sqref="A23:W78"/>
    </sheetView>
  </sheetViews>
  <sheetFormatPr defaultRowHeight="14.4" x14ac:dyDescent="0.3"/>
  <cols>
    <col min="1" max="9" width="9.5546875" customWidth="1"/>
    <col min="10" max="23" width="10.5546875" customWidth="1"/>
  </cols>
  <sheetData>
    <row r="1" spans="1:23" x14ac:dyDescent="0.3">
      <c r="A1" t="s">
        <v>53</v>
      </c>
      <c r="B1" t="s">
        <v>54</v>
      </c>
      <c r="C1" t="s">
        <v>55</v>
      </c>
      <c r="D1" t="s">
        <v>56</v>
      </c>
      <c r="E1" t="s">
        <v>60</v>
      </c>
      <c r="F1" t="s">
        <v>58</v>
      </c>
      <c r="G1" t="s">
        <v>59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</row>
    <row r="2" spans="1:23" x14ac:dyDescent="0.3">
      <c r="A2" s="25" t="s">
        <v>1</v>
      </c>
      <c r="B2" s="26" t="s">
        <v>2</v>
      </c>
      <c r="C2" s="27">
        <v>33</v>
      </c>
      <c r="D2" s="28">
        <v>194</v>
      </c>
      <c r="E2" s="29">
        <f>C2/D2</f>
        <v>0.17010309278350516</v>
      </c>
      <c r="F2" s="27">
        <v>20</v>
      </c>
      <c r="G2" s="28">
        <v>250</v>
      </c>
      <c r="H2" s="29">
        <f>F2/G2</f>
        <v>0.08</v>
      </c>
      <c r="I2" s="27">
        <v>13</v>
      </c>
      <c r="J2" s="28">
        <v>258</v>
      </c>
      <c r="K2" s="29">
        <f>I2/J2</f>
        <v>5.0387596899224806E-2</v>
      </c>
      <c r="L2" s="27"/>
      <c r="M2" s="28"/>
      <c r="N2" s="29"/>
      <c r="O2" s="27"/>
      <c r="P2" s="28"/>
      <c r="Q2" s="29"/>
      <c r="R2" s="27"/>
      <c r="S2" s="28"/>
      <c r="T2" s="29"/>
      <c r="U2" s="27">
        <f>SUM(C2,F2,I2,L2,O2,R2)</f>
        <v>66</v>
      </c>
      <c r="V2" s="28">
        <f>SUM(D2,G2,J2,M2,P2,S2)</f>
        <v>702</v>
      </c>
      <c r="W2" s="29">
        <f>U2/V2</f>
        <v>9.4017094017094016E-2</v>
      </c>
    </row>
    <row r="3" spans="1:23" ht="28.8" x14ac:dyDescent="0.3">
      <c r="A3" s="3" t="s">
        <v>1</v>
      </c>
      <c r="B3" s="5" t="s">
        <v>3</v>
      </c>
      <c r="C3" s="10">
        <v>11</v>
      </c>
      <c r="D3" s="1">
        <v>66</v>
      </c>
      <c r="E3" s="11">
        <f t="shared" ref="E3:E17" si="0">C3/D3</f>
        <v>0.16666666666666666</v>
      </c>
      <c r="F3" s="10">
        <v>5</v>
      </c>
      <c r="G3" s="1">
        <v>79</v>
      </c>
      <c r="H3" s="11">
        <f t="shared" ref="H3:H17" si="1">F3/G3</f>
        <v>6.3291139240506333E-2</v>
      </c>
      <c r="I3" s="10">
        <v>3</v>
      </c>
      <c r="J3" s="1">
        <v>98</v>
      </c>
      <c r="K3" s="11">
        <f>I3/J3</f>
        <v>3.0612244897959183E-2</v>
      </c>
      <c r="L3" s="10"/>
      <c r="M3" s="1"/>
      <c r="N3" s="11"/>
      <c r="O3" s="10"/>
      <c r="P3" s="1"/>
      <c r="Q3" s="11"/>
      <c r="R3" s="10"/>
      <c r="S3" s="1"/>
      <c r="T3" s="11"/>
      <c r="U3" s="10">
        <f t="shared" ref="U3:V17" si="2">SUM(C3,F3,I3,L3,O3,R3)</f>
        <v>19</v>
      </c>
      <c r="V3" s="1">
        <f t="shared" si="2"/>
        <v>243</v>
      </c>
      <c r="W3" s="11">
        <f t="shared" ref="W3:W17" si="3">U3/V3</f>
        <v>7.8189300411522639E-2</v>
      </c>
    </row>
    <row r="4" spans="1:23" ht="57.6" x14ac:dyDescent="0.3">
      <c r="A4" s="3" t="s">
        <v>4</v>
      </c>
      <c r="B4" s="5" t="s">
        <v>5</v>
      </c>
      <c r="C4" s="10">
        <v>10</v>
      </c>
      <c r="D4" s="1">
        <v>45</v>
      </c>
      <c r="E4" s="11">
        <f t="shared" si="0"/>
        <v>0.22222222222222221</v>
      </c>
      <c r="F4" s="10">
        <v>3</v>
      </c>
      <c r="G4" s="1">
        <v>45</v>
      </c>
      <c r="H4" s="11">
        <f t="shared" si="1"/>
        <v>6.6666666666666666E-2</v>
      </c>
      <c r="I4" s="10">
        <v>3</v>
      </c>
      <c r="J4" s="1">
        <v>42</v>
      </c>
      <c r="K4" s="11">
        <f t="shared" ref="K4:K18" si="4">I4/J4</f>
        <v>7.1428571428571425E-2</v>
      </c>
      <c r="L4" s="10"/>
      <c r="M4" s="1">
        <v>38</v>
      </c>
      <c r="N4" s="11"/>
      <c r="O4" s="10">
        <v>1</v>
      </c>
      <c r="P4" s="1">
        <v>49</v>
      </c>
      <c r="Q4" s="11">
        <f>O4/P4</f>
        <v>2.0408163265306121E-2</v>
      </c>
      <c r="R4" s="10">
        <v>2</v>
      </c>
      <c r="S4" s="1">
        <v>12</v>
      </c>
      <c r="T4" s="11">
        <f>R4/S4</f>
        <v>0.16666666666666666</v>
      </c>
      <c r="U4" s="10">
        <f t="shared" si="2"/>
        <v>19</v>
      </c>
      <c r="V4" s="1">
        <f t="shared" si="2"/>
        <v>231</v>
      </c>
      <c r="W4" s="11">
        <f t="shared" si="3"/>
        <v>8.2251082251082255E-2</v>
      </c>
    </row>
    <row r="5" spans="1:23" ht="72" x14ac:dyDescent="0.3">
      <c r="A5" s="3" t="s">
        <v>4</v>
      </c>
      <c r="B5" s="5" t="s">
        <v>6</v>
      </c>
      <c r="C5" s="10">
        <v>13</v>
      </c>
      <c r="D5" s="1">
        <v>35</v>
      </c>
      <c r="E5" s="11">
        <f t="shared" si="0"/>
        <v>0.37142857142857144</v>
      </c>
      <c r="F5" s="10">
        <v>5</v>
      </c>
      <c r="G5" s="1">
        <v>38</v>
      </c>
      <c r="H5" s="11">
        <f t="shared" si="1"/>
        <v>0.13157894736842105</v>
      </c>
      <c r="I5" s="10">
        <v>8</v>
      </c>
      <c r="J5" s="1">
        <v>37</v>
      </c>
      <c r="K5" s="11">
        <f t="shared" si="4"/>
        <v>0.21621621621621623</v>
      </c>
      <c r="L5" s="10"/>
      <c r="M5" s="1">
        <v>25</v>
      </c>
      <c r="N5" s="11"/>
      <c r="O5" s="10">
        <v>6</v>
      </c>
      <c r="P5" s="1">
        <v>47</v>
      </c>
      <c r="Q5" s="11">
        <f>O5/P5</f>
        <v>0.1276595744680851</v>
      </c>
      <c r="R5" s="10">
        <v>9</v>
      </c>
      <c r="S5" s="1">
        <v>59</v>
      </c>
      <c r="T5" s="11">
        <f t="shared" ref="T5:T6" si="5">R5/S5</f>
        <v>0.15254237288135594</v>
      </c>
      <c r="U5" s="10">
        <f t="shared" si="2"/>
        <v>41</v>
      </c>
      <c r="V5" s="1">
        <f t="shared" si="2"/>
        <v>241</v>
      </c>
      <c r="W5" s="11">
        <f t="shared" si="3"/>
        <v>0.17012448132780084</v>
      </c>
    </row>
    <row r="6" spans="1:23" ht="28.8" x14ac:dyDescent="0.3">
      <c r="A6" s="3" t="s">
        <v>4</v>
      </c>
      <c r="B6" s="5" t="s">
        <v>7</v>
      </c>
      <c r="C6" s="10">
        <v>17</v>
      </c>
      <c r="D6" s="1">
        <v>45</v>
      </c>
      <c r="E6" s="11">
        <f t="shared" si="0"/>
        <v>0.37777777777777777</v>
      </c>
      <c r="F6" s="10">
        <v>5</v>
      </c>
      <c r="G6" s="1">
        <v>37</v>
      </c>
      <c r="H6" s="11">
        <f t="shared" si="1"/>
        <v>0.13513513513513514</v>
      </c>
      <c r="I6" s="10">
        <v>4</v>
      </c>
      <c r="J6" s="1">
        <v>32</v>
      </c>
      <c r="K6" s="11">
        <f t="shared" si="4"/>
        <v>0.125</v>
      </c>
      <c r="L6" s="10">
        <v>2</v>
      </c>
      <c r="M6" s="1">
        <v>12</v>
      </c>
      <c r="N6" s="11">
        <f t="shared" ref="N6" si="6">L6/M6</f>
        <v>0.16666666666666666</v>
      </c>
      <c r="O6" s="10"/>
      <c r="P6" s="1">
        <v>23</v>
      </c>
      <c r="Q6" s="11"/>
      <c r="R6" s="10">
        <v>1</v>
      </c>
      <c r="S6" s="1">
        <v>5</v>
      </c>
      <c r="T6" s="11">
        <f t="shared" si="5"/>
        <v>0.2</v>
      </c>
      <c r="U6" s="10">
        <f t="shared" si="2"/>
        <v>29</v>
      </c>
      <c r="V6" s="1">
        <f t="shared" si="2"/>
        <v>154</v>
      </c>
      <c r="W6" s="11">
        <f t="shared" si="3"/>
        <v>0.18831168831168832</v>
      </c>
    </row>
    <row r="7" spans="1:23" ht="57.6" x14ac:dyDescent="0.3">
      <c r="A7" s="3" t="s">
        <v>1</v>
      </c>
      <c r="B7" s="5" t="s">
        <v>8</v>
      </c>
      <c r="C7" s="10">
        <v>16</v>
      </c>
      <c r="D7" s="1">
        <v>26</v>
      </c>
      <c r="E7" s="11">
        <f t="shared" si="0"/>
        <v>0.61538461538461542</v>
      </c>
      <c r="F7" s="10">
        <v>2</v>
      </c>
      <c r="G7" s="1">
        <v>15</v>
      </c>
      <c r="H7" s="11">
        <f t="shared" si="1"/>
        <v>0.13333333333333333</v>
      </c>
      <c r="I7" s="10"/>
      <c r="J7" s="1">
        <v>19</v>
      </c>
      <c r="K7" s="11"/>
      <c r="L7" s="10"/>
      <c r="M7" s="1"/>
      <c r="N7" s="11"/>
      <c r="O7" s="10"/>
      <c r="P7" s="1"/>
      <c r="Q7" s="11"/>
      <c r="R7" s="10"/>
      <c r="S7" s="1"/>
      <c r="T7" s="11"/>
      <c r="U7" s="10">
        <f t="shared" si="2"/>
        <v>18</v>
      </c>
      <c r="V7" s="1">
        <f t="shared" si="2"/>
        <v>60</v>
      </c>
      <c r="W7" s="11">
        <f t="shared" si="3"/>
        <v>0.3</v>
      </c>
    </row>
    <row r="8" spans="1:23" ht="57.6" x14ac:dyDescent="0.3">
      <c r="A8" s="3" t="s">
        <v>1</v>
      </c>
      <c r="B8" s="5" t="s">
        <v>9</v>
      </c>
      <c r="C8" s="10">
        <v>14</v>
      </c>
      <c r="D8" s="1">
        <v>136</v>
      </c>
      <c r="E8" s="11">
        <f t="shared" si="0"/>
        <v>0.10294117647058823</v>
      </c>
      <c r="F8" s="10">
        <v>18</v>
      </c>
      <c r="G8" s="1">
        <v>157</v>
      </c>
      <c r="H8" s="11">
        <f t="shared" si="1"/>
        <v>0.11464968152866242</v>
      </c>
      <c r="I8" s="10">
        <v>34</v>
      </c>
      <c r="J8" s="1">
        <v>279</v>
      </c>
      <c r="K8" s="11">
        <f t="shared" si="4"/>
        <v>0.12186379928315412</v>
      </c>
      <c r="L8" s="10"/>
      <c r="M8" s="1"/>
      <c r="N8" s="11"/>
      <c r="O8" s="10"/>
      <c r="P8" s="1"/>
      <c r="Q8" s="11"/>
      <c r="R8" s="10"/>
      <c r="S8" s="1"/>
      <c r="T8" s="11"/>
      <c r="U8" s="10">
        <f t="shared" si="2"/>
        <v>66</v>
      </c>
      <c r="V8" s="1">
        <f t="shared" si="2"/>
        <v>572</v>
      </c>
      <c r="W8" s="11">
        <f t="shared" si="3"/>
        <v>0.11538461538461539</v>
      </c>
    </row>
    <row r="9" spans="1:23" ht="28.8" x14ac:dyDescent="0.3">
      <c r="A9" s="3" t="s">
        <v>1</v>
      </c>
      <c r="B9" s="5" t="s">
        <v>10</v>
      </c>
      <c r="C9" s="10">
        <v>5</v>
      </c>
      <c r="D9" s="1">
        <v>35</v>
      </c>
      <c r="E9" s="11">
        <f t="shared" si="0"/>
        <v>0.14285714285714285</v>
      </c>
      <c r="F9" s="10">
        <v>4</v>
      </c>
      <c r="G9" s="1">
        <v>36</v>
      </c>
      <c r="H9" s="11">
        <f t="shared" si="1"/>
        <v>0.1111111111111111</v>
      </c>
      <c r="I9" s="10">
        <v>4</v>
      </c>
      <c r="J9" s="1">
        <v>48</v>
      </c>
      <c r="K9" s="11">
        <f t="shared" si="4"/>
        <v>8.3333333333333329E-2</v>
      </c>
      <c r="L9" s="10"/>
      <c r="M9" s="1"/>
      <c r="N9" s="11"/>
      <c r="O9" s="10"/>
      <c r="P9" s="1"/>
      <c r="Q9" s="11"/>
      <c r="R9" s="10"/>
      <c r="S9" s="1"/>
      <c r="T9" s="11"/>
      <c r="U9" s="10">
        <f t="shared" si="2"/>
        <v>13</v>
      </c>
      <c r="V9" s="1">
        <f t="shared" si="2"/>
        <v>119</v>
      </c>
      <c r="W9" s="11">
        <f t="shared" si="3"/>
        <v>0.1092436974789916</v>
      </c>
    </row>
    <row r="10" spans="1:23" x14ac:dyDescent="0.3">
      <c r="A10" s="3" t="s">
        <v>1</v>
      </c>
      <c r="B10" s="5" t="s">
        <v>11</v>
      </c>
      <c r="C10" s="10">
        <v>8</v>
      </c>
      <c r="D10" s="1">
        <v>47</v>
      </c>
      <c r="E10" s="11">
        <f t="shared" si="0"/>
        <v>0.1702127659574468</v>
      </c>
      <c r="F10" s="10">
        <v>7</v>
      </c>
      <c r="G10" s="1">
        <v>59</v>
      </c>
      <c r="H10" s="11">
        <f t="shared" si="1"/>
        <v>0.11864406779661017</v>
      </c>
      <c r="I10" s="10">
        <v>5</v>
      </c>
      <c r="J10" s="1">
        <v>70</v>
      </c>
      <c r="K10" s="11">
        <f t="shared" si="4"/>
        <v>7.1428571428571425E-2</v>
      </c>
      <c r="L10" s="10"/>
      <c r="M10" s="1"/>
      <c r="N10" s="11"/>
      <c r="O10" s="10"/>
      <c r="P10" s="1"/>
      <c r="Q10" s="11"/>
      <c r="R10" s="10"/>
      <c r="S10" s="1"/>
      <c r="T10" s="11"/>
      <c r="U10" s="10">
        <f t="shared" si="2"/>
        <v>20</v>
      </c>
      <c r="V10" s="1">
        <f t="shared" si="2"/>
        <v>176</v>
      </c>
      <c r="W10" s="11">
        <f t="shared" si="3"/>
        <v>0.11363636363636363</v>
      </c>
    </row>
    <row r="11" spans="1:23" x14ac:dyDescent="0.3">
      <c r="A11" s="3" t="s">
        <v>1</v>
      </c>
      <c r="B11" s="5" t="s">
        <v>12</v>
      </c>
      <c r="C11" s="10">
        <v>49</v>
      </c>
      <c r="D11" s="1">
        <v>88</v>
      </c>
      <c r="E11" s="11">
        <f t="shared" si="0"/>
        <v>0.55681818181818177</v>
      </c>
      <c r="F11" s="10">
        <v>8</v>
      </c>
      <c r="G11" s="1">
        <v>58</v>
      </c>
      <c r="H11" s="11">
        <f t="shared" si="1"/>
        <v>0.13793103448275862</v>
      </c>
      <c r="I11" s="10">
        <v>4</v>
      </c>
      <c r="J11" s="1">
        <v>47</v>
      </c>
      <c r="K11" s="11">
        <f t="shared" si="4"/>
        <v>8.5106382978723402E-2</v>
      </c>
      <c r="L11" s="10">
        <v>11</v>
      </c>
      <c r="M11" s="1">
        <v>82</v>
      </c>
      <c r="N11" s="11">
        <f>L11/M11</f>
        <v>0.13414634146341464</v>
      </c>
      <c r="O11" s="10"/>
      <c r="P11" s="1"/>
      <c r="Q11" s="11"/>
      <c r="R11" s="10"/>
      <c r="S11" s="1"/>
      <c r="T11" s="11"/>
      <c r="U11" s="10">
        <f t="shared" si="2"/>
        <v>72</v>
      </c>
      <c r="V11" s="1">
        <f t="shared" si="2"/>
        <v>275</v>
      </c>
      <c r="W11" s="11">
        <f t="shared" si="3"/>
        <v>0.26181818181818184</v>
      </c>
    </row>
    <row r="12" spans="1:23" ht="28.8" x14ac:dyDescent="0.3">
      <c r="A12" s="3" t="s">
        <v>1</v>
      </c>
      <c r="B12" s="5" t="s">
        <v>13</v>
      </c>
      <c r="C12" s="10">
        <v>19</v>
      </c>
      <c r="D12" s="1">
        <v>54</v>
      </c>
      <c r="E12" s="11">
        <f t="shared" si="0"/>
        <v>0.35185185185185186</v>
      </c>
      <c r="F12" s="10">
        <v>14</v>
      </c>
      <c r="G12" s="1">
        <v>45</v>
      </c>
      <c r="H12" s="11">
        <f t="shared" si="1"/>
        <v>0.31111111111111112</v>
      </c>
      <c r="I12" s="10">
        <v>12</v>
      </c>
      <c r="J12" s="1">
        <v>43</v>
      </c>
      <c r="K12" s="11">
        <f t="shared" si="4"/>
        <v>0.27906976744186046</v>
      </c>
      <c r="L12" s="10"/>
      <c r="M12" s="1"/>
      <c r="N12" s="11"/>
      <c r="O12" s="10"/>
      <c r="P12" s="1"/>
      <c r="Q12" s="11"/>
      <c r="R12" s="10"/>
      <c r="S12" s="1"/>
      <c r="T12" s="11"/>
      <c r="U12" s="10">
        <f t="shared" si="2"/>
        <v>45</v>
      </c>
      <c r="V12" s="1">
        <f t="shared" si="2"/>
        <v>142</v>
      </c>
      <c r="W12" s="11">
        <f t="shared" si="3"/>
        <v>0.31690140845070425</v>
      </c>
    </row>
    <row r="13" spans="1:23" ht="43.2" x14ac:dyDescent="0.3">
      <c r="A13" s="3" t="s">
        <v>1</v>
      </c>
      <c r="B13" s="5" t="s">
        <v>14</v>
      </c>
      <c r="C13" s="10">
        <v>14</v>
      </c>
      <c r="D13" s="1">
        <v>79</v>
      </c>
      <c r="E13" s="11">
        <f t="shared" si="0"/>
        <v>0.17721518987341772</v>
      </c>
      <c r="F13" s="10">
        <v>14</v>
      </c>
      <c r="G13" s="1">
        <v>136</v>
      </c>
      <c r="H13" s="11">
        <f t="shared" si="1"/>
        <v>0.10294117647058823</v>
      </c>
      <c r="I13" s="10">
        <v>8</v>
      </c>
      <c r="J13" s="1">
        <v>121</v>
      </c>
      <c r="K13" s="11">
        <f t="shared" si="4"/>
        <v>6.6115702479338845E-2</v>
      </c>
      <c r="L13" s="10"/>
      <c r="M13" s="1"/>
      <c r="N13" s="11"/>
      <c r="O13" s="10"/>
      <c r="P13" s="1"/>
      <c r="Q13" s="11"/>
      <c r="R13" s="10"/>
      <c r="S13" s="1"/>
      <c r="T13" s="11"/>
      <c r="U13" s="10">
        <f t="shared" si="2"/>
        <v>36</v>
      </c>
      <c r="V13" s="1">
        <f t="shared" si="2"/>
        <v>336</v>
      </c>
      <c r="W13" s="11">
        <f t="shared" si="3"/>
        <v>0.10714285714285714</v>
      </c>
    </row>
    <row r="14" spans="1:23" ht="72" x14ac:dyDescent="0.3">
      <c r="A14" s="3" t="s">
        <v>1</v>
      </c>
      <c r="B14" s="5" t="s">
        <v>15</v>
      </c>
      <c r="C14" s="10">
        <v>10</v>
      </c>
      <c r="D14" s="1">
        <v>26</v>
      </c>
      <c r="E14" s="11">
        <f t="shared" si="0"/>
        <v>0.38461538461538464</v>
      </c>
      <c r="F14" s="10">
        <v>3</v>
      </c>
      <c r="G14" s="1">
        <v>16</v>
      </c>
      <c r="H14" s="11">
        <f t="shared" si="1"/>
        <v>0.1875</v>
      </c>
      <c r="I14" s="10">
        <v>1</v>
      </c>
      <c r="J14" s="1">
        <v>32</v>
      </c>
      <c r="K14" s="11">
        <f t="shared" si="4"/>
        <v>3.125E-2</v>
      </c>
      <c r="L14" s="10"/>
      <c r="M14" s="1"/>
      <c r="N14" s="11"/>
      <c r="O14" s="10"/>
      <c r="P14" s="1"/>
      <c r="Q14" s="11"/>
      <c r="R14" s="10"/>
      <c r="S14" s="1"/>
      <c r="T14" s="11"/>
      <c r="U14" s="10">
        <f t="shared" si="2"/>
        <v>14</v>
      </c>
      <c r="V14" s="1">
        <f t="shared" si="2"/>
        <v>74</v>
      </c>
      <c r="W14" s="11">
        <f t="shared" si="3"/>
        <v>0.1891891891891892</v>
      </c>
    </row>
    <row r="15" spans="1:23" x14ac:dyDescent="0.3">
      <c r="A15" s="3" t="s">
        <v>1</v>
      </c>
      <c r="B15" s="5" t="s">
        <v>16</v>
      </c>
      <c r="C15" s="10">
        <v>4</v>
      </c>
      <c r="D15" s="1">
        <v>28</v>
      </c>
      <c r="E15" s="11">
        <f t="shared" si="0"/>
        <v>0.14285714285714285</v>
      </c>
      <c r="F15" s="10"/>
      <c r="G15" s="1">
        <v>29</v>
      </c>
      <c r="H15" s="11"/>
      <c r="I15" s="10">
        <v>2</v>
      </c>
      <c r="J15" s="1">
        <v>59</v>
      </c>
      <c r="K15" s="11">
        <f t="shared" si="4"/>
        <v>3.3898305084745763E-2</v>
      </c>
      <c r="L15" s="10"/>
      <c r="M15" s="1"/>
      <c r="N15" s="11"/>
      <c r="O15" s="10"/>
      <c r="P15" s="1"/>
      <c r="Q15" s="11"/>
      <c r="R15" s="10"/>
      <c r="S15" s="1"/>
      <c r="T15" s="11"/>
      <c r="U15" s="10">
        <f t="shared" si="2"/>
        <v>6</v>
      </c>
      <c r="V15" s="1">
        <f t="shared" si="2"/>
        <v>116</v>
      </c>
      <c r="W15" s="11">
        <f t="shared" si="3"/>
        <v>5.1724137931034482E-2</v>
      </c>
    </row>
    <row r="16" spans="1:23" ht="43.2" x14ac:dyDescent="0.3">
      <c r="A16" s="3" t="s">
        <v>1</v>
      </c>
      <c r="B16" s="5" t="s">
        <v>17</v>
      </c>
      <c r="C16" s="10">
        <v>6</v>
      </c>
      <c r="D16" s="1">
        <v>24</v>
      </c>
      <c r="E16" s="11">
        <f t="shared" si="0"/>
        <v>0.25</v>
      </c>
      <c r="F16" s="10"/>
      <c r="G16" s="1">
        <v>19</v>
      </c>
      <c r="H16" s="11"/>
      <c r="I16" s="10">
        <v>6</v>
      </c>
      <c r="J16" s="1">
        <v>29</v>
      </c>
      <c r="K16" s="11">
        <f t="shared" si="4"/>
        <v>0.20689655172413793</v>
      </c>
      <c r="L16" s="10"/>
      <c r="M16" s="1"/>
      <c r="N16" s="11"/>
      <c r="O16" s="10"/>
      <c r="P16" s="1"/>
      <c r="Q16" s="11"/>
      <c r="R16" s="10"/>
      <c r="S16" s="1"/>
      <c r="T16" s="11"/>
      <c r="U16" s="10">
        <f t="shared" si="2"/>
        <v>12</v>
      </c>
      <c r="V16" s="1">
        <f t="shared" si="2"/>
        <v>72</v>
      </c>
      <c r="W16" s="11">
        <f t="shared" si="3"/>
        <v>0.16666666666666666</v>
      </c>
    </row>
    <row r="17" spans="1:23" ht="58.2" thickBot="1" x14ac:dyDescent="0.35">
      <c r="A17" s="4" t="s">
        <v>1</v>
      </c>
      <c r="B17" s="6" t="s">
        <v>18</v>
      </c>
      <c r="C17" s="12">
        <v>20</v>
      </c>
      <c r="D17" s="13">
        <v>86</v>
      </c>
      <c r="E17" s="14">
        <f t="shared" si="0"/>
        <v>0.23255813953488372</v>
      </c>
      <c r="F17" s="12">
        <v>11</v>
      </c>
      <c r="G17" s="13">
        <v>85</v>
      </c>
      <c r="H17" s="14">
        <f t="shared" si="1"/>
        <v>0.12941176470588237</v>
      </c>
      <c r="I17" s="12">
        <v>13</v>
      </c>
      <c r="J17" s="13">
        <v>122</v>
      </c>
      <c r="K17" s="14">
        <f t="shared" si="4"/>
        <v>0.10655737704918032</v>
      </c>
      <c r="L17" s="12"/>
      <c r="M17" s="13"/>
      <c r="N17" s="14"/>
      <c r="O17" s="12"/>
      <c r="P17" s="13"/>
      <c r="Q17" s="14"/>
      <c r="R17" s="12"/>
      <c r="S17" s="13"/>
      <c r="T17" s="14"/>
      <c r="U17" s="12">
        <f t="shared" si="2"/>
        <v>44</v>
      </c>
      <c r="V17" s="13">
        <f t="shared" si="2"/>
        <v>293</v>
      </c>
      <c r="W17" s="14">
        <f t="shared" si="3"/>
        <v>0.15017064846416384</v>
      </c>
    </row>
    <row r="18" spans="1:23" ht="15" thickBot="1" x14ac:dyDescent="0.35">
      <c r="A18" s="33" t="s">
        <v>0</v>
      </c>
      <c r="B18" s="34"/>
      <c r="C18" s="15">
        <f>SUM(C2:C17)</f>
        <v>249</v>
      </c>
      <c r="D18" s="16">
        <f>SUM(D2:D17)</f>
        <v>1014</v>
      </c>
      <c r="E18" s="17">
        <f>C18/D18</f>
        <v>0.2455621301775148</v>
      </c>
      <c r="F18" s="15">
        <f>SUM(F2:F17)</f>
        <v>119</v>
      </c>
      <c r="G18" s="16">
        <f>SUM(G2:G17)</f>
        <v>1104</v>
      </c>
      <c r="H18" s="17">
        <f>F18/G18</f>
        <v>0.10778985507246377</v>
      </c>
      <c r="I18" s="15">
        <f>SUM(I2:I17)</f>
        <v>120</v>
      </c>
      <c r="J18" s="16">
        <f>SUM(J2:J17)</f>
        <v>1336</v>
      </c>
      <c r="K18" s="17">
        <f t="shared" si="4"/>
        <v>8.9820359281437126E-2</v>
      </c>
      <c r="L18" s="18">
        <f>SUM(L2:L17)</f>
        <v>13</v>
      </c>
      <c r="M18" s="19">
        <f>SUM(M2:M17)</f>
        <v>157</v>
      </c>
      <c r="N18" s="20">
        <f>L18/M18</f>
        <v>8.2802547770700632E-2</v>
      </c>
      <c r="O18" s="15">
        <f>SUM(O2:O17)</f>
        <v>7</v>
      </c>
      <c r="P18" s="16">
        <f>SUM(P2:P17)</f>
        <v>119</v>
      </c>
      <c r="Q18" s="17">
        <f>O18/P18</f>
        <v>5.8823529411764705E-2</v>
      </c>
      <c r="R18" s="15">
        <f>SUM(R2:R17)</f>
        <v>12</v>
      </c>
      <c r="S18" s="16">
        <f>SUM(S2:S17)</f>
        <v>76</v>
      </c>
      <c r="T18" s="17">
        <f>R18/S18</f>
        <v>0.15789473684210525</v>
      </c>
      <c r="U18" s="15">
        <f>SUM(U2:U17)</f>
        <v>520</v>
      </c>
      <c r="V18" s="16">
        <f>SUM(V2:V17)</f>
        <v>3806</v>
      </c>
      <c r="W18" s="17">
        <f>U18/V18</f>
        <v>0.13662637940094588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6DF8-5846-47D9-BA2E-9C86CFCBB73B}">
  <dimension ref="A1:B7"/>
  <sheetViews>
    <sheetView workbookViewId="0">
      <selection activeCell="B8" sqref="B8"/>
    </sheetView>
  </sheetViews>
  <sheetFormatPr defaultRowHeight="14.4" x14ac:dyDescent="0.3"/>
  <sheetData>
    <row r="1" spans="1:2" x14ac:dyDescent="0.3">
      <c r="A1" t="s">
        <v>82</v>
      </c>
      <c r="B1" t="s">
        <v>96</v>
      </c>
    </row>
    <row r="2" spans="1:2" x14ac:dyDescent="0.3">
      <c r="A2" t="s">
        <v>83</v>
      </c>
      <c r="B2" s="39">
        <v>0.23</v>
      </c>
    </row>
    <row r="3" spans="1:2" x14ac:dyDescent="0.3">
      <c r="A3" t="s">
        <v>84</v>
      </c>
      <c r="B3" s="39">
        <v>0.12</v>
      </c>
    </row>
    <row r="4" spans="1:2" x14ac:dyDescent="0.3">
      <c r="A4" t="s">
        <v>85</v>
      </c>
      <c r="B4" s="39">
        <v>0.08</v>
      </c>
    </row>
    <row r="5" spans="1:2" x14ac:dyDescent="0.3">
      <c r="A5" t="s">
        <v>86</v>
      </c>
      <c r="B5" s="39">
        <v>0.06</v>
      </c>
    </row>
    <row r="6" spans="1:2" x14ac:dyDescent="0.3">
      <c r="A6" t="s">
        <v>87</v>
      </c>
      <c r="B6" s="39">
        <v>0.08</v>
      </c>
    </row>
    <row r="7" spans="1:2" x14ac:dyDescent="0.3">
      <c r="A7" t="s">
        <v>88</v>
      </c>
      <c r="B7" s="39">
        <v>0.14000000000000001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CA220-791D-4233-B68F-E268525B7A16}">
  <dimension ref="A1:U17"/>
  <sheetViews>
    <sheetView workbookViewId="0">
      <selection activeCell="H21" sqref="H21"/>
    </sheetView>
  </sheetViews>
  <sheetFormatPr defaultRowHeight="14.4" x14ac:dyDescent="0.3"/>
  <cols>
    <col min="2" max="4" width="25.77734375" customWidth="1"/>
  </cols>
  <sheetData>
    <row r="1" spans="1:21" x14ac:dyDescent="0.3">
      <c r="A1" t="s">
        <v>54</v>
      </c>
      <c r="B1" t="s">
        <v>99</v>
      </c>
      <c r="C1" t="s">
        <v>100</v>
      </c>
      <c r="D1" t="s">
        <v>101</v>
      </c>
      <c r="J1" t="s">
        <v>83</v>
      </c>
      <c r="N1" t="s">
        <v>84</v>
      </c>
      <c r="R1" t="s">
        <v>85</v>
      </c>
    </row>
    <row r="2" spans="1:21" x14ac:dyDescent="0.3">
      <c r="A2" s="42" t="s">
        <v>2</v>
      </c>
      <c r="B2" s="77">
        <f>AVERAGE(J2:M2)</f>
        <v>195.75</v>
      </c>
      <c r="C2" s="77">
        <f>AVERAGE(N2:Q2)</f>
        <v>251</v>
      </c>
      <c r="D2" s="77">
        <f>AVERAGE(R2:U2)</f>
        <v>285.75</v>
      </c>
      <c r="J2">
        <v>195</v>
      </c>
      <c r="K2">
        <v>198</v>
      </c>
      <c r="L2">
        <v>194</v>
      </c>
      <c r="M2">
        <v>196</v>
      </c>
      <c r="N2">
        <v>269</v>
      </c>
      <c r="O2">
        <v>247</v>
      </c>
      <c r="P2">
        <v>250</v>
      </c>
      <c r="Q2">
        <v>238</v>
      </c>
      <c r="R2">
        <v>318</v>
      </c>
      <c r="S2">
        <v>287</v>
      </c>
      <c r="T2">
        <v>258</v>
      </c>
      <c r="U2">
        <v>280</v>
      </c>
    </row>
    <row r="3" spans="1:21" x14ac:dyDescent="0.3">
      <c r="A3" s="42" t="s">
        <v>3</v>
      </c>
      <c r="B3" s="77">
        <f t="shared" ref="B3:B17" si="0">AVERAGE(J3:M3)</f>
        <v>71.75</v>
      </c>
      <c r="C3" s="77">
        <f t="shared" ref="C3:C17" si="1">AVERAGE(N3:Q3)</f>
        <v>75.75</v>
      </c>
      <c r="D3" s="77">
        <f t="shared" ref="D3:D17" si="2">AVERAGE(R3:U3)</f>
        <v>95.75</v>
      </c>
      <c r="J3">
        <v>75</v>
      </c>
      <c r="K3">
        <v>71</v>
      </c>
      <c r="L3">
        <v>66</v>
      </c>
      <c r="M3">
        <v>75</v>
      </c>
      <c r="N3">
        <v>73</v>
      </c>
      <c r="O3">
        <v>84</v>
      </c>
      <c r="P3">
        <v>79</v>
      </c>
      <c r="Q3">
        <v>67</v>
      </c>
      <c r="R3">
        <v>94</v>
      </c>
      <c r="S3">
        <v>89</v>
      </c>
      <c r="T3">
        <v>98</v>
      </c>
      <c r="U3">
        <v>102</v>
      </c>
    </row>
    <row r="4" spans="1:21" x14ac:dyDescent="0.3">
      <c r="A4" s="42" t="s">
        <v>8</v>
      </c>
      <c r="B4" s="77">
        <f t="shared" si="0"/>
        <v>23.5</v>
      </c>
      <c r="C4" s="77">
        <f t="shared" si="1"/>
        <v>12.5</v>
      </c>
      <c r="D4" s="77">
        <f t="shared" si="2"/>
        <v>13.25</v>
      </c>
      <c r="J4">
        <v>22</v>
      </c>
      <c r="K4">
        <v>20</v>
      </c>
      <c r="L4">
        <v>26</v>
      </c>
      <c r="M4">
        <v>26</v>
      </c>
      <c r="N4">
        <v>10</v>
      </c>
      <c r="O4">
        <v>16</v>
      </c>
      <c r="P4">
        <v>15</v>
      </c>
      <c r="Q4">
        <v>9</v>
      </c>
      <c r="R4">
        <v>3</v>
      </c>
      <c r="S4">
        <v>11</v>
      </c>
      <c r="T4">
        <v>19</v>
      </c>
      <c r="U4">
        <v>20</v>
      </c>
    </row>
    <row r="5" spans="1:21" x14ac:dyDescent="0.3">
      <c r="A5" s="42" t="s">
        <v>9</v>
      </c>
      <c r="B5" s="77">
        <f t="shared" si="0"/>
        <v>136</v>
      </c>
      <c r="C5" s="77">
        <f t="shared" si="1"/>
        <v>158.75</v>
      </c>
      <c r="D5" s="77">
        <f t="shared" si="2"/>
        <v>272</v>
      </c>
      <c r="J5">
        <v>137</v>
      </c>
      <c r="K5">
        <v>128</v>
      </c>
      <c r="L5">
        <v>136</v>
      </c>
      <c r="M5">
        <v>143</v>
      </c>
      <c r="N5">
        <v>173</v>
      </c>
      <c r="O5">
        <v>165</v>
      </c>
      <c r="P5">
        <v>157</v>
      </c>
      <c r="Q5">
        <v>140</v>
      </c>
      <c r="R5">
        <v>246</v>
      </c>
      <c r="S5">
        <v>274</v>
      </c>
      <c r="T5">
        <v>279</v>
      </c>
      <c r="U5">
        <v>289</v>
      </c>
    </row>
    <row r="6" spans="1:21" x14ac:dyDescent="0.3">
      <c r="A6" s="42" t="s">
        <v>10</v>
      </c>
      <c r="B6" s="77">
        <f t="shared" si="0"/>
        <v>36.25</v>
      </c>
      <c r="C6" s="77">
        <f t="shared" si="1"/>
        <v>34.25</v>
      </c>
      <c r="D6" s="77">
        <f t="shared" si="2"/>
        <v>49.5</v>
      </c>
      <c r="J6">
        <v>37</v>
      </c>
      <c r="K6">
        <v>39</v>
      </c>
      <c r="L6">
        <v>35</v>
      </c>
      <c r="M6">
        <v>34</v>
      </c>
      <c r="N6">
        <v>31</v>
      </c>
      <c r="O6">
        <v>36</v>
      </c>
      <c r="P6">
        <v>36</v>
      </c>
      <c r="Q6">
        <v>34</v>
      </c>
      <c r="R6">
        <v>53</v>
      </c>
      <c r="S6">
        <v>45</v>
      </c>
      <c r="T6">
        <v>48</v>
      </c>
      <c r="U6">
        <v>52</v>
      </c>
    </row>
    <row r="7" spans="1:21" x14ac:dyDescent="0.3">
      <c r="A7" s="42" t="s">
        <v>11</v>
      </c>
      <c r="B7" s="77">
        <f t="shared" si="0"/>
        <v>44.75</v>
      </c>
      <c r="C7" s="77">
        <f t="shared" si="1"/>
        <v>50</v>
      </c>
      <c r="D7" s="77">
        <f t="shared" si="2"/>
        <v>68.25</v>
      </c>
      <c r="J7">
        <v>41</v>
      </c>
      <c r="K7">
        <v>46</v>
      </c>
      <c r="L7">
        <v>47</v>
      </c>
      <c r="M7">
        <v>45</v>
      </c>
      <c r="N7">
        <v>35</v>
      </c>
      <c r="O7">
        <v>45</v>
      </c>
      <c r="P7">
        <v>59</v>
      </c>
      <c r="Q7">
        <v>61</v>
      </c>
      <c r="R7">
        <v>58</v>
      </c>
      <c r="S7">
        <v>63</v>
      </c>
      <c r="T7">
        <v>70</v>
      </c>
      <c r="U7">
        <v>82</v>
      </c>
    </row>
    <row r="8" spans="1:21" x14ac:dyDescent="0.3">
      <c r="A8" s="42" t="s">
        <v>12</v>
      </c>
      <c r="B8" s="77">
        <f t="shared" si="0"/>
        <v>87.75</v>
      </c>
      <c r="C8" s="77">
        <f t="shared" si="1"/>
        <v>61.75</v>
      </c>
      <c r="D8" s="77">
        <f t="shared" si="2"/>
        <v>55.75</v>
      </c>
      <c r="J8">
        <v>92</v>
      </c>
      <c r="K8">
        <v>89</v>
      </c>
      <c r="L8">
        <v>88</v>
      </c>
      <c r="M8">
        <v>82</v>
      </c>
      <c r="N8">
        <v>66</v>
      </c>
      <c r="O8">
        <v>71</v>
      </c>
      <c r="P8">
        <v>58</v>
      </c>
      <c r="Q8">
        <v>52</v>
      </c>
      <c r="R8">
        <v>64</v>
      </c>
      <c r="S8">
        <v>72</v>
      </c>
      <c r="T8">
        <v>47</v>
      </c>
      <c r="U8">
        <v>40</v>
      </c>
    </row>
    <row r="9" spans="1:21" x14ac:dyDescent="0.3">
      <c r="A9" s="42" t="s">
        <v>13</v>
      </c>
      <c r="B9" s="77">
        <f t="shared" si="0"/>
        <v>52.25</v>
      </c>
      <c r="C9" s="77">
        <f t="shared" si="1"/>
        <v>41</v>
      </c>
      <c r="D9" s="77">
        <f t="shared" si="2"/>
        <v>37.5</v>
      </c>
      <c r="J9">
        <v>46</v>
      </c>
      <c r="K9">
        <v>50</v>
      </c>
      <c r="L9">
        <v>54</v>
      </c>
      <c r="M9">
        <v>59</v>
      </c>
      <c r="N9">
        <v>35</v>
      </c>
      <c r="O9">
        <v>42</v>
      </c>
      <c r="P9">
        <v>45</v>
      </c>
      <c r="Q9">
        <v>42</v>
      </c>
      <c r="R9">
        <v>29</v>
      </c>
      <c r="S9">
        <v>34</v>
      </c>
      <c r="T9">
        <v>43</v>
      </c>
      <c r="U9">
        <v>44</v>
      </c>
    </row>
    <row r="10" spans="1:21" x14ac:dyDescent="0.3">
      <c r="A10" s="42" t="s">
        <v>14</v>
      </c>
      <c r="B10" s="77">
        <f t="shared" si="0"/>
        <v>86.5</v>
      </c>
      <c r="C10" s="77">
        <f t="shared" si="1"/>
        <v>114.5</v>
      </c>
      <c r="D10" s="77">
        <f t="shared" si="2"/>
        <v>133.25</v>
      </c>
      <c r="J10">
        <v>88</v>
      </c>
      <c r="K10">
        <v>89</v>
      </c>
      <c r="L10">
        <v>79</v>
      </c>
      <c r="M10">
        <v>90</v>
      </c>
      <c r="N10">
        <v>105</v>
      </c>
      <c r="O10">
        <v>119</v>
      </c>
      <c r="P10">
        <v>136</v>
      </c>
      <c r="Q10">
        <v>98</v>
      </c>
      <c r="R10">
        <v>115</v>
      </c>
      <c r="S10">
        <v>141</v>
      </c>
      <c r="T10">
        <v>121</v>
      </c>
      <c r="U10">
        <v>156</v>
      </c>
    </row>
    <row r="11" spans="1:21" x14ac:dyDescent="0.3">
      <c r="A11" s="42" t="s">
        <v>15</v>
      </c>
      <c r="B11" s="77">
        <f t="shared" si="0"/>
        <v>27</v>
      </c>
      <c r="C11" s="77">
        <f t="shared" si="1"/>
        <v>20</v>
      </c>
      <c r="D11" s="77">
        <f t="shared" si="2"/>
        <v>34</v>
      </c>
      <c r="J11">
        <v>24</v>
      </c>
      <c r="K11">
        <v>29</v>
      </c>
      <c r="L11">
        <v>26</v>
      </c>
      <c r="M11">
        <v>29</v>
      </c>
      <c r="N11">
        <v>24</v>
      </c>
      <c r="O11">
        <v>17</v>
      </c>
      <c r="P11">
        <v>16</v>
      </c>
      <c r="Q11">
        <v>23</v>
      </c>
      <c r="R11">
        <v>38</v>
      </c>
      <c r="S11">
        <v>37</v>
      </c>
      <c r="T11">
        <v>32</v>
      </c>
      <c r="U11">
        <v>29</v>
      </c>
    </row>
    <row r="12" spans="1:21" x14ac:dyDescent="0.3">
      <c r="A12" s="42" t="s">
        <v>16</v>
      </c>
      <c r="B12" s="77">
        <f t="shared" si="0"/>
        <v>29.75</v>
      </c>
      <c r="C12" s="77">
        <f t="shared" si="1"/>
        <v>31</v>
      </c>
      <c r="D12" s="77">
        <f t="shared" si="2"/>
        <v>52.5</v>
      </c>
      <c r="J12">
        <v>32</v>
      </c>
      <c r="K12">
        <v>32</v>
      </c>
      <c r="L12">
        <v>28</v>
      </c>
      <c r="M12">
        <v>27</v>
      </c>
      <c r="N12">
        <v>30</v>
      </c>
      <c r="O12">
        <v>33</v>
      </c>
      <c r="P12">
        <v>29</v>
      </c>
      <c r="Q12">
        <v>32</v>
      </c>
      <c r="R12">
        <v>44</v>
      </c>
      <c r="S12">
        <v>44</v>
      </c>
      <c r="T12">
        <v>59</v>
      </c>
      <c r="U12">
        <v>63</v>
      </c>
    </row>
    <row r="13" spans="1:21" x14ac:dyDescent="0.3">
      <c r="A13" s="42" t="s">
        <v>17</v>
      </c>
      <c r="B13" s="77">
        <f t="shared" si="0"/>
        <v>24.5</v>
      </c>
      <c r="C13" s="77">
        <f t="shared" si="1"/>
        <v>17.25</v>
      </c>
      <c r="D13" s="77">
        <f t="shared" si="2"/>
        <v>34.25</v>
      </c>
      <c r="J13">
        <v>28</v>
      </c>
      <c r="K13">
        <v>26</v>
      </c>
      <c r="L13">
        <v>24</v>
      </c>
      <c r="M13">
        <v>20</v>
      </c>
      <c r="N13">
        <v>15</v>
      </c>
      <c r="O13">
        <v>15</v>
      </c>
      <c r="P13">
        <v>19</v>
      </c>
      <c r="Q13">
        <v>20</v>
      </c>
      <c r="R13">
        <v>46</v>
      </c>
      <c r="S13">
        <v>31</v>
      </c>
      <c r="T13">
        <v>29</v>
      </c>
      <c r="U13">
        <v>31</v>
      </c>
    </row>
    <row r="14" spans="1:21" x14ac:dyDescent="0.3">
      <c r="A14" s="76" t="s">
        <v>18</v>
      </c>
      <c r="B14" s="77">
        <f t="shared" si="0"/>
        <v>83.75</v>
      </c>
      <c r="C14" s="77">
        <f t="shared" si="1"/>
        <v>80.5</v>
      </c>
      <c r="D14" s="77">
        <f t="shared" si="2"/>
        <v>126.5</v>
      </c>
      <c r="J14">
        <v>83</v>
      </c>
      <c r="K14">
        <v>83</v>
      </c>
      <c r="L14">
        <v>86</v>
      </c>
      <c r="M14">
        <v>83</v>
      </c>
      <c r="N14">
        <v>81</v>
      </c>
      <c r="O14">
        <v>76</v>
      </c>
      <c r="P14">
        <v>85</v>
      </c>
      <c r="Q14">
        <v>80</v>
      </c>
      <c r="R14">
        <v>124</v>
      </c>
      <c r="S14">
        <v>125</v>
      </c>
      <c r="T14">
        <v>122</v>
      </c>
      <c r="U14">
        <v>135</v>
      </c>
    </row>
    <row r="15" spans="1:21" x14ac:dyDescent="0.3">
      <c r="A15" s="42" t="s">
        <v>5</v>
      </c>
      <c r="B15" s="77">
        <f t="shared" si="0"/>
        <v>43.5</v>
      </c>
      <c r="C15" s="77">
        <f t="shared" si="1"/>
        <v>40.75</v>
      </c>
      <c r="D15" s="77">
        <f t="shared" si="2"/>
        <v>44.25</v>
      </c>
      <c r="J15">
        <v>41</v>
      </c>
      <c r="K15">
        <v>45</v>
      </c>
      <c r="L15">
        <v>45</v>
      </c>
      <c r="M15">
        <v>43</v>
      </c>
      <c r="N15">
        <v>41</v>
      </c>
      <c r="O15">
        <v>36</v>
      </c>
      <c r="P15">
        <v>45</v>
      </c>
      <c r="Q15">
        <v>41</v>
      </c>
      <c r="R15">
        <v>42</v>
      </c>
      <c r="S15">
        <v>43</v>
      </c>
      <c r="T15">
        <v>42</v>
      </c>
      <c r="U15">
        <v>50</v>
      </c>
    </row>
    <row r="16" spans="1:21" x14ac:dyDescent="0.3">
      <c r="A16" s="42" t="s">
        <v>6</v>
      </c>
      <c r="B16" s="77">
        <f t="shared" si="0"/>
        <v>34.5</v>
      </c>
      <c r="C16" s="77">
        <f t="shared" si="1"/>
        <v>30.75</v>
      </c>
      <c r="D16" s="77">
        <f t="shared" si="2"/>
        <v>40</v>
      </c>
      <c r="J16">
        <v>32</v>
      </c>
      <c r="K16">
        <v>34</v>
      </c>
      <c r="L16">
        <v>35</v>
      </c>
      <c r="M16">
        <v>37</v>
      </c>
      <c r="N16">
        <v>25</v>
      </c>
      <c r="O16">
        <v>30</v>
      </c>
      <c r="P16">
        <v>38</v>
      </c>
      <c r="Q16">
        <v>30</v>
      </c>
      <c r="R16">
        <v>50</v>
      </c>
      <c r="S16">
        <v>37</v>
      </c>
      <c r="T16">
        <v>37</v>
      </c>
      <c r="U16">
        <v>36</v>
      </c>
    </row>
    <row r="17" spans="1:21" x14ac:dyDescent="0.3">
      <c r="A17" s="42" t="s">
        <v>7</v>
      </c>
      <c r="B17" s="77">
        <f t="shared" si="0"/>
        <v>42.25</v>
      </c>
      <c r="C17" s="77">
        <f t="shared" si="1"/>
        <v>31</v>
      </c>
      <c r="D17" s="77">
        <f t="shared" si="2"/>
        <v>32.75</v>
      </c>
      <c r="J17">
        <v>38</v>
      </c>
      <c r="K17">
        <v>45</v>
      </c>
      <c r="L17">
        <v>45</v>
      </c>
      <c r="M17">
        <v>41</v>
      </c>
      <c r="N17">
        <v>25</v>
      </c>
      <c r="O17">
        <v>31</v>
      </c>
      <c r="P17">
        <v>37</v>
      </c>
      <c r="Q17">
        <v>31</v>
      </c>
      <c r="R17">
        <v>29</v>
      </c>
      <c r="S17">
        <v>32</v>
      </c>
      <c r="T17">
        <v>32</v>
      </c>
      <c r="U17">
        <v>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0C6E-34EB-40CC-8F04-3F6B09796055}">
  <dimension ref="A1:W102"/>
  <sheetViews>
    <sheetView zoomScale="50" zoomScaleNormal="50" workbookViewId="0">
      <selection activeCell="E39" sqref="E39"/>
    </sheetView>
  </sheetViews>
  <sheetFormatPr defaultRowHeight="14.4" x14ac:dyDescent="0.3"/>
  <cols>
    <col min="3" max="3" width="17.109375" customWidth="1"/>
    <col min="4" max="4" width="14.5546875" customWidth="1"/>
    <col min="5" max="5" width="18.109375" customWidth="1"/>
    <col min="6" max="6" width="17.109375" customWidth="1"/>
    <col min="7" max="7" width="14.5546875" customWidth="1"/>
    <col min="8" max="8" width="18.109375" customWidth="1"/>
    <col min="9" max="9" width="17.109375" customWidth="1"/>
    <col min="10" max="10" width="14.5546875" customWidth="1"/>
    <col min="11" max="11" width="18.109375" customWidth="1"/>
    <col min="12" max="12" width="17.109375" customWidth="1"/>
    <col min="13" max="13" width="14.5546875" customWidth="1"/>
    <col min="14" max="14" width="18.109375" customWidth="1"/>
    <col min="15" max="15" width="17.109375" customWidth="1"/>
    <col min="16" max="16" width="14.5546875" customWidth="1"/>
    <col min="17" max="17" width="18.109375" customWidth="1"/>
    <col min="18" max="18" width="21.5546875" customWidth="1"/>
    <col min="19" max="19" width="19" customWidth="1"/>
    <col min="20" max="20" width="22.5546875" customWidth="1"/>
    <col min="21" max="21" width="16.21875" customWidth="1"/>
    <col min="22" max="22" width="13.6640625" customWidth="1"/>
    <col min="23" max="23" width="18.109375" customWidth="1"/>
  </cols>
  <sheetData>
    <row r="1" spans="1:23" x14ac:dyDescent="0.3">
      <c r="A1" s="51" t="s">
        <v>53</v>
      </c>
      <c r="B1" s="36" t="s">
        <v>54</v>
      </c>
      <c r="C1" s="36" t="s">
        <v>55</v>
      </c>
      <c r="D1" s="36" t="s">
        <v>56</v>
      </c>
      <c r="E1" s="36" t="s">
        <v>60</v>
      </c>
      <c r="F1" s="36" t="s">
        <v>58</v>
      </c>
      <c r="G1" s="36" t="s">
        <v>59</v>
      </c>
      <c r="H1" s="36" t="s">
        <v>61</v>
      </c>
      <c r="I1" s="36" t="s">
        <v>62</v>
      </c>
      <c r="J1" s="36" t="s">
        <v>63</v>
      </c>
      <c r="K1" s="36" t="s">
        <v>64</v>
      </c>
      <c r="L1" s="36" t="s">
        <v>65</v>
      </c>
      <c r="M1" s="36" t="s">
        <v>66</v>
      </c>
      <c r="N1" s="36" t="s">
        <v>67</v>
      </c>
      <c r="O1" s="36" t="s">
        <v>68</v>
      </c>
      <c r="P1" s="36" t="s">
        <v>69</v>
      </c>
      <c r="Q1" s="36" t="s">
        <v>70</v>
      </c>
      <c r="R1" s="36" t="s">
        <v>71</v>
      </c>
      <c r="S1" s="36" t="s">
        <v>72</v>
      </c>
      <c r="T1" s="36" t="s">
        <v>73</v>
      </c>
      <c r="U1" s="36" t="s">
        <v>74</v>
      </c>
      <c r="V1" s="36" t="s">
        <v>75</v>
      </c>
      <c r="W1" s="37" t="s">
        <v>76</v>
      </c>
    </row>
    <row r="2" spans="1:23" x14ac:dyDescent="0.3">
      <c r="A2" s="45" t="s">
        <v>1</v>
      </c>
      <c r="B2" s="46" t="s">
        <v>2</v>
      </c>
      <c r="C2" s="47">
        <v>33</v>
      </c>
      <c r="D2" s="48">
        <v>194</v>
      </c>
      <c r="E2" s="49">
        <f>C2/D2</f>
        <v>0.17010309278350516</v>
      </c>
      <c r="F2" s="47">
        <v>20</v>
      </c>
      <c r="G2" s="48">
        <v>250</v>
      </c>
      <c r="H2" s="49">
        <f>F2/G2</f>
        <v>0.08</v>
      </c>
      <c r="I2" s="47">
        <v>13</v>
      </c>
      <c r="J2" s="48">
        <v>258</v>
      </c>
      <c r="K2" s="49">
        <f>I2/J2</f>
        <v>5.0387596899224806E-2</v>
      </c>
      <c r="L2" s="47"/>
      <c r="M2" s="48"/>
      <c r="N2" s="49"/>
      <c r="O2" s="47"/>
      <c r="P2" s="48"/>
      <c r="Q2" s="49"/>
      <c r="R2" s="47"/>
      <c r="S2" s="48"/>
      <c r="T2" s="49"/>
      <c r="U2" s="47">
        <f>SUM(C2,F2,I2,L2,O2,R2)</f>
        <v>66</v>
      </c>
      <c r="V2" s="48">
        <f>SUM(D2,G2,J2,M2,P2,S2)</f>
        <v>702</v>
      </c>
      <c r="W2" s="49">
        <f>U2/V2</f>
        <v>9.4017094017094016E-2</v>
      </c>
    </row>
    <row r="3" spans="1:23" ht="28.8" x14ac:dyDescent="0.3">
      <c r="A3" s="3" t="s">
        <v>1</v>
      </c>
      <c r="B3" s="5" t="s">
        <v>3</v>
      </c>
      <c r="C3" s="10">
        <v>11</v>
      </c>
      <c r="D3" s="1">
        <v>66</v>
      </c>
      <c r="E3" s="50">
        <f t="shared" ref="E3:E17" si="0">C3/D3</f>
        <v>0.16666666666666666</v>
      </c>
      <c r="F3" s="10">
        <v>5</v>
      </c>
      <c r="G3" s="1">
        <v>79</v>
      </c>
      <c r="H3" s="50">
        <f t="shared" ref="H3:H17" si="1">F3/G3</f>
        <v>6.3291139240506333E-2</v>
      </c>
      <c r="I3" s="10">
        <v>3</v>
      </c>
      <c r="J3" s="1">
        <v>98</v>
      </c>
      <c r="K3" s="50">
        <f>I3/J3</f>
        <v>3.0612244897959183E-2</v>
      </c>
      <c r="L3" s="10"/>
      <c r="M3" s="1"/>
      <c r="N3" s="50"/>
      <c r="O3" s="10"/>
      <c r="P3" s="1"/>
      <c r="Q3" s="50"/>
      <c r="R3" s="10"/>
      <c r="S3" s="1"/>
      <c r="T3" s="50"/>
      <c r="U3" s="10">
        <f t="shared" ref="U3:V17" si="2">SUM(C3,F3,I3,L3,O3,R3)</f>
        <v>19</v>
      </c>
      <c r="V3" s="1">
        <f t="shared" si="2"/>
        <v>243</v>
      </c>
      <c r="W3" s="50">
        <f t="shared" ref="W3:W17" si="3">U3/V3</f>
        <v>7.8189300411522639E-2</v>
      </c>
    </row>
    <row r="4" spans="1:23" ht="72" x14ac:dyDescent="0.3">
      <c r="A4" s="3" t="s">
        <v>4</v>
      </c>
      <c r="B4" s="5" t="s">
        <v>5</v>
      </c>
      <c r="C4" s="10">
        <v>10</v>
      </c>
      <c r="D4" s="1">
        <v>45</v>
      </c>
      <c r="E4" s="50">
        <f t="shared" si="0"/>
        <v>0.22222222222222221</v>
      </c>
      <c r="F4" s="10">
        <v>3</v>
      </c>
      <c r="G4" s="1">
        <v>45</v>
      </c>
      <c r="H4" s="50">
        <f t="shared" si="1"/>
        <v>6.6666666666666666E-2</v>
      </c>
      <c r="I4" s="10">
        <v>3</v>
      </c>
      <c r="J4" s="1">
        <v>42</v>
      </c>
      <c r="K4" s="50">
        <f t="shared" ref="K4:K17" si="4">I4/J4</f>
        <v>7.1428571428571425E-2</v>
      </c>
      <c r="L4" s="10"/>
      <c r="M4" s="1">
        <v>38</v>
      </c>
      <c r="N4" s="50"/>
      <c r="O4" s="10">
        <v>1</v>
      </c>
      <c r="P4" s="1">
        <v>49</v>
      </c>
      <c r="Q4" s="50">
        <f>O4/P4</f>
        <v>2.0408163265306121E-2</v>
      </c>
      <c r="R4" s="10">
        <v>2</v>
      </c>
      <c r="S4" s="1">
        <v>12</v>
      </c>
      <c r="T4" s="50">
        <f>R4/S4</f>
        <v>0.16666666666666666</v>
      </c>
      <c r="U4" s="10">
        <f t="shared" si="2"/>
        <v>19</v>
      </c>
      <c r="V4" s="1">
        <f t="shared" si="2"/>
        <v>231</v>
      </c>
      <c r="W4" s="50">
        <f t="shared" si="3"/>
        <v>8.2251082251082255E-2</v>
      </c>
    </row>
    <row r="5" spans="1:23" ht="72" x14ac:dyDescent="0.3">
      <c r="A5" s="3" t="s">
        <v>4</v>
      </c>
      <c r="B5" s="5" t="s">
        <v>6</v>
      </c>
      <c r="C5" s="10">
        <v>13</v>
      </c>
      <c r="D5" s="1">
        <v>35</v>
      </c>
      <c r="E5" s="50">
        <f t="shared" si="0"/>
        <v>0.37142857142857144</v>
      </c>
      <c r="F5" s="10">
        <v>5</v>
      </c>
      <c r="G5" s="1">
        <v>38</v>
      </c>
      <c r="H5" s="50">
        <f t="shared" si="1"/>
        <v>0.13157894736842105</v>
      </c>
      <c r="I5" s="10">
        <v>8</v>
      </c>
      <c r="J5" s="1">
        <v>37</v>
      </c>
      <c r="K5" s="50">
        <f t="shared" si="4"/>
        <v>0.21621621621621623</v>
      </c>
      <c r="L5" s="10"/>
      <c r="M5" s="1">
        <v>25</v>
      </c>
      <c r="N5" s="50"/>
      <c r="O5" s="10">
        <v>6</v>
      </c>
      <c r="P5" s="1">
        <v>47</v>
      </c>
      <c r="Q5" s="50">
        <f>O5/P5</f>
        <v>0.1276595744680851</v>
      </c>
      <c r="R5" s="10">
        <v>9</v>
      </c>
      <c r="S5" s="1">
        <v>59</v>
      </c>
      <c r="T5" s="50">
        <f t="shared" ref="T5:T6" si="5">R5/S5</f>
        <v>0.15254237288135594</v>
      </c>
      <c r="U5" s="10">
        <f t="shared" si="2"/>
        <v>41</v>
      </c>
      <c r="V5" s="1">
        <f t="shared" si="2"/>
        <v>241</v>
      </c>
      <c r="W5" s="50">
        <f t="shared" si="3"/>
        <v>0.17012448132780084</v>
      </c>
    </row>
    <row r="6" spans="1:23" ht="28.8" x14ac:dyDescent="0.3">
      <c r="A6" s="3" t="s">
        <v>4</v>
      </c>
      <c r="B6" s="5" t="s">
        <v>7</v>
      </c>
      <c r="C6" s="10">
        <v>17</v>
      </c>
      <c r="D6" s="1">
        <v>45</v>
      </c>
      <c r="E6" s="50">
        <f t="shared" si="0"/>
        <v>0.37777777777777777</v>
      </c>
      <c r="F6" s="10">
        <v>5</v>
      </c>
      <c r="G6" s="1">
        <v>37</v>
      </c>
      <c r="H6" s="50">
        <f t="shared" si="1"/>
        <v>0.13513513513513514</v>
      </c>
      <c r="I6" s="10">
        <v>4</v>
      </c>
      <c r="J6" s="1">
        <v>32</v>
      </c>
      <c r="K6" s="50">
        <f t="shared" si="4"/>
        <v>0.125</v>
      </c>
      <c r="L6" s="10">
        <v>2</v>
      </c>
      <c r="M6" s="1">
        <v>12</v>
      </c>
      <c r="N6" s="50">
        <f t="shared" ref="N6" si="6">L6/M6</f>
        <v>0.16666666666666666</v>
      </c>
      <c r="O6" s="10"/>
      <c r="P6" s="1">
        <v>23</v>
      </c>
      <c r="Q6" s="50"/>
      <c r="R6" s="10">
        <v>1</v>
      </c>
      <c r="S6" s="1">
        <v>5</v>
      </c>
      <c r="T6" s="50">
        <f t="shared" si="5"/>
        <v>0.2</v>
      </c>
      <c r="U6" s="10">
        <f t="shared" si="2"/>
        <v>29</v>
      </c>
      <c r="V6" s="1">
        <f t="shared" si="2"/>
        <v>154</v>
      </c>
      <c r="W6" s="50">
        <f t="shared" si="3"/>
        <v>0.18831168831168832</v>
      </c>
    </row>
    <row r="7" spans="1:23" ht="57.6" x14ac:dyDescent="0.3">
      <c r="A7" s="3" t="s">
        <v>1</v>
      </c>
      <c r="B7" s="5" t="s">
        <v>8</v>
      </c>
      <c r="C7" s="10">
        <v>16</v>
      </c>
      <c r="D7" s="1">
        <v>26</v>
      </c>
      <c r="E7" s="50">
        <f t="shared" si="0"/>
        <v>0.61538461538461542</v>
      </c>
      <c r="F7" s="10">
        <v>2</v>
      </c>
      <c r="G7" s="1">
        <v>15</v>
      </c>
      <c r="H7" s="50">
        <f t="shared" si="1"/>
        <v>0.13333333333333333</v>
      </c>
      <c r="I7" s="10"/>
      <c r="J7" s="1">
        <v>19</v>
      </c>
      <c r="K7" s="50"/>
      <c r="L7" s="10"/>
      <c r="M7" s="1"/>
      <c r="N7" s="50"/>
      <c r="O7" s="10"/>
      <c r="P7" s="1"/>
      <c r="Q7" s="50"/>
      <c r="R7" s="10"/>
      <c r="S7" s="1"/>
      <c r="T7" s="50"/>
      <c r="U7" s="10">
        <f t="shared" si="2"/>
        <v>18</v>
      </c>
      <c r="V7" s="1">
        <f t="shared" si="2"/>
        <v>60</v>
      </c>
      <c r="W7" s="50">
        <f t="shared" si="3"/>
        <v>0.3</v>
      </c>
    </row>
    <row r="8" spans="1:23" ht="57.6" x14ac:dyDescent="0.3">
      <c r="A8" s="3" t="s">
        <v>1</v>
      </c>
      <c r="B8" s="5" t="s">
        <v>9</v>
      </c>
      <c r="C8" s="10">
        <v>14</v>
      </c>
      <c r="D8" s="1">
        <v>136</v>
      </c>
      <c r="E8" s="50">
        <f t="shared" si="0"/>
        <v>0.10294117647058823</v>
      </c>
      <c r="F8" s="10">
        <v>18</v>
      </c>
      <c r="G8" s="1">
        <v>157</v>
      </c>
      <c r="H8" s="50">
        <f t="shared" si="1"/>
        <v>0.11464968152866242</v>
      </c>
      <c r="I8" s="10">
        <v>34</v>
      </c>
      <c r="J8" s="1">
        <v>279</v>
      </c>
      <c r="K8" s="50">
        <f t="shared" si="4"/>
        <v>0.12186379928315412</v>
      </c>
      <c r="L8" s="10"/>
      <c r="M8" s="1"/>
      <c r="N8" s="50"/>
      <c r="O8" s="10"/>
      <c r="P8" s="1"/>
      <c r="Q8" s="50"/>
      <c r="R8" s="10"/>
      <c r="S8" s="1"/>
      <c r="T8" s="50"/>
      <c r="U8" s="10">
        <f t="shared" si="2"/>
        <v>66</v>
      </c>
      <c r="V8" s="1">
        <f t="shared" si="2"/>
        <v>572</v>
      </c>
      <c r="W8" s="50">
        <f t="shared" si="3"/>
        <v>0.11538461538461539</v>
      </c>
    </row>
    <row r="9" spans="1:23" ht="43.2" x14ac:dyDescent="0.3">
      <c r="A9" s="3" t="s">
        <v>1</v>
      </c>
      <c r="B9" s="5" t="s">
        <v>10</v>
      </c>
      <c r="C9" s="10">
        <v>5</v>
      </c>
      <c r="D9" s="1">
        <v>35</v>
      </c>
      <c r="E9" s="50">
        <f t="shared" si="0"/>
        <v>0.14285714285714285</v>
      </c>
      <c r="F9" s="10">
        <v>4</v>
      </c>
      <c r="G9" s="1">
        <v>36</v>
      </c>
      <c r="H9" s="50">
        <f t="shared" si="1"/>
        <v>0.1111111111111111</v>
      </c>
      <c r="I9" s="10">
        <v>4</v>
      </c>
      <c r="J9" s="1">
        <v>48</v>
      </c>
      <c r="K9" s="50">
        <f t="shared" si="4"/>
        <v>8.3333333333333329E-2</v>
      </c>
      <c r="L9" s="10"/>
      <c r="M9" s="1"/>
      <c r="N9" s="50"/>
      <c r="O9" s="10"/>
      <c r="P9" s="1"/>
      <c r="Q9" s="50"/>
      <c r="R9" s="10"/>
      <c r="S9" s="1"/>
      <c r="T9" s="50"/>
      <c r="U9" s="10">
        <f t="shared" si="2"/>
        <v>13</v>
      </c>
      <c r="V9" s="1">
        <f t="shared" si="2"/>
        <v>119</v>
      </c>
      <c r="W9" s="50">
        <f t="shared" si="3"/>
        <v>0.1092436974789916</v>
      </c>
    </row>
    <row r="10" spans="1:23" x14ac:dyDescent="0.3">
      <c r="A10" s="3" t="s">
        <v>1</v>
      </c>
      <c r="B10" s="5" t="s">
        <v>11</v>
      </c>
      <c r="C10" s="10">
        <v>8</v>
      </c>
      <c r="D10" s="1">
        <v>47</v>
      </c>
      <c r="E10" s="50">
        <f t="shared" si="0"/>
        <v>0.1702127659574468</v>
      </c>
      <c r="F10" s="10">
        <v>7</v>
      </c>
      <c r="G10" s="1">
        <v>59</v>
      </c>
      <c r="H10" s="50">
        <f t="shared" si="1"/>
        <v>0.11864406779661017</v>
      </c>
      <c r="I10" s="10">
        <v>5</v>
      </c>
      <c r="J10" s="1">
        <v>70</v>
      </c>
      <c r="K10" s="50">
        <f t="shared" si="4"/>
        <v>7.1428571428571425E-2</v>
      </c>
      <c r="L10" s="10"/>
      <c r="M10" s="1"/>
      <c r="N10" s="50"/>
      <c r="O10" s="10"/>
      <c r="P10" s="1"/>
      <c r="Q10" s="50"/>
      <c r="R10" s="10"/>
      <c r="S10" s="1"/>
      <c r="T10" s="50"/>
      <c r="U10" s="10">
        <f t="shared" si="2"/>
        <v>20</v>
      </c>
      <c r="V10" s="1">
        <f t="shared" si="2"/>
        <v>176</v>
      </c>
      <c r="W10" s="50">
        <f t="shared" si="3"/>
        <v>0.11363636363636363</v>
      </c>
    </row>
    <row r="11" spans="1:23" x14ac:dyDescent="0.3">
      <c r="A11" s="3" t="s">
        <v>1</v>
      </c>
      <c r="B11" s="5" t="s">
        <v>12</v>
      </c>
      <c r="C11" s="10">
        <v>49</v>
      </c>
      <c r="D11" s="1">
        <v>88</v>
      </c>
      <c r="E11" s="50">
        <f t="shared" si="0"/>
        <v>0.55681818181818177</v>
      </c>
      <c r="F11" s="10">
        <v>8</v>
      </c>
      <c r="G11" s="1">
        <v>58</v>
      </c>
      <c r="H11" s="50">
        <f t="shared" si="1"/>
        <v>0.13793103448275862</v>
      </c>
      <c r="I11" s="10">
        <v>4</v>
      </c>
      <c r="J11" s="1">
        <v>47</v>
      </c>
      <c r="K11" s="50">
        <f t="shared" si="4"/>
        <v>8.5106382978723402E-2</v>
      </c>
      <c r="L11" s="10">
        <v>11</v>
      </c>
      <c r="M11" s="1">
        <v>82</v>
      </c>
      <c r="N11" s="50">
        <f>L11/M11</f>
        <v>0.13414634146341464</v>
      </c>
      <c r="O11" s="10"/>
      <c r="P11" s="1"/>
      <c r="Q11" s="50"/>
      <c r="R11" s="10"/>
      <c r="S11" s="1"/>
      <c r="T11" s="50"/>
      <c r="U11" s="10">
        <f t="shared" si="2"/>
        <v>72</v>
      </c>
      <c r="V11" s="1">
        <f t="shared" si="2"/>
        <v>275</v>
      </c>
      <c r="W11" s="50">
        <f t="shared" si="3"/>
        <v>0.26181818181818184</v>
      </c>
    </row>
    <row r="12" spans="1:23" ht="28.8" x14ac:dyDescent="0.3">
      <c r="A12" s="3" t="s">
        <v>1</v>
      </c>
      <c r="B12" s="5" t="s">
        <v>13</v>
      </c>
      <c r="C12" s="10">
        <v>19</v>
      </c>
      <c r="D12" s="1">
        <v>54</v>
      </c>
      <c r="E12" s="50">
        <f t="shared" si="0"/>
        <v>0.35185185185185186</v>
      </c>
      <c r="F12" s="10">
        <v>14</v>
      </c>
      <c r="G12" s="1">
        <v>45</v>
      </c>
      <c r="H12" s="50">
        <f t="shared" si="1"/>
        <v>0.31111111111111112</v>
      </c>
      <c r="I12" s="10">
        <v>12</v>
      </c>
      <c r="J12" s="1">
        <v>43</v>
      </c>
      <c r="K12" s="50">
        <f t="shared" si="4"/>
        <v>0.27906976744186046</v>
      </c>
      <c r="L12" s="10"/>
      <c r="M12" s="1"/>
      <c r="N12" s="50"/>
      <c r="O12" s="10"/>
      <c r="P12" s="1"/>
      <c r="Q12" s="50"/>
      <c r="R12" s="10"/>
      <c r="S12" s="1"/>
      <c r="T12" s="50"/>
      <c r="U12" s="10">
        <f t="shared" si="2"/>
        <v>45</v>
      </c>
      <c r="V12" s="1">
        <f t="shared" si="2"/>
        <v>142</v>
      </c>
      <c r="W12" s="50">
        <f t="shared" si="3"/>
        <v>0.31690140845070425</v>
      </c>
    </row>
    <row r="13" spans="1:23" ht="43.2" x14ac:dyDescent="0.3">
      <c r="A13" s="3" t="s">
        <v>1</v>
      </c>
      <c r="B13" s="5" t="s">
        <v>14</v>
      </c>
      <c r="C13" s="10">
        <v>14</v>
      </c>
      <c r="D13" s="1">
        <v>79</v>
      </c>
      <c r="E13" s="50">
        <f t="shared" si="0"/>
        <v>0.17721518987341772</v>
      </c>
      <c r="F13" s="10">
        <v>14</v>
      </c>
      <c r="G13" s="1">
        <v>136</v>
      </c>
      <c r="H13" s="50">
        <f t="shared" si="1"/>
        <v>0.10294117647058823</v>
      </c>
      <c r="I13" s="10">
        <v>8</v>
      </c>
      <c r="J13" s="1">
        <v>121</v>
      </c>
      <c r="K13" s="50">
        <f t="shared" si="4"/>
        <v>6.6115702479338845E-2</v>
      </c>
      <c r="L13" s="10"/>
      <c r="M13" s="1"/>
      <c r="N13" s="50"/>
      <c r="O13" s="10"/>
      <c r="P13" s="1"/>
      <c r="Q13" s="50"/>
      <c r="R13" s="10"/>
      <c r="S13" s="1"/>
      <c r="T13" s="50"/>
      <c r="U13" s="10">
        <f t="shared" si="2"/>
        <v>36</v>
      </c>
      <c r="V13" s="1">
        <f t="shared" si="2"/>
        <v>336</v>
      </c>
      <c r="W13" s="50">
        <f t="shared" si="3"/>
        <v>0.10714285714285714</v>
      </c>
    </row>
    <row r="14" spans="1:23" ht="72" x14ac:dyDescent="0.3">
      <c r="A14" s="3" t="s">
        <v>1</v>
      </c>
      <c r="B14" s="5" t="s">
        <v>15</v>
      </c>
      <c r="C14" s="10">
        <v>10</v>
      </c>
      <c r="D14" s="1">
        <v>26</v>
      </c>
      <c r="E14" s="50">
        <f t="shared" si="0"/>
        <v>0.38461538461538464</v>
      </c>
      <c r="F14" s="10">
        <v>3</v>
      </c>
      <c r="G14" s="1">
        <v>16</v>
      </c>
      <c r="H14" s="50">
        <f t="shared" si="1"/>
        <v>0.1875</v>
      </c>
      <c r="I14" s="10">
        <v>1</v>
      </c>
      <c r="J14" s="1">
        <v>32</v>
      </c>
      <c r="K14" s="50">
        <f t="shared" si="4"/>
        <v>3.125E-2</v>
      </c>
      <c r="L14" s="10"/>
      <c r="M14" s="1"/>
      <c r="N14" s="50"/>
      <c r="O14" s="10"/>
      <c r="P14" s="1"/>
      <c r="Q14" s="50"/>
      <c r="R14" s="10"/>
      <c r="S14" s="1"/>
      <c r="T14" s="50"/>
      <c r="U14" s="10">
        <f t="shared" si="2"/>
        <v>14</v>
      </c>
      <c r="V14" s="1">
        <f t="shared" si="2"/>
        <v>74</v>
      </c>
      <c r="W14" s="50">
        <f t="shared" si="3"/>
        <v>0.1891891891891892</v>
      </c>
    </row>
    <row r="15" spans="1:23" x14ac:dyDescent="0.3">
      <c r="A15" s="3" t="s">
        <v>1</v>
      </c>
      <c r="B15" s="5" t="s">
        <v>16</v>
      </c>
      <c r="C15" s="10">
        <v>4</v>
      </c>
      <c r="D15" s="1">
        <v>28</v>
      </c>
      <c r="E15" s="50">
        <f t="shared" si="0"/>
        <v>0.14285714285714285</v>
      </c>
      <c r="F15" s="10"/>
      <c r="G15" s="1">
        <v>29</v>
      </c>
      <c r="H15" s="50"/>
      <c r="I15" s="10">
        <v>2</v>
      </c>
      <c r="J15" s="1">
        <v>59</v>
      </c>
      <c r="K15" s="50">
        <f t="shared" si="4"/>
        <v>3.3898305084745763E-2</v>
      </c>
      <c r="L15" s="10"/>
      <c r="M15" s="1"/>
      <c r="N15" s="50"/>
      <c r="O15" s="10"/>
      <c r="P15" s="1"/>
      <c r="Q15" s="50"/>
      <c r="R15" s="10"/>
      <c r="S15" s="1"/>
      <c r="T15" s="50"/>
      <c r="U15" s="10">
        <f t="shared" si="2"/>
        <v>6</v>
      </c>
      <c r="V15" s="1">
        <f t="shared" si="2"/>
        <v>116</v>
      </c>
      <c r="W15" s="50">
        <f t="shared" si="3"/>
        <v>5.1724137931034482E-2</v>
      </c>
    </row>
    <row r="16" spans="1:23" ht="43.2" x14ac:dyDescent="0.3">
      <c r="A16" s="3" t="s">
        <v>1</v>
      </c>
      <c r="B16" s="5" t="s">
        <v>17</v>
      </c>
      <c r="C16" s="10">
        <v>6</v>
      </c>
      <c r="D16" s="1">
        <v>24</v>
      </c>
      <c r="E16" s="50">
        <f t="shared" si="0"/>
        <v>0.25</v>
      </c>
      <c r="F16" s="10"/>
      <c r="G16" s="1">
        <v>19</v>
      </c>
      <c r="H16" s="50"/>
      <c r="I16" s="10">
        <v>6</v>
      </c>
      <c r="J16" s="1">
        <v>29</v>
      </c>
      <c r="K16" s="50">
        <f t="shared" si="4"/>
        <v>0.20689655172413793</v>
      </c>
      <c r="L16" s="10"/>
      <c r="M16" s="1"/>
      <c r="N16" s="50"/>
      <c r="O16" s="10"/>
      <c r="P16" s="1"/>
      <c r="Q16" s="50"/>
      <c r="R16" s="10"/>
      <c r="S16" s="1"/>
      <c r="T16" s="50"/>
      <c r="U16" s="10">
        <f t="shared" si="2"/>
        <v>12</v>
      </c>
      <c r="V16" s="1">
        <f t="shared" si="2"/>
        <v>72</v>
      </c>
      <c r="W16" s="50">
        <f t="shared" si="3"/>
        <v>0.16666666666666666</v>
      </c>
    </row>
    <row r="17" spans="1:23" ht="57.6" x14ac:dyDescent="0.3">
      <c r="A17" s="52" t="s">
        <v>1</v>
      </c>
      <c r="B17" s="53" t="s">
        <v>18</v>
      </c>
      <c r="C17" s="54">
        <v>20</v>
      </c>
      <c r="D17" s="55">
        <v>86</v>
      </c>
      <c r="E17" s="56">
        <f t="shared" si="0"/>
        <v>0.23255813953488372</v>
      </c>
      <c r="F17" s="54">
        <v>11</v>
      </c>
      <c r="G17" s="55">
        <v>85</v>
      </c>
      <c r="H17" s="56">
        <f t="shared" si="1"/>
        <v>0.12941176470588237</v>
      </c>
      <c r="I17" s="54">
        <v>13</v>
      </c>
      <c r="J17" s="55">
        <v>122</v>
      </c>
      <c r="K17" s="56">
        <f t="shared" si="4"/>
        <v>0.10655737704918032</v>
      </c>
      <c r="L17" s="54"/>
      <c r="M17" s="55"/>
      <c r="N17" s="56"/>
      <c r="O17" s="54"/>
      <c r="P17" s="55"/>
      <c r="Q17" s="56"/>
      <c r="R17" s="54"/>
      <c r="S17" s="55"/>
      <c r="T17" s="56"/>
      <c r="U17" s="54">
        <f t="shared" si="2"/>
        <v>44</v>
      </c>
      <c r="V17" s="55">
        <f t="shared" si="2"/>
        <v>293</v>
      </c>
      <c r="W17" s="56">
        <f t="shared" si="3"/>
        <v>0.15017064846416384</v>
      </c>
    </row>
    <row r="22" spans="1:23" x14ac:dyDescent="0.3">
      <c r="A22" s="58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60"/>
    </row>
    <row r="23" spans="1:23" x14ac:dyDescent="0.3">
      <c r="A23" s="45"/>
      <c r="B23" s="46"/>
      <c r="C23" s="47"/>
      <c r="D23" s="48"/>
      <c r="E23" s="49"/>
      <c r="F23" s="47"/>
      <c r="G23" s="48"/>
      <c r="H23" s="49"/>
      <c r="I23" s="47"/>
      <c r="J23" s="48"/>
      <c r="K23" s="49"/>
      <c r="L23" s="47"/>
      <c r="M23" s="48"/>
      <c r="N23" s="49"/>
      <c r="O23" s="47"/>
      <c r="P23" s="48"/>
      <c r="Q23" s="49"/>
      <c r="R23" s="47"/>
      <c r="S23" s="48"/>
      <c r="T23" s="49"/>
      <c r="U23" s="47"/>
      <c r="V23" s="48"/>
      <c r="W23" s="49"/>
    </row>
    <row r="24" spans="1:23" x14ac:dyDescent="0.3">
      <c r="A24" s="3"/>
      <c r="B24" s="5"/>
      <c r="C24" s="10"/>
      <c r="D24" s="1"/>
      <c r="E24" s="50"/>
      <c r="F24" s="10"/>
      <c r="G24" s="1"/>
      <c r="H24" s="50"/>
      <c r="I24" s="10"/>
      <c r="J24" s="1"/>
      <c r="K24" s="50"/>
      <c r="L24" s="10"/>
      <c r="M24" s="1"/>
      <c r="N24" s="50"/>
      <c r="O24" s="10"/>
      <c r="P24" s="1"/>
      <c r="Q24" s="50"/>
      <c r="R24" s="10"/>
      <c r="S24" s="1"/>
      <c r="T24" s="50"/>
      <c r="U24" s="10"/>
      <c r="V24" s="1"/>
      <c r="W24" s="50"/>
    </row>
    <row r="25" spans="1:23" x14ac:dyDescent="0.3">
      <c r="A25" s="3"/>
      <c r="B25" s="5"/>
      <c r="C25" s="10"/>
      <c r="D25" s="1"/>
      <c r="E25" s="50"/>
      <c r="F25" s="10"/>
      <c r="G25" s="1"/>
      <c r="H25" s="50"/>
      <c r="I25" s="10"/>
      <c r="J25" s="1"/>
      <c r="K25" s="50"/>
      <c r="L25" s="10"/>
      <c r="M25" s="1"/>
      <c r="N25" s="50"/>
      <c r="O25" s="10"/>
      <c r="P25" s="1"/>
      <c r="Q25" s="50"/>
      <c r="R25" s="10"/>
      <c r="S25" s="1"/>
      <c r="T25" s="50"/>
      <c r="U25" s="10"/>
      <c r="V25" s="1"/>
      <c r="W25" s="50"/>
    </row>
    <row r="26" spans="1:23" x14ac:dyDescent="0.3">
      <c r="A26" s="3"/>
      <c r="B26" s="5"/>
      <c r="C26" s="10"/>
      <c r="D26" s="1"/>
      <c r="E26" s="50"/>
      <c r="F26" s="10"/>
      <c r="G26" s="1"/>
      <c r="H26" s="50"/>
      <c r="I26" s="10"/>
      <c r="J26" s="1"/>
      <c r="K26" s="50"/>
      <c r="L26" s="10"/>
      <c r="M26" s="1"/>
      <c r="N26" s="50"/>
      <c r="O26" s="10"/>
      <c r="P26" s="1"/>
      <c r="Q26" s="50"/>
      <c r="R26" s="10"/>
      <c r="S26" s="1"/>
      <c r="T26" s="50"/>
      <c r="U26" s="10"/>
      <c r="V26" s="1"/>
      <c r="W26" s="50"/>
    </row>
    <row r="27" spans="1:23" x14ac:dyDescent="0.3">
      <c r="A27" s="3"/>
      <c r="B27" s="5"/>
      <c r="C27" s="10"/>
      <c r="D27" s="1"/>
      <c r="E27" s="50"/>
      <c r="F27" s="10"/>
      <c r="G27" s="1"/>
      <c r="H27" s="50"/>
      <c r="I27" s="10"/>
      <c r="J27" s="1"/>
      <c r="K27" s="50"/>
      <c r="L27" s="10"/>
      <c r="M27" s="1"/>
      <c r="N27" s="50"/>
      <c r="O27" s="10"/>
      <c r="P27" s="1"/>
      <c r="Q27" s="50"/>
      <c r="R27" s="10"/>
      <c r="S27" s="1"/>
      <c r="T27" s="50"/>
      <c r="U27" s="10"/>
      <c r="V27" s="1"/>
      <c r="W27" s="50"/>
    </row>
    <row r="28" spans="1:23" x14ac:dyDescent="0.3">
      <c r="A28" s="3"/>
      <c r="B28" s="5"/>
      <c r="C28" s="10"/>
      <c r="D28" s="1"/>
      <c r="E28" s="50"/>
      <c r="F28" s="10"/>
      <c r="G28" s="1"/>
      <c r="H28" s="50"/>
      <c r="I28" s="10"/>
      <c r="J28" s="1"/>
      <c r="K28" s="50"/>
      <c r="L28" s="10"/>
      <c r="M28" s="1"/>
      <c r="N28" s="50"/>
      <c r="O28" s="10"/>
      <c r="P28" s="1"/>
      <c r="Q28" s="50"/>
      <c r="R28" s="10"/>
      <c r="S28" s="1"/>
      <c r="T28" s="50"/>
      <c r="U28" s="10"/>
      <c r="V28" s="1"/>
      <c r="W28" s="50"/>
    </row>
    <row r="29" spans="1:23" x14ac:dyDescent="0.3">
      <c r="A29" s="3"/>
      <c r="B29" s="5"/>
      <c r="C29" s="10"/>
      <c r="D29" s="1"/>
      <c r="E29" s="50"/>
      <c r="F29" s="10"/>
      <c r="G29" s="1"/>
      <c r="H29" s="50"/>
      <c r="I29" s="10"/>
      <c r="J29" s="1"/>
      <c r="K29" s="50"/>
      <c r="L29" s="10"/>
      <c r="M29" s="1"/>
      <c r="N29" s="50"/>
      <c r="O29" s="10"/>
      <c r="P29" s="1"/>
      <c r="Q29" s="50"/>
      <c r="R29" s="10"/>
      <c r="S29" s="1"/>
      <c r="T29" s="50"/>
      <c r="U29" s="10"/>
      <c r="V29" s="1"/>
      <c r="W29" s="50"/>
    </row>
    <row r="30" spans="1:23" x14ac:dyDescent="0.3">
      <c r="A30" s="3"/>
      <c r="B30" s="5"/>
      <c r="C30" s="10"/>
      <c r="D30" s="1"/>
      <c r="E30" s="50"/>
      <c r="F30" s="10"/>
      <c r="G30" s="1"/>
      <c r="H30" s="50"/>
      <c r="I30" s="10"/>
      <c r="J30" s="1"/>
      <c r="K30" s="50"/>
      <c r="L30" s="10"/>
      <c r="M30" s="1"/>
      <c r="N30" s="50"/>
      <c r="O30" s="10"/>
      <c r="P30" s="1"/>
      <c r="Q30" s="50"/>
      <c r="R30" s="10"/>
      <c r="S30" s="1"/>
      <c r="T30" s="50"/>
      <c r="U30" s="10"/>
      <c r="V30" s="1"/>
      <c r="W30" s="50"/>
    </row>
    <row r="31" spans="1:23" x14ac:dyDescent="0.3">
      <c r="A31" s="3"/>
      <c r="B31" s="5"/>
      <c r="C31" s="10"/>
      <c r="D31" s="1"/>
      <c r="E31" s="50"/>
      <c r="F31" s="10"/>
      <c r="G31" s="1"/>
      <c r="H31" s="50"/>
      <c r="I31" s="10"/>
      <c r="J31" s="1"/>
      <c r="K31" s="50"/>
      <c r="L31" s="10"/>
      <c r="M31" s="1"/>
      <c r="N31" s="50"/>
      <c r="O31" s="10"/>
      <c r="P31" s="1"/>
      <c r="Q31" s="50"/>
      <c r="R31" s="10"/>
      <c r="S31" s="1"/>
      <c r="T31" s="50"/>
      <c r="U31" s="10"/>
      <c r="V31" s="1"/>
      <c r="W31" s="50"/>
    </row>
    <row r="32" spans="1:23" x14ac:dyDescent="0.3">
      <c r="A32" s="3"/>
      <c r="B32" s="5"/>
      <c r="C32" s="10"/>
      <c r="D32" s="1"/>
      <c r="E32" s="50"/>
      <c r="F32" s="10"/>
      <c r="G32" s="1"/>
      <c r="H32" s="50"/>
      <c r="I32" s="10"/>
      <c r="J32" s="1"/>
      <c r="K32" s="50"/>
      <c r="L32" s="10"/>
      <c r="M32" s="1"/>
      <c r="N32" s="50"/>
      <c r="O32" s="10"/>
      <c r="P32" s="1"/>
      <c r="Q32" s="50"/>
      <c r="R32" s="10"/>
      <c r="S32" s="1"/>
      <c r="T32" s="50"/>
      <c r="U32" s="10"/>
      <c r="V32" s="1"/>
      <c r="W32" s="50"/>
    </row>
    <row r="33" spans="1:23" x14ac:dyDescent="0.3">
      <c r="A33" s="3"/>
      <c r="B33" s="5"/>
      <c r="C33" s="10"/>
      <c r="D33" s="1"/>
      <c r="E33" s="50"/>
      <c r="F33" s="10"/>
      <c r="G33" s="1"/>
      <c r="H33" s="50"/>
      <c r="I33" s="10"/>
      <c r="J33" s="1"/>
      <c r="K33" s="50"/>
      <c r="L33" s="10"/>
      <c r="M33" s="1"/>
      <c r="N33" s="50"/>
      <c r="O33" s="10"/>
      <c r="P33" s="1"/>
      <c r="Q33" s="50"/>
      <c r="R33" s="10"/>
      <c r="S33" s="1"/>
      <c r="T33" s="50"/>
      <c r="U33" s="10"/>
      <c r="V33" s="1"/>
      <c r="W33" s="50"/>
    </row>
    <row r="34" spans="1:23" x14ac:dyDescent="0.3">
      <c r="A34" s="3"/>
      <c r="B34" s="5"/>
      <c r="C34" s="10"/>
      <c r="D34" s="1"/>
      <c r="E34" s="50"/>
      <c r="F34" s="10"/>
      <c r="G34" s="1"/>
      <c r="H34" s="50"/>
      <c r="I34" s="10"/>
      <c r="J34" s="1"/>
      <c r="K34" s="50"/>
      <c r="L34" s="10"/>
      <c r="M34" s="1"/>
      <c r="N34" s="50"/>
      <c r="O34" s="10"/>
      <c r="P34" s="1"/>
      <c r="Q34" s="50"/>
      <c r="R34" s="10"/>
      <c r="S34" s="1"/>
      <c r="T34" s="50"/>
      <c r="U34" s="10"/>
      <c r="V34" s="1"/>
      <c r="W34" s="50"/>
    </row>
    <row r="35" spans="1:23" x14ac:dyDescent="0.3">
      <c r="A35" s="3"/>
      <c r="B35" s="5"/>
      <c r="C35" s="10"/>
      <c r="D35" s="1"/>
      <c r="E35" s="50"/>
      <c r="F35" s="10"/>
      <c r="G35" s="1"/>
      <c r="H35" s="50"/>
      <c r="I35" s="10"/>
      <c r="J35" s="1"/>
      <c r="K35" s="50"/>
      <c r="L35" s="10"/>
      <c r="M35" s="1"/>
      <c r="N35" s="50"/>
      <c r="O35" s="10"/>
      <c r="P35" s="1"/>
      <c r="Q35" s="50"/>
      <c r="R35" s="10"/>
      <c r="S35" s="1"/>
      <c r="T35" s="50"/>
      <c r="U35" s="10"/>
      <c r="V35" s="1"/>
      <c r="W35" s="50"/>
    </row>
    <row r="36" spans="1:23" x14ac:dyDescent="0.3">
      <c r="A36" s="3"/>
      <c r="B36" s="5"/>
      <c r="C36" s="10"/>
      <c r="D36" s="1"/>
      <c r="E36" s="50"/>
      <c r="F36" s="10"/>
      <c r="G36" s="1"/>
      <c r="H36" s="50"/>
      <c r="I36" s="10"/>
      <c r="J36" s="1"/>
      <c r="K36" s="50"/>
      <c r="L36" s="10"/>
      <c r="M36" s="1"/>
      <c r="N36" s="50"/>
      <c r="O36" s="10"/>
      <c r="P36" s="1"/>
      <c r="Q36" s="50"/>
      <c r="R36" s="10"/>
      <c r="S36" s="1"/>
      <c r="T36" s="50"/>
      <c r="U36" s="10"/>
      <c r="V36" s="1"/>
      <c r="W36" s="50"/>
    </row>
    <row r="37" spans="1:23" x14ac:dyDescent="0.3">
      <c r="A37" s="3"/>
      <c r="B37" s="5"/>
      <c r="C37" s="10"/>
      <c r="D37" s="1"/>
      <c r="E37" s="50"/>
      <c r="F37" s="10"/>
      <c r="G37" s="1"/>
      <c r="H37" s="50"/>
      <c r="I37" s="10"/>
      <c r="J37" s="1"/>
      <c r="K37" s="50"/>
      <c r="L37" s="10"/>
      <c r="M37" s="1"/>
      <c r="N37" s="50"/>
      <c r="O37" s="10"/>
      <c r="P37" s="1"/>
      <c r="Q37" s="50"/>
      <c r="R37" s="10"/>
      <c r="S37" s="1"/>
      <c r="T37" s="50"/>
      <c r="U37" s="10"/>
      <c r="V37" s="1"/>
      <c r="W37" s="50"/>
    </row>
    <row r="38" spans="1:23" ht="15" thickBot="1" x14ac:dyDescent="0.35">
      <c r="A38" s="4"/>
      <c r="B38" s="6"/>
      <c r="C38" s="12"/>
      <c r="D38" s="13"/>
      <c r="E38" s="61"/>
      <c r="F38" s="12"/>
      <c r="G38" s="13"/>
      <c r="H38" s="61"/>
      <c r="I38" s="12"/>
      <c r="J38" s="13"/>
      <c r="K38" s="61"/>
      <c r="L38" s="12"/>
      <c r="M38" s="13"/>
      <c r="N38" s="61"/>
      <c r="O38" s="12"/>
      <c r="P38" s="13"/>
      <c r="Q38" s="61"/>
      <c r="R38" s="12"/>
      <c r="S38" s="13"/>
      <c r="T38" s="61"/>
      <c r="U38" s="12"/>
      <c r="V38" s="13"/>
      <c r="W38" s="61"/>
    </row>
    <row r="42" spans="1:23" ht="15" thickBot="1" x14ac:dyDescent="0.35"/>
    <row r="43" spans="1:23" ht="15" thickBot="1" x14ac:dyDescent="0.35">
      <c r="A43" s="62"/>
      <c r="B43" s="62"/>
      <c r="C43" s="82"/>
      <c r="D43" s="83"/>
      <c r="E43" s="84"/>
      <c r="F43" s="82"/>
      <c r="G43" s="83"/>
      <c r="H43" s="84"/>
      <c r="I43" s="82"/>
      <c r="J43" s="83"/>
      <c r="K43" s="84"/>
      <c r="L43" s="82"/>
      <c r="M43" s="83"/>
      <c r="N43" s="84"/>
      <c r="O43" s="82"/>
      <c r="P43" s="83"/>
      <c r="Q43" s="84"/>
      <c r="R43" s="82"/>
      <c r="S43" s="83"/>
      <c r="T43" s="84"/>
      <c r="U43" s="82"/>
      <c r="V43" s="83"/>
      <c r="W43" s="84"/>
    </row>
    <row r="44" spans="1:23" x14ac:dyDescent="0.3">
      <c r="A44" s="25"/>
      <c r="B44" s="63"/>
      <c r="C44" s="64"/>
      <c r="D44" s="28"/>
      <c r="E44" s="29"/>
      <c r="F44" s="64"/>
      <c r="G44" s="28"/>
      <c r="H44" s="29"/>
      <c r="I44" s="64"/>
      <c r="J44" s="28"/>
      <c r="K44" s="29"/>
      <c r="L44" s="64"/>
      <c r="M44" s="28"/>
      <c r="N44" s="29"/>
      <c r="O44" s="64"/>
      <c r="P44" s="28"/>
      <c r="Q44" s="29"/>
      <c r="R44" s="64"/>
      <c r="S44" s="28"/>
      <c r="T44" s="29"/>
      <c r="U44" s="64"/>
      <c r="V44" s="28"/>
      <c r="W44" s="29"/>
    </row>
    <row r="45" spans="1:23" x14ac:dyDescent="0.3">
      <c r="A45" s="3"/>
      <c r="B45" s="65"/>
      <c r="C45" s="66"/>
      <c r="D45" s="1"/>
      <c r="E45" s="11"/>
      <c r="F45" s="66"/>
      <c r="G45" s="1"/>
      <c r="H45" s="11"/>
      <c r="I45" s="66"/>
      <c r="J45" s="1"/>
      <c r="K45" s="11"/>
      <c r="L45" s="66"/>
      <c r="M45" s="1"/>
      <c r="N45" s="11"/>
      <c r="O45" s="66"/>
      <c r="P45" s="1"/>
      <c r="Q45" s="11"/>
      <c r="R45" s="66"/>
      <c r="S45" s="1"/>
      <c r="T45" s="11"/>
      <c r="U45" s="66"/>
      <c r="V45" s="1"/>
      <c r="W45" s="11"/>
    </row>
    <row r="46" spans="1:23" x14ac:dyDescent="0.3">
      <c r="A46" s="3"/>
      <c r="B46" s="21"/>
      <c r="C46" s="67"/>
      <c r="D46" s="68"/>
      <c r="E46" s="69"/>
      <c r="F46" s="67"/>
      <c r="G46" s="68"/>
      <c r="H46" s="69"/>
      <c r="I46" s="67"/>
      <c r="J46" s="68"/>
      <c r="K46" s="69"/>
      <c r="L46" s="67"/>
      <c r="M46" s="68"/>
      <c r="N46" s="69"/>
      <c r="O46" s="67"/>
      <c r="P46" s="68"/>
      <c r="Q46" s="69"/>
      <c r="R46" s="67"/>
      <c r="S46" s="68"/>
      <c r="T46" s="69"/>
      <c r="U46" s="67"/>
      <c r="V46" s="68"/>
      <c r="W46" s="69"/>
    </row>
    <row r="47" spans="1:23" x14ac:dyDescent="0.3">
      <c r="A47" s="3"/>
      <c r="B47" s="21"/>
      <c r="C47" s="67"/>
      <c r="D47" s="68"/>
      <c r="E47" s="69"/>
      <c r="F47" s="67"/>
      <c r="G47" s="68"/>
      <c r="H47" s="69"/>
      <c r="I47" s="67"/>
      <c r="J47" s="68"/>
      <c r="K47" s="69"/>
      <c r="L47" s="67"/>
      <c r="M47" s="68"/>
      <c r="N47" s="69"/>
      <c r="O47" s="67"/>
      <c r="P47" s="68"/>
      <c r="Q47" s="69"/>
      <c r="R47" s="67"/>
      <c r="S47" s="68"/>
      <c r="T47" s="69"/>
      <c r="U47" s="67"/>
      <c r="V47" s="68"/>
      <c r="W47" s="69"/>
    </row>
    <row r="48" spans="1:23" x14ac:dyDescent="0.3">
      <c r="A48" s="3"/>
      <c r="B48" s="21"/>
      <c r="C48" s="67"/>
      <c r="D48" s="68"/>
      <c r="E48" s="69"/>
      <c r="F48" s="67"/>
      <c r="G48" s="68"/>
      <c r="H48" s="69"/>
      <c r="I48" s="67"/>
      <c r="J48" s="68"/>
      <c r="K48" s="69"/>
      <c r="L48" s="67"/>
      <c r="M48" s="68"/>
      <c r="N48" s="69"/>
      <c r="O48" s="67"/>
      <c r="P48" s="68"/>
      <c r="Q48" s="69"/>
      <c r="R48" s="67"/>
      <c r="S48" s="68"/>
      <c r="T48" s="69"/>
      <c r="U48" s="67"/>
      <c r="V48" s="68"/>
      <c r="W48" s="69"/>
    </row>
    <row r="49" spans="1:23" x14ac:dyDescent="0.3">
      <c r="A49" s="3"/>
      <c r="B49" s="65"/>
      <c r="C49" s="66"/>
      <c r="D49" s="1"/>
      <c r="E49" s="11"/>
      <c r="F49" s="66"/>
      <c r="G49" s="1"/>
      <c r="H49" s="11"/>
      <c r="I49" s="66"/>
      <c r="J49" s="1"/>
      <c r="K49" s="11"/>
      <c r="L49" s="66"/>
      <c r="M49" s="1"/>
      <c r="N49" s="11"/>
      <c r="O49" s="66"/>
      <c r="P49" s="1"/>
      <c r="Q49" s="11"/>
      <c r="R49" s="66"/>
      <c r="S49" s="1"/>
      <c r="T49" s="11"/>
      <c r="U49" s="66"/>
      <c r="V49" s="1"/>
      <c r="W49" s="11"/>
    </row>
    <row r="50" spans="1:23" x14ac:dyDescent="0.3">
      <c r="A50" s="3"/>
      <c r="B50" s="65"/>
      <c r="C50" s="66"/>
      <c r="D50" s="1"/>
      <c r="E50" s="11"/>
      <c r="F50" s="66"/>
      <c r="G50" s="1"/>
      <c r="H50" s="11"/>
      <c r="I50" s="66"/>
      <c r="J50" s="1"/>
      <c r="K50" s="11"/>
      <c r="L50" s="66"/>
      <c r="M50" s="1"/>
      <c r="N50" s="11"/>
      <c r="O50" s="66"/>
      <c r="P50" s="1"/>
      <c r="Q50" s="11"/>
      <c r="R50" s="66"/>
      <c r="S50" s="1"/>
      <c r="T50" s="11"/>
      <c r="U50" s="66"/>
      <c r="V50" s="1"/>
      <c r="W50" s="11"/>
    </row>
    <row r="51" spans="1:23" x14ac:dyDescent="0.3">
      <c r="A51" s="3"/>
      <c r="B51" s="65"/>
      <c r="C51" s="66"/>
      <c r="D51" s="1"/>
      <c r="E51" s="11"/>
      <c r="F51" s="66"/>
      <c r="G51" s="1"/>
      <c r="H51" s="11"/>
      <c r="I51" s="66"/>
      <c r="J51" s="1"/>
      <c r="K51" s="11"/>
      <c r="L51" s="66"/>
      <c r="M51" s="1"/>
      <c r="N51" s="11"/>
      <c r="O51" s="66"/>
      <c r="P51" s="1"/>
      <c r="Q51" s="11"/>
      <c r="R51" s="66"/>
      <c r="S51" s="1"/>
      <c r="T51" s="11"/>
      <c r="U51" s="66"/>
      <c r="V51" s="1"/>
      <c r="W51" s="11"/>
    </row>
    <row r="52" spans="1:23" x14ac:dyDescent="0.3">
      <c r="A52" s="3"/>
      <c r="B52" s="65"/>
      <c r="C52" s="66"/>
      <c r="D52" s="1"/>
      <c r="E52" s="11"/>
      <c r="F52" s="66"/>
      <c r="G52" s="1"/>
      <c r="H52" s="11"/>
      <c r="I52" s="66"/>
      <c r="J52" s="1"/>
      <c r="K52" s="11"/>
      <c r="L52" s="66"/>
      <c r="M52" s="1"/>
      <c r="N52" s="11"/>
      <c r="O52" s="66"/>
      <c r="P52" s="1"/>
      <c r="Q52" s="11"/>
      <c r="R52" s="66"/>
      <c r="S52" s="1"/>
      <c r="T52" s="11"/>
      <c r="U52" s="66"/>
      <c r="V52" s="1"/>
      <c r="W52" s="11"/>
    </row>
    <row r="53" spans="1:23" x14ac:dyDescent="0.3">
      <c r="A53" s="3"/>
      <c r="B53" s="65"/>
      <c r="C53" s="66"/>
      <c r="D53" s="1"/>
      <c r="E53" s="11"/>
      <c r="F53" s="66"/>
      <c r="G53" s="1"/>
      <c r="H53" s="11"/>
      <c r="I53" s="66"/>
      <c r="J53" s="1"/>
      <c r="K53" s="11"/>
      <c r="L53" s="66"/>
      <c r="M53" s="1"/>
      <c r="N53" s="11"/>
      <c r="O53" s="66"/>
      <c r="P53" s="1"/>
      <c r="Q53" s="11"/>
      <c r="R53" s="66"/>
      <c r="S53" s="1"/>
      <c r="T53" s="11"/>
      <c r="U53" s="66"/>
      <c r="V53" s="1"/>
      <c r="W53" s="11"/>
    </row>
    <row r="54" spans="1:23" x14ac:dyDescent="0.3">
      <c r="A54" s="3"/>
      <c r="B54" s="65"/>
      <c r="C54" s="66"/>
      <c r="D54" s="1"/>
      <c r="E54" s="11"/>
      <c r="F54" s="66"/>
      <c r="G54" s="1"/>
      <c r="H54" s="11"/>
      <c r="I54" s="66"/>
      <c r="J54" s="1"/>
      <c r="K54" s="11"/>
      <c r="L54" s="66"/>
      <c r="M54" s="1"/>
      <c r="N54" s="11"/>
      <c r="O54" s="66"/>
      <c r="P54" s="1"/>
      <c r="Q54" s="11"/>
      <c r="R54" s="66"/>
      <c r="S54" s="1"/>
      <c r="T54" s="11"/>
      <c r="U54" s="66"/>
      <c r="V54" s="1"/>
      <c r="W54" s="11"/>
    </row>
    <row r="55" spans="1:23" x14ac:dyDescent="0.3">
      <c r="A55" s="3"/>
      <c r="B55" s="65"/>
      <c r="C55" s="66"/>
      <c r="D55" s="1"/>
      <c r="E55" s="11"/>
      <c r="F55" s="66"/>
      <c r="G55" s="1"/>
      <c r="H55" s="11"/>
      <c r="I55" s="66"/>
      <c r="J55" s="1"/>
      <c r="K55" s="11"/>
      <c r="L55" s="66"/>
      <c r="M55" s="1"/>
      <c r="N55" s="11"/>
      <c r="O55" s="66"/>
      <c r="P55" s="1"/>
      <c r="Q55" s="11"/>
      <c r="R55" s="66"/>
      <c r="S55" s="1"/>
      <c r="T55" s="11"/>
      <c r="U55" s="66"/>
      <c r="V55" s="1"/>
      <c r="W55" s="11"/>
    </row>
    <row r="56" spans="1:23" x14ac:dyDescent="0.3">
      <c r="A56" s="3"/>
      <c r="B56" s="65"/>
      <c r="C56" s="66"/>
      <c r="D56" s="1"/>
      <c r="E56" s="11"/>
      <c r="F56" s="66"/>
      <c r="G56" s="1"/>
      <c r="H56" s="11"/>
      <c r="I56" s="66"/>
      <c r="J56" s="1"/>
      <c r="K56" s="11"/>
      <c r="L56" s="66"/>
      <c r="M56" s="1"/>
      <c r="N56" s="11"/>
      <c r="O56" s="66"/>
      <c r="P56" s="1"/>
      <c r="Q56" s="11"/>
      <c r="R56" s="66"/>
      <c r="S56" s="1"/>
      <c r="T56" s="11"/>
      <c r="U56" s="66"/>
      <c r="V56" s="1"/>
      <c r="W56" s="11"/>
    </row>
    <row r="57" spans="1:23" x14ac:dyDescent="0.3">
      <c r="A57" s="3"/>
      <c r="B57" s="65"/>
      <c r="C57" s="70"/>
      <c r="D57" s="71"/>
      <c r="E57" s="72"/>
      <c r="F57" s="70"/>
      <c r="G57" s="71"/>
      <c r="H57" s="72"/>
      <c r="I57" s="70"/>
      <c r="J57" s="71"/>
      <c r="K57" s="72"/>
      <c r="L57" s="70"/>
      <c r="M57" s="71"/>
      <c r="N57" s="72"/>
      <c r="O57" s="70"/>
      <c r="P57" s="71"/>
      <c r="Q57" s="72"/>
      <c r="R57" s="70"/>
      <c r="S57" s="71"/>
      <c r="T57" s="72"/>
      <c r="U57" s="70"/>
      <c r="V57" s="71"/>
      <c r="W57" s="72"/>
    </row>
    <row r="58" spans="1:23" x14ac:dyDescent="0.3">
      <c r="A58" s="3"/>
      <c r="B58" s="65"/>
      <c r="C58" s="66"/>
      <c r="D58" s="1"/>
      <c r="E58" s="11"/>
      <c r="F58" s="66"/>
      <c r="G58" s="1"/>
      <c r="H58" s="11"/>
      <c r="I58" s="66"/>
      <c r="J58" s="1"/>
      <c r="K58" s="11"/>
      <c r="L58" s="66"/>
      <c r="M58" s="1"/>
      <c r="N58" s="11"/>
      <c r="O58" s="66"/>
      <c r="P58" s="1"/>
      <c r="Q58" s="11"/>
      <c r="R58" s="66"/>
      <c r="S58" s="1"/>
      <c r="T58" s="11"/>
      <c r="U58" s="66"/>
      <c r="V58" s="1"/>
      <c r="W58" s="11"/>
    </row>
    <row r="59" spans="1:23" x14ac:dyDescent="0.3">
      <c r="A59" s="3"/>
      <c r="B59" s="65"/>
      <c r="C59" s="66"/>
      <c r="D59" s="1"/>
      <c r="E59" s="11"/>
      <c r="F59" s="66"/>
      <c r="G59" s="1"/>
      <c r="H59" s="11"/>
      <c r="I59" s="66"/>
      <c r="J59" s="1"/>
      <c r="K59" s="11"/>
      <c r="L59" s="66"/>
      <c r="M59" s="1"/>
      <c r="N59" s="11"/>
      <c r="O59" s="66"/>
      <c r="P59" s="1"/>
      <c r="Q59" s="11"/>
      <c r="R59" s="66"/>
      <c r="S59" s="1"/>
      <c r="T59" s="11"/>
      <c r="U59" s="66"/>
      <c r="V59" s="1"/>
      <c r="W59" s="11"/>
    </row>
    <row r="60" spans="1:23" ht="15" thickBot="1" x14ac:dyDescent="0.35">
      <c r="A60" s="4"/>
      <c r="B60" s="6"/>
      <c r="C60" s="73"/>
      <c r="D60" s="13"/>
      <c r="E60" s="14"/>
      <c r="F60" s="73"/>
      <c r="G60" s="13"/>
      <c r="H60" s="14"/>
      <c r="I60" s="73"/>
      <c r="J60" s="13"/>
      <c r="K60" s="14"/>
      <c r="L60" s="73"/>
      <c r="M60" s="13"/>
      <c r="N60" s="14"/>
      <c r="O60" s="73"/>
      <c r="P60" s="13"/>
      <c r="Q60" s="14"/>
      <c r="R60" s="73"/>
      <c r="S60" s="13"/>
      <c r="T60" s="14"/>
      <c r="U60" s="73"/>
      <c r="V60" s="13"/>
      <c r="W60" s="14"/>
    </row>
    <row r="68" spans="1:23" x14ac:dyDescent="0.3">
      <c r="A68" s="3"/>
      <c r="B68" s="74"/>
      <c r="C68" s="10"/>
      <c r="D68" s="1"/>
      <c r="E68" s="11"/>
      <c r="F68" s="10"/>
      <c r="G68" s="1"/>
      <c r="H68" s="11"/>
      <c r="I68" s="10"/>
      <c r="J68" s="1"/>
      <c r="K68" s="11"/>
      <c r="L68" s="10"/>
      <c r="M68" s="1"/>
      <c r="N68" s="11"/>
      <c r="O68" s="10"/>
      <c r="P68" s="1"/>
      <c r="Q68" s="11"/>
      <c r="R68" s="10"/>
      <c r="S68" s="1"/>
      <c r="T68" s="11"/>
      <c r="U68" s="10"/>
      <c r="V68" s="1"/>
      <c r="W68" s="11"/>
    </row>
    <row r="69" spans="1:23" x14ac:dyDescent="0.3">
      <c r="A69" s="3"/>
      <c r="B69" s="74"/>
      <c r="C69" s="10"/>
      <c r="D69" s="1"/>
      <c r="E69" s="11"/>
      <c r="F69" s="10"/>
      <c r="G69" s="1"/>
      <c r="H69" s="11"/>
      <c r="I69" s="10"/>
      <c r="J69" s="1"/>
      <c r="K69" s="11"/>
      <c r="L69" s="10"/>
      <c r="M69" s="1"/>
      <c r="N69" s="11"/>
      <c r="O69" s="10"/>
      <c r="P69" s="1"/>
      <c r="Q69" s="11"/>
      <c r="R69" s="10"/>
      <c r="S69" s="1"/>
      <c r="T69" s="11"/>
      <c r="U69" s="10"/>
      <c r="V69" s="1"/>
      <c r="W69" s="11"/>
    </row>
    <row r="70" spans="1:23" x14ac:dyDescent="0.3">
      <c r="A70" s="3"/>
      <c r="B70" s="74"/>
      <c r="C70" s="10"/>
      <c r="D70" s="1"/>
      <c r="E70" s="11"/>
      <c r="F70" s="10"/>
      <c r="G70" s="1"/>
      <c r="H70" s="11"/>
      <c r="I70" s="10"/>
      <c r="J70" s="1"/>
      <c r="K70" s="11"/>
      <c r="L70" s="10"/>
      <c r="M70" s="1"/>
      <c r="N70" s="11"/>
      <c r="O70" s="10"/>
      <c r="P70" s="1"/>
      <c r="Q70" s="11"/>
      <c r="R70" s="10"/>
      <c r="S70" s="1"/>
      <c r="T70" s="11"/>
      <c r="U70" s="10"/>
      <c r="V70" s="1"/>
      <c r="W70" s="11"/>
    </row>
    <row r="71" spans="1:23" x14ac:dyDescent="0.3">
      <c r="A71" s="3"/>
      <c r="B71" s="74"/>
      <c r="C71" s="10"/>
      <c r="D71" s="1"/>
      <c r="E71" s="11"/>
      <c r="F71" s="10"/>
      <c r="G71" s="1"/>
      <c r="H71" s="11"/>
      <c r="I71" s="10"/>
      <c r="J71" s="1"/>
      <c r="K71" s="11"/>
      <c r="L71" s="10"/>
      <c r="M71" s="1"/>
      <c r="N71" s="11"/>
      <c r="O71" s="10"/>
      <c r="P71" s="1"/>
      <c r="Q71" s="11"/>
      <c r="R71" s="10"/>
      <c r="S71" s="1"/>
      <c r="T71" s="11"/>
      <c r="U71" s="10"/>
      <c r="V71" s="1"/>
      <c r="W71" s="11"/>
    </row>
    <row r="72" spans="1:23" x14ac:dyDescent="0.3">
      <c r="A72" s="3"/>
      <c r="B72" s="74"/>
      <c r="C72" s="10"/>
      <c r="D72" s="1"/>
      <c r="E72" s="11"/>
      <c r="F72" s="10"/>
      <c r="G72" s="1"/>
      <c r="H72" s="11"/>
      <c r="I72" s="10"/>
      <c r="J72" s="1"/>
      <c r="K72" s="11"/>
      <c r="L72" s="10"/>
      <c r="M72" s="1"/>
      <c r="N72" s="11"/>
      <c r="O72" s="10"/>
      <c r="P72" s="1"/>
      <c r="Q72" s="11"/>
      <c r="R72" s="10"/>
      <c r="S72" s="1"/>
      <c r="T72" s="11"/>
      <c r="U72" s="10"/>
      <c r="V72" s="1"/>
      <c r="W72" s="11"/>
    </row>
    <row r="73" spans="1:23" x14ac:dyDescent="0.3">
      <c r="A73" s="3"/>
      <c r="B73" s="74"/>
      <c r="C73" s="10"/>
      <c r="D73" s="1"/>
      <c r="E73" s="11"/>
      <c r="F73" s="10"/>
      <c r="G73" s="1"/>
      <c r="H73" s="11"/>
      <c r="I73" s="10"/>
      <c r="J73" s="1"/>
      <c r="K73" s="11"/>
      <c r="L73" s="10"/>
      <c r="M73" s="1"/>
      <c r="N73" s="11"/>
      <c r="O73" s="10"/>
      <c r="P73" s="1"/>
      <c r="Q73" s="11"/>
      <c r="R73" s="10"/>
      <c r="S73" s="1"/>
      <c r="T73" s="11"/>
      <c r="U73" s="10"/>
      <c r="V73" s="1"/>
      <c r="W73" s="11"/>
    </row>
    <row r="74" spans="1:23" x14ac:dyDescent="0.3">
      <c r="A74" s="3"/>
      <c r="B74" s="74"/>
      <c r="C74" s="10"/>
      <c r="D74" s="1"/>
      <c r="E74" s="11"/>
      <c r="F74" s="10"/>
      <c r="G74" s="1"/>
      <c r="H74" s="11"/>
      <c r="I74" s="10"/>
      <c r="J74" s="1"/>
      <c r="K74" s="11"/>
      <c r="L74" s="10"/>
      <c r="M74" s="1"/>
      <c r="N74" s="11"/>
      <c r="O74" s="10"/>
      <c r="P74" s="1"/>
      <c r="Q74" s="11"/>
      <c r="R74" s="10"/>
      <c r="S74" s="1"/>
      <c r="T74" s="11"/>
      <c r="U74" s="10"/>
      <c r="V74" s="1"/>
      <c r="W74" s="11"/>
    </row>
    <row r="75" spans="1:23" x14ac:dyDescent="0.3">
      <c r="A75" s="3"/>
      <c r="B75" s="74"/>
      <c r="C75" s="10"/>
      <c r="D75" s="1"/>
      <c r="E75" s="11"/>
      <c r="F75" s="10"/>
      <c r="G75" s="1"/>
      <c r="H75" s="11"/>
      <c r="I75" s="10"/>
      <c r="J75" s="1"/>
      <c r="K75" s="11"/>
      <c r="L75" s="10"/>
      <c r="M75" s="1"/>
      <c r="N75" s="11"/>
      <c r="O75" s="10"/>
      <c r="P75" s="1"/>
      <c r="Q75" s="11"/>
      <c r="R75" s="10"/>
      <c r="S75" s="1"/>
      <c r="T75" s="11"/>
      <c r="U75" s="10"/>
      <c r="V75" s="1"/>
      <c r="W75" s="11"/>
    </row>
    <row r="76" spans="1:23" x14ac:dyDescent="0.3">
      <c r="A76" s="3"/>
      <c r="B76" s="74"/>
      <c r="C76" s="10"/>
      <c r="D76" s="1"/>
      <c r="E76" s="11"/>
      <c r="F76" s="10"/>
      <c r="G76" s="1"/>
      <c r="H76" s="11"/>
      <c r="I76" s="10"/>
      <c r="J76" s="1"/>
      <c r="K76" s="11"/>
      <c r="L76" s="10"/>
      <c r="M76" s="1"/>
      <c r="N76" s="11"/>
      <c r="O76" s="10"/>
      <c r="P76" s="1"/>
      <c r="Q76" s="11"/>
      <c r="R76" s="10"/>
      <c r="S76" s="1"/>
      <c r="T76" s="11"/>
      <c r="U76" s="10"/>
      <c r="V76" s="1"/>
      <c r="W76" s="11"/>
    </row>
    <row r="77" spans="1:23" x14ac:dyDescent="0.3">
      <c r="A77" s="3"/>
      <c r="B77" s="74"/>
      <c r="C77" s="10"/>
      <c r="D77" s="1"/>
      <c r="E77" s="11"/>
      <c r="F77" s="10"/>
      <c r="G77" s="1"/>
      <c r="H77" s="11"/>
      <c r="I77" s="10"/>
      <c r="J77" s="1"/>
      <c r="K77" s="11"/>
      <c r="L77" s="10"/>
      <c r="M77" s="1"/>
      <c r="N77" s="11"/>
      <c r="O77" s="10"/>
      <c r="P77" s="1"/>
      <c r="Q77" s="11"/>
      <c r="R77" s="10"/>
      <c r="S77" s="1"/>
      <c r="T77" s="11"/>
      <c r="U77" s="10"/>
      <c r="V77" s="1"/>
      <c r="W77" s="11"/>
    </row>
    <row r="78" spans="1:23" x14ac:dyDescent="0.3">
      <c r="A78" s="3"/>
      <c r="B78" s="74"/>
      <c r="C78" s="10"/>
      <c r="D78" s="1"/>
      <c r="E78" s="11"/>
      <c r="F78" s="10"/>
      <c r="G78" s="1"/>
      <c r="H78" s="11"/>
      <c r="I78" s="10"/>
      <c r="J78" s="1"/>
      <c r="K78" s="11"/>
      <c r="L78" s="10"/>
      <c r="M78" s="1"/>
      <c r="N78" s="11"/>
      <c r="O78" s="10"/>
      <c r="P78" s="1"/>
      <c r="Q78" s="11"/>
      <c r="R78" s="10"/>
      <c r="S78" s="1"/>
      <c r="T78" s="11"/>
      <c r="U78" s="10"/>
      <c r="V78" s="1"/>
      <c r="W78" s="11"/>
    </row>
    <row r="79" spans="1:23" x14ac:dyDescent="0.3">
      <c r="A79" s="3"/>
      <c r="B79" s="74"/>
      <c r="C79" s="10"/>
      <c r="D79" s="1"/>
      <c r="E79" s="11"/>
      <c r="F79" s="10"/>
      <c r="G79" s="1"/>
      <c r="H79" s="11"/>
      <c r="I79" s="10"/>
      <c r="J79" s="1"/>
      <c r="K79" s="11"/>
      <c r="L79" s="10"/>
      <c r="M79" s="1"/>
      <c r="N79" s="11"/>
      <c r="O79" s="10"/>
      <c r="P79" s="1"/>
      <c r="Q79" s="11"/>
      <c r="R79" s="10"/>
      <c r="S79" s="1"/>
      <c r="T79" s="11"/>
      <c r="U79" s="10"/>
      <c r="V79" s="1"/>
      <c r="W79" s="11"/>
    </row>
    <row r="80" spans="1:23" x14ac:dyDescent="0.3">
      <c r="A80" s="3"/>
      <c r="B80" s="74"/>
      <c r="C80" s="10"/>
      <c r="D80" s="1"/>
      <c r="E80" s="11"/>
      <c r="F80" s="10"/>
      <c r="G80" s="1"/>
      <c r="H80" s="11"/>
      <c r="I80" s="10"/>
      <c r="J80" s="1"/>
      <c r="K80" s="11"/>
      <c r="L80" s="10"/>
      <c r="M80" s="1"/>
      <c r="N80" s="11"/>
      <c r="O80" s="10"/>
      <c r="P80" s="1"/>
      <c r="Q80" s="11"/>
      <c r="R80" s="10"/>
      <c r="S80" s="1"/>
      <c r="T80" s="11"/>
      <c r="U80" s="10"/>
      <c r="V80" s="1"/>
      <c r="W80" s="11"/>
    </row>
    <row r="81" spans="1:23" x14ac:dyDescent="0.3">
      <c r="A81" s="3"/>
      <c r="B81" s="74"/>
      <c r="C81" s="10"/>
      <c r="D81" s="1"/>
      <c r="E81" s="11"/>
      <c r="F81" s="10"/>
      <c r="G81" s="1"/>
      <c r="H81" s="11"/>
      <c r="I81" s="10"/>
      <c r="J81" s="1"/>
      <c r="K81" s="11"/>
      <c r="L81" s="10"/>
      <c r="M81" s="1"/>
      <c r="N81" s="11"/>
      <c r="O81" s="10"/>
      <c r="P81" s="1"/>
      <c r="Q81" s="11"/>
      <c r="R81" s="10"/>
      <c r="S81" s="1"/>
      <c r="T81" s="11"/>
      <c r="U81" s="10"/>
      <c r="V81" s="1"/>
      <c r="W81" s="11"/>
    </row>
    <row r="82" spans="1:23" x14ac:dyDescent="0.3">
      <c r="A82" s="3"/>
      <c r="B82" s="74"/>
      <c r="C82" s="10"/>
      <c r="D82" s="1"/>
      <c r="E82" s="11"/>
      <c r="F82" s="10"/>
      <c r="G82" s="1"/>
      <c r="H82" s="11"/>
      <c r="I82" s="10"/>
      <c r="J82" s="1"/>
      <c r="K82" s="11"/>
      <c r="L82" s="10"/>
      <c r="M82" s="1"/>
      <c r="N82" s="11"/>
      <c r="O82" s="10"/>
      <c r="P82" s="1"/>
      <c r="Q82" s="11"/>
      <c r="R82" s="10"/>
      <c r="S82" s="1"/>
      <c r="T82" s="11"/>
      <c r="U82" s="10"/>
      <c r="V82" s="1"/>
      <c r="W82" s="11"/>
    </row>
    <row r="83" spans="1:23" ht="15" thickBot="1" x14ac:dyDescent="0.35">
      <c r="A83" s="4"/>
      <c r="B83" s="75"/>
      <c r="C83" s="12"/>
      <c r="D83" s="13"/>
      <c r="E83" s="14"/>
      <c r="F83" s="12"/>
      <c r="G83" s="13"/>
      <c r="H83" s="14"/>
      <c r="I83" s="12"/>
      <c r="J83" s="13"/>
      <c r="K83" s="14"/>
      <c r="L83" s="12"/>
      <c r="M83" s="13"/>
      <c r="N83" s="14"/>
      <c r="O83" s="12"/>
      <c r="P83" s="13"/>
      <c r="Q83" s="14"/>
      <c r="R83" s="12"/>
      <c r="S83" s="13"/>
      <c r="T83" s="14"/>
      <c r="U83" s="12"/>
      <c r="V83" s="13"/>
      <c r="W83" s="14"/>
    </row>
    <row r="87" spans="1:23" x14ac:dyDescent="0.3">
      <c r="A87" s="3"/>
      <c r="B87" s="74"/>
      <c r="C87" s="10"/>
      <c r="D87" s="1"/>
      <c r="E87" s="11"/>
      <c r="F87" s="10"/>
      <c r="G87" s="1"/>
      <c r="H87" s="11"/>
      <c r="I87" s="10"/>
      <c r="J87" s="1"/>
      <c r="K87" s="11"/>
      <c r="L87" s="10"/>
      <c r="M87" s="1"/>
      <c r="N87" s="11"/>
      <c r="O87" s="10"/>
      <c r="P87" s="1"/>
      <c r="Q87" s="11"/>
      <c r="R87" s="10"/>
      <c r="S87" s="1"/>
      <c r="T87" s="11"/>
      <c r="U87" s="10"/>
      <c r="V87" s="1"/>
      <c r="W87" s="11"/>
    </row>
    <row r="88" spans="1:23" x14ac:dyDescent="0.3">
      <c r="A88" s="3"/>
      <c r="B88" s="74"/>
      <c r="C88" s="10"/>
      <c r="D88" s="1"/>
      <c r="E88" s="11"/>
      <c r="F88" s="10"/>
      <c r="G88" s="1"/>
      <c r="H88" s="11"/>
      <c r="I88" s="10"/>
      <c r="J88" s="1"/>
      <c r="K88" s="11"/>
      <c r="L88" s="10"/>
      <c r="M88" s="1"/>
      <c r="N88" s="11"/>
      <c r="O88" s="10"/>
      <c r="P88" s="1"/>
      <c r="Q88" s="11"/>
      <c r="R88" s="10"/>
      <c r="S88" s="1"/>
      <c r="T88" s="11"/>
      <c r="U88" s="10"/>
      <c r="V88" s="1"/>
      <c r="W88" s="11"/>
    </row>
    <row r="89" spans="1:23" x14ac:dyDescent="0.3">
      <c r="A89" s="3"/>
      <c r="B89" s="74"/>
      <c r="C89" s="10"/>
      <c r="D89" s="1"/>
      <c r="E89" s="11"/>
      <c r="F89" s="10"/>
      <c r="G89" s="1"/>
      <c r="H89" s="11"/>
      <c r="I89" s="10"/>
      <c r="J89" s="1"/>
      <c r="K89" s="11"/>
      <c r="L89" s="10"/>
      <c r="M89" s="1"/>
      <c r="N89" s="11"/>
      <c r="O89" s="10"/>
      <c r="P89" s="1"/>
      <c r="Q89" s="11"/>
      <c r="R89" s="10"/>
      <c r="S89" s="1"/>
      <c r="T89" s="11"/>
      <c r="U89" s="10"/>
      <c r="V89" s="1"/>
      <c r="W89" s="11"/>
    </row>
    <row r="90" spans="1:23" x14ac:dyDescent="0.3">
      <c r="A90" s="3"/>
      <c r="B90" s="74"/>
      <c r="C90" s="10"/>
      <c r="D90" s="1"/>
      <c r="E90" s="11"/>
      <c r="F90" s="10"/>
      <c r="G90" s="1"/>
      <c r="H90" s="11"/>
      <c r="I90" s="10"/>
      <c r="J90" s="1"/>
      <c r="K90" s="11"/>
      <c r="L90" s="10"/>
      <c r="M90" s="1"/>
      <c r="N90" s="11"/>
      <c r="O90" s="10"/>
      <c r="P90" s="1"/>
      <c r="Q90" s="11"/>
      <c r="R90" s="10"/>
      <c r="S90" s="1"/>
      <c r="T90" s="11"/>
      <c r="U90" s="10"/>
      <c r="V90" s="1"/>
      <c r="W90" s="11"/>
    </row>
    <row r="91" spans="1:23" x14ac:dyDescent="0.3">
      <c r="A91" s="3"/>
      <c r="B91" s="74"/>
      <c r="C91" s="10"/>
      <c r="D91" s="1"/>
      <c r="E91" s="11"/>
      <c r="F91" s="10"/>
      <c r="G91" s="1"/>
      <c r="H91" s="11"/>
      <c r="I91" s="10"/>
      <c r="J91" s="1"/>
      <c r="K91" s="11"/>
      <c r="L91" s="10"/>
      <c r="M91" s="1"/>
      <c r="N91" s="11"/>
      <c r="O91" s="10"/>
      <c r="P91" s="1"/>
      <c r="Q91" s="11"/>
      <c r="R91" s="10"/>
      <c r="S91" s="1"/>
      <c r="T91" s="11"/>
      <c r="U91" s="10"/>
      <c r="V91" s="1"/>
      <c r="W91" s="11"/>
    </row>
    <row r="92" spans="1:23" x14ac:dyDescent="0.3">
      <c r="A92" s="3"/>
      <c r="B92" s="74"/>
      <c r="C92" s="10"/>
      <c r="D92" s="1"/>
      <c r="E92" s="11"/>
      <c r="F92" s="10"/>
      <c r="G92" s="1"/>
      <c r="H92" s="11"/>
      <c r="I92" s="10"/>
      <c r="J92" s="1"/>
      <c r="K92" s="11"/>
      <c r="L92" s="10"/>
      <c r="M92" s="1"/>
      <c r="N92" s="11"/>
      <c r="O92" s="10"/>
      <c r="P92" s="1"/>
      <c r="Q92" s="11"/>
      <c r="R92" s="10"/>
      <c r="S92" s="1"/>
      <c r="T92" s="11"/>
      <c r="U92" s="10"/>
      <c r="V92" s="1"/>
      <c r="W92" s="11"/>
    </row>
    <row r="93" spans="1:23" x14ac:dyDescent="0.3">
      <c r="A93" s="3"/>
      <c r="B93" s="74"/>
      <c r="C93" s="10"/>
      <c r="D93" s="1"/>
      <c r="E93" s="11"/>
      <c r="F93" s="10"/>
      <c r="G93" s="1"/>
      <c r="H93" s="11"/>
      <c r="I93" s="10"/>
      <c r="J93" s="1"/>
      <c r="K93" s="11"/>
      <c r="L93" s="10"/>
      <c r="M93" s="1"/>
      <c r="N93" s="11"/>
      <c r="O93" s="10"/>
      <c r="P93" s="1"/>
      <c r="Q93" s="11"/>
      <c r="R93" s="10"/>
      <c r="S93" s="1"/>
      <c r="T93" s="11"/>
      <c r="U93" s="10"/>
      <c r="V93" s="1"/>
      <c r="W93" s="11"/>
    </row>
    <row r="94" spans="1:23" x14ac:dyDescent="0.3">
      <c r="A94" s="3"/>
      <c r="B94" s="74"/>
      <c r="C94" s="10"/>
      <c r="D94" s="1"/>
      <c r="E94" s="11"/>
      <c r="F94" s="10"/>
      <c r="G94" s="1"/>
      <c r="H94" s="11"/>
      <c r="I94" s="10"/>
      <c r="J94" s="1"/>
      <c r="K94" s="11"/>
      <c r="L94" s="10"/>
      <c r="M94" s="1"/>
      <c r="N94" s="11"/>
      <c r="O94" s="10"/>
      <c r="P94" s="1"/>
      <c r="Q94" s="11"/>
      <c r="R94" s="10"/>
      <c r="S94" s="1"/>
      <c r="T94" s="11"/>
      <c r="U94" s="10"/>
      <c r="V94" s="1"/>
      <c r="W94" s="11"/>
    </row>
    <row r="95" spans="1:23" x14ac:dyDescent="0.3">
      <c r="A95" s="3"/>
      <c r="B95" s="74"/>
      <c r="C95" s="10"/>
      <c r="D95" s="1"/>
      <c r="E95" s="11"/>
      <c r="F95" s="10"/>
      <c r="G95" s="1"/>
      <c r="H95" s="11"/>
      <c r="I95" s="10"/>
      <c r="J95" s="1"/>
      <c r="K95" s="11"/>
      <c r="L95" s="10"/>
      <c r="M95" s="1"/>
      <c r="N95" s="11"/>
      <c r="O95" s="10"/>
      <c r="P95" s="1"/>
      <c r="Q95" s="11"/>
      <c r="R95" s="10"/>
      <c r="S95" s="1"/>
      <c r="T95" s="11"/>
      <c r="U95" s="10"/>
      <c r="V95" s="1"/>
      <c r="W95" s="11"/>
    </row>
    <row r="96" spans="1:23" x14ac:dyDescent="0.3">
      <c r="A96" s="3"/>
      <c r="B96" s="74"/>
      <c r="C96" s="10"/>
      <c r="D96" s="1"/>
      <c r="E96" s="11"/>
      <c r="F96" s="10"/>
      <c r="G96" s="1"/>
      <c r="H96" s="11"/>
      <c r="I96" s="10"/>
      <c r="J96" s="1"/>
      <c r="K96" s="11"/>
      <c r="L96" s="10"/>
      <c r="M96" s="1"/>
      <c r="N96" s="11"/>
      <c r="O96" s="10"/>
      <c r="P96" s="1"/>
      <c r="Q96" s="11"/>
      <c r="R96" s="10"/>
      <c r="S96" s="1"/>
      <c r="T96" s="11"/>
      <c r="U96" s="10"/>
      <c r="V96" s="1"/>
      <c r="W96" s="11"/>
    </row>
    <row r="97" spans="1:23" x14ac:dyDescent="0.3">
      <c r="A97" s="3"/>
      <c r="B97" s="74"/>
      <c r="C97" s="10"/>
      <c r="D97" s="1"/>
      <c r="E97" s="11"/>
      <c r="F97" s="10"/>
      <c r="G97" s="1"/>
      <c r="H97" s="11"/>
      <c r="I97" s="10"/>
      <c r="J97" s="1"/>
      <c r="K97" s="11"/>
      <c r="L97" s="10"/>
      <c r="M97" s="1"/>
      <c r="N97" s="11"/>
      <c r="O97" s="10"/>
      <c r="P97" s="1"/>
      <c r="Q97" s="11"/>
      <c r="R97" s="10"/>
      <c r="S97" s="1"/>
      <c r="T97" s="11"/>
      <c r="U97" s="10"/>
      <c r="V97" s="1"/>
      <c r="W97" s="11"/>
    </row>
    <row r="98" spans="1:23" x14ac:dyDescent="0.3">
      <c r="A98" s="3"/>
      <c r="B98" s="74"/>
      <c r="C98" s="10"/>
      <c r="D98" s="1"/>
      <c r="E98" s="11"/>
      <c r="F98" s="10"/>
      <c r="G98" s="1"/>
      <c r="H98" s="11"/>
      <c r="I98" s="10"/>
      <c r="J98" s="1"/>
      <c r="K98" s="11"/>
      <c r="L98" s="10"/>
      <c r="M98" s="1"/>
      <c r="N98" s="11"/>
      <c r="O98" s="10"/>
      <c r="P98" s="1"/>
      <c r="Q98" s="11"/>
      <c r="R98" s="10"/>
      <c r="S98" s="1"/>
      <c r="T98" s="11"/>
      <c r="U98" s="10"/>
      <c r="V98" s="1"/>
      <c r="W98" s="11"/>
    </row>
    <row r="99" spans="1:23" x14ac:dyDescent="0.3">
      <c r="A99" s="3"/>
      <c r="B99" s="74"/>
      <c r="C99" s="10"/>
      <c r="D99" s="1"/>
      <c r="E99" s="11"/>
      <c r="F99" s="10"/>
      <c r="G99" s="1"/>
      <c r="H99" s="11"/>
      <c r="I99" s="10"/>
      <c r="J99" s="1"/>
      <c r="K99" s="11"/>
      <c r="L99" s="10"/>
      <c r="M99" s="1"/>
      <c r="N99" s="11"/>
      <c r="O99" s="10"/>
      <c r="P99" s="1"/>
      <c r="Q99" s="11"/>
      <c r="R99" s="10"/>
      <c r="S99" s="1"/>
      <c r="T99" s="11"/>
      <c r="U99" s="10"/>
      <c r="V99" s="1"/>
      <c r="W99" s="11"/>
    </row>
    <row r="100" spans="1:23" x14ac:dyDescent="0.3">
      <c r="A100" s="3"/>
      <c r="B100" s="74"/>
      <c r="C100" s="10"/>
      <c r="D100" s="1"/>
      <c r="E100" s="11"/>
      <c r="F100" s="10"/>
      <c r="G100" s="1"/>
      <c r="H100" s="11"/>
      <c r="I100" s="10"/>
      <c r="J100" s="1"/>
      <c r="K100" s="11"/>
      <c r="L100" s="10"/>
      <c r="M100" s="1"/>
      <c r="N100" s="11"/>
      <c r="O100" s="10"/>
      <c r="P100" s="1"/>
      <c r="Q100" s="11"/>
      <c r="R100" s="10"/>
      <c r="S100" s="1"/>
      <c r="T100" s="11"/>
      <c r="U100" s="10"/>
      <c r="V100" s="1"/>
      <c r="W100" s="11"/>
    </row>
    <row r="101" spans="1:23" x14ac:dyDescent="0.3">
      <c r="A101" s="3"/>
      <c r="B101" s="74"/>
      <c r="C101" s="10"/>
      <c r="D101" s="1"/>
      <c r="E101" s="11"/>
      <c r="F101" s="10"/>
      <c r="G101" s="1"/>
      <c r="H101" s="11"/>
      <c r="I101" s="10"/>
      <c r="J101" s="1"/>
      <c r="K101" s="11"/>
      <c r="L101" s="10"/>
      <c r="M101" s="1"/>
      <c r="N101" s="11"/>
      <c r="O101" s="10"/>
      <c r="P101" s="1"/>
      <c r="Q101" s="11"/>
      <c r="R101" s="10"/>
      <c r="S101" s="1"/>
      <c r="T101" s="11"/>
      <c r="U101" s="10"/>
      <c r="V101" s="1"/>
      <c r="W101" s="11"/>
    </row>
    <row r="102" spans="1:23" ht="15" thickBot="1" x14ac:dyDescent="0.35">
      <c r="A102" s="4"/>
      <c r="B102" s="75"/>
      <c r="C102" s="12"/>
      <c r="D102" s="13"/>
      <c r="E102" s="11"/>
      <c r="F102" s="12"/>
      <c r="G102" s="13"/>
      <c r="H102" s="11"/>
      <c r="I102" s="12"/>
      <c r="J102" s="13"/>
      <c r="K102" s="14"/>
      <c r="L102" s="12"/>
      <c r="M102" s="13"/>
      <c r="N102" s="14"/>
      <c r="O102" s="12"/>
      <c r="P102" s="13"/>
      <c r="Q102" s="14"/>
      <c r="R102" s="12"/>
      <c r="S102" s="13"/>
      <c r="T102" s="14"/>
      <c r="U102" s="12"/>
      <c r="V102" s="13"/>
      <c r="W102" s="14"/>
    </row>
  </sheetData>
  <mergeCells count="7">
    <mergeCell ref="U43:W43"/>
    <mergeCell ref="C43:E43"/>
    <mergeCell ref="F43:H43"/>
    <mergeCell ref="I43:K43"/>
    <mergeCell ref="L43:N43"/>
    <mergeCell ref="O43:Q43"/>
    <mergeCell ref="R43:T4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CE4E0-9D3B-425F-B323-8DB97B6499AC}">
  <dimension ref="A1:Y17"/>
  <sheetViews>
    <sheetView tabSelected="1" workbookViewId="0">
      <selection activeCell="F13" sqref="F13"/>
    </sheetView>
  </sheetViews>
  <sheetFormatPr defaultRowHeight="14.4" x14ac:dyDescent="0.3"/>
  <cols>
    <col min="1" max="1" width="9.5546875" customWidth="1"/>
    <col min="2" max="2" width="33.44140625" customWidth="1"/>
    <col min="3" max="3" width="15.5546875" customWidth="1"/>
    <col min="4" max="4" width="18.21875" customWidth="1"/>
    <col min="5" max="6" width="11.88671875" customWidth="1"/>
    <col min="7" max="7" width="14.33203125" customWidth="1"/>
    <col min="8" max="8" width="20.33203125" customWidth="1"/>
    <col min="9" max="9" width="9.5546875" customWidth="1"/>
    <col min="10" max="10" width="27" customWidth="1"/>
    <col min="11" max="11" width="9.5546875" customWidth="1"/>
    <col min="12" max="25" width="10.5546875" customWidth="1"/>
  </cols>
  <sheetData>
    <row r="1" spans="1:25" ht="55.2" x14ac:dyDescent="0.3">
      <c r="A1" s="51" t="s">
        <v>53</v>
      </c>
      <c r="B1" s="36" t="s">
        <v>54</v>
      </c>
      <c r="C1" s="36" t="s">
        <v>55</v>
      </c>
      <c r="D1" s="36" t="s">
        <v>56</v>
      </c>
      <c r="E1" s="78" t="s">
        <v>102</v>
      </c>
      <c r="F1" s="80" t="s">
        <v>103</v>
      </c>
      <c r="G1" s="36" t="s">
        <v>60</v>
      </c>
      <c r="H1" s="36" t="s">
        <v>58</v>
      </c>
      <c r="I1" s="36" t="s">
        <v>59</v>
      </c>
      <c r="J1" s="36" t="s">
        <v>61</v>
      </c>
      <c r="K1" s="36" t="s">
        <v>62</v>
      </c>
      <c r="L1" s="36" t="s">
        <v>63</v>
      </c>
      <c r="M1" s="36" t="s">
        <v>64</v>
      </c>
      <c r="N1" s="36" t="s">
        <v>65</v>
      </c>
      <c r="O1" s="36" t="s">
        <v>66</v>
      </c>
      <c r="P1" s="36" t="s">
        <v>67</v>
      </c>
      <c r="Q1" s="36" t="s">
        <v>68</v>
      </c>
      <c r="R1" s="36" t="s">
        <v>69</v>
      </c>
      <c r="S1" s="36" t="s">
        <v>70</v>
      </c>
      <c r="T1" s="36" t="s">
        <v>71</v>
      </c>
      <c r="U1" s="36" t="s">
        <v>72</v>
      </c>
      <c r="V1" s="36" t="s">
        <v>73</v>
      </c>
      <c r="W1" s="36" t="s">
        <v>74</v>
      </c>
      <c r="X1" s="36" t="s">
        <v>75</v>
      </c>
      <c r="Y1" s="37" t="s">
        <v>76</v>
      </c>
    </row>
    <row r="2" spans="1:25" x14ac:dyDescent="0.3">
      <c r="A2" t="s">
        <v>1</v>
      </c>
      <c r="B2" t="s">
        <v>2</v>
      </c>
      <c r="C2">
        <v>27</v>
      </c>
      <c r="D2">
        <v>198</v>
      </c>
      <c r="E2" s="81">
        <f>ROUND(('[1]CNA 2016'!O2+'[1]CNA 2016'!L2+'[1]CNA 2016'!I2+'[1]CNA 2016'!F2) /4, 4)</f>
        <v>0.6986</v>
      </c>
      <c r="F2">
        <f>6-('[1]2ºGrafico'!A2/'[1]2ºGrafico'!G2)/(1/6)</f>
        <v>1.8135593220338979</v>
      </c>
      <c r="G2">
        <v>0.14308711661436258</v>
      </c>
      <c r="H2">
        <v>22</v>
      </c>
      <c r="I2">
        <v>247</v>
      </c>
      <c r="J2">
        <v>8.2995393663387734E-2</v>
      </c>
      <c r="K2">
        <v>10</v>
      </c>
      <c r="L2">
        <v>287</v>
      </c>
      <c r="M2">
        <v>4.1669335838660206E-2</v>
      </c>
      <c r="W2">
        <v>59</v>
      </c>
      <c r="X2">
        <v>732</v>
      </c>
      <c r="Y2">
        <v>8.060109289617487E-2</v>
      </c>
    </row>
    <row r="3" spans="1:25" x14ac:dyDescent="0.3">
      <c r="A3" t="s">
        <v>1</v>
      </c>
      <c r="B3" t="s">
        <v>3</v>
      </c>
      <c r="C3">
        <v>6</v>
      </c>
      <c r="D3">
        <v>71</v>
      </c>
      <c r="E3" s="81">
        <f>ROUND(('[1]CNA 2016'!O3+'[1]CNA 2016'!L3+'[1]CNA 2016'!I3+'[1]CNA 2016'!F3) /4, 4)</f>
        <v>0.6</v>
      </c>
      <c r="F3">
        <f>6-('[1]2ºGrafico'!A3/'[1]2ºGrafico'!G3)/(1/6)</f>
        <v>2.4</v>
      </c>
      <c r="G3">
        <v>0.1394600938967136</v>
      </c>
      <c r="H3">
        <v>3</v>
      </c>
      <c r="I3">
        <v>84</v>
      </c>
      <c r="J3">
        <v>6.0838046077176848E-2</v>
      </c>
      <c r="K3">
        <v>5</v>
      </c>
      <c r="L3">
        <v>89</v>
      </c>
      <c r="M3">
        <v>3.7238263701368665E-2</v>
      </c>
      <c r="W3">
        <v>14</v>
      </c>
      <c r="X3">
        <v>244</v>
      </c>
      <c r="Y3">
        <v>5.737704918032787E-2</v>
      </c>
    </row>
    <row r="4" spans="1:25" x14ac:dyDescent="0.3">
      <c r="A4" t="s">
        <v>4</v>
      </c>
      <c r="B4" t="s">
        <v>5</v>
      </c>
      <c r="C4">
        <v>6</v>
      </c>
      <c r="D4">
        <v>45</v>
      </c>
      <c r="E4" s="81">
        <f>ROUND(('[1]CNA 2016'!O4+'[1]CNA 2016'!L4+'[1]CNA 2016'!I4+'[1]CNA 2016'!F4) /4, 4)</f>
        <v>0.26290000000000002</v>
      </c>
      <c r="F4">
        <f>6-('[1]2ºGrafico'!A4/'[1]2ºGrafico'!G4)/(1/6)</f>
        <v>4.4255319148936172</v>
      </c>
      <c r="G4">
        <v>0.184748219575219</v>
      </c>
      <c r="I4">
        <v>36</v>
      </c>
      <c r="J4">
        <v>4.6612466124661245E-2</v>
      </c>
      <c r="K4">
        <v>6</v>
      </c>
      <c r="L4">
        <v>43</v>
      </c>
      <c r="M4">
        <v>9.9645625692137335E-2</v>
      </c>
      <c r="N4">
        <v>1</v>
      </c>
      <c r="O4">
        <v>43</v>
      </c>
      <c r="P4">
        <v>2.3255813953488372E-2</v>
      </c>
      <c r="Q4">
        <v>1</v>
      </c>
      <c r="R4">
        <v>31</v>
      </c>
      <c r="S4">
        <v>3.2258064516129031E-2</v>
      </c>
      <c r="T4">
        <v>2</v>
      </c>
      <c r="U4">
        <v>21</v>
      </c>
      <c r="V4">
        <v>9.5238095238095233E-2</v>
      </c>
      <c r="W4">
        <v>16</v>
      </c>
      <c r="X4">
        <v>219</v>
      </c>
      <c r="Y4">
        <v>7.3059360730593603E-2</v>
      </c>
    </row>
    <row r="5" spans="1:25" x14ac:dyDescent="0.3">
      <c r="A5" t="s">
        <v>4</v>
      </c>
      <c r="B5" t="s">
        <v>6</v>
      </c>
      <c r="C5">
        <v>6</v>
      </c>
      <c r="D5">
        <v>34</v>
      </c>
      <c r="E5" s="81">
        <f>ROUND(('[1]CNA 2016'!O5+'[1]CNA 2016'!L5+'[1]CNA 2016'!I5+'[1]CNA 2016'!F5) /4, 4)</f>
        <v>0.67949999999999999</v>
      </c>
      <c r="F5">
        <f>6-('[1]2ºGrafico'!A5/'[1]2ºGrafico'!G5)/(1/6)</f>
        <v>1.935483870967742</v>
      </c>
      <c r="G5">
        <v>0.2212231007267772</v>
      </c>
      <c r="H5">
        <v>3</v>
      </c>
      <c r="I5">
        <v>30</v>
      </c>
      <c r="J5">
        <v>0.11122807017543859</v>
      </c>
      <c r="K5">
        <v>8</v>
      </c>
      <c r="L5">
        <v>37</v>
      </c>
      <c r="M5">
        <v>0.20671921921921921</v>
      </c>
      <c r="N5">
        <v>1</v>
      </c>
      <c r="O5">
        <v>32</v>
      </c>
      <c r="P5">
        <v>3.125E-2</v>
      </c>
      <c r="Q5">
        <v>5</v>
      </c>
      <c r="R5">
        <v>65</v>
      </c>
      <c r="S5">
        <v>7.6923076923076927E-2</v>
      </c>
      <c r="T5">
        <v>8</v>
      </c>
      <c r="U5">
        <v>73</v>
      </c>
      <c r="V5">
        <v>0.1095890410958904</v>
      </c>
      <c r="W5">
        <v>31</v>
      </c>
      <c r="X5">
        <v>271</v>
      </c>
      <c r="Y5">
        <v>0.11439114391143912</v>
      </c>
    </row>
    <row r="6" spans="1:25" x14ac:dyDescent="0.3">
      <c r="A6" t="s">
        <v>4</v>
      </c>
      <c r="B6" t="s">
        <v>7</v>
      </c>
      <c r="C6">
        <v>13</v>
      </c>
      <c r="D6">
        <v>45</v>
      </c>
      <c r="E6" s="81">
        <f>ROUND(('[1]CNA 2016'!O6+'[1]CNA 2016'!L6+'[1]CNA 2016'!I6+'[1]CNA 2016'!F6) /4, 4)</f>
        <v>0.3609</v>
      </c>
      <c r="F6">
        <f>6-('[1]2ºGrafico'!A6/'[1]2ºGrafico'!G6)/(1/6)</f>
        <v>3.8260869565217388</v>
      </c>
      <c r="G6">
        <v>0.30145485665382965</v>
      </c>
      <c r="H6">
        <v>4</v>
      </c>
      <c r="I6">
        <v>31</v>
      </c>
      <c r="J6">
        <v>0.1202353966870096</v>
      </c>
      <c r="K6">
        <v>12</v>
      </c>
      <c r="L6">
        <v>32</v>
      </c>
      <c r="M6">
        <v>0.1792196007259528</v>
      </c>
      <c r="N6">
        <v>1</v>
      </c>
      <c r="O6">
        <v>12</v>
      </c>
      <c r="P6">
        <v>8.3333333333333329E-2</v>
      </c>
      <c r="R6">
        <v>17</v>
      </c>
      <c r="W6">
        <v>30</v>
      </c>
      <c r="X6">
        <v>137</v>
      </c>
      <c r="Y6">
        <v>0.21897810218978103</v>
      </c>
    </row>
    <row r="7" spans="1:25" x14ac:dyDescent="0.3">
      <c r="A7" t="s">
        <v>1</v>
      </c>
      <c r="B7" t="s">
        <v>8</v>
      </c>
      <c r="C7">
        <v>9</v>
      </c>
      <c r="D7">
        <v>20</v>
      </c>
      <c r="E7" s="81">
        <f>ROUND(('[1]CNA 2016'!O7+'[1]CNA 2016'!L7+'[1]CNA 2016'!I7+'[1]CNA 2016'!F7) /4, 4)</f>
        <v>0.55389999999999995</v>
      </c>
      <c r="F7">
        <f>6-('[1]2ºGrafico'!A7/'[1]2ºGrafico'!G7)/(1/6)</f>
        <v>2.6769230769230767</v>
      </c>
      <c r="G7">
        <v>0.45515734265734265</v>
      </c>
      <c r="H7">
        <v>3</v>
      </c>
      <c r="I7">
        <v>16</v>
      </c>
      <c r="J7">
        <v>0.21354166666666666</v>
      </c>
      <c r="L7">
        <v>11</v>
      </c>
      <c r="M7" t="e">
        <v>#DIV/0!</v>
      </c>
      <c r="W7">
        <v>12</v>
      </c>
      <c r="X7">
        <v>47</v>
      </c>
      <c r="Y7">
        <v>0.25531914893617019</v>
      </c>
    </row>
    <row r="8" spans="1:25" x14ac:dyDescent="0.3">
      <c r="A8" t="s">
        <v>1</v>
      </c>
      <c r="B8" t="s">
        <v>9</v>
      </c>
      <c r="C8">
        <v>20</v>
      </c>
      <c r="D8">
        <v>128</v>
      </c>
      <c r="E8" s="81">
        <f>ROUND(('[1]CNA 2016'!O8+'[1]CNA 2016'!L8+'[1]CNA 2016'!I8+'[1]CNA 2016'!F8) /4, 4)</f>
        <v>0.42</v>
      </c>
      <c r="F8">
        <f>6-('[1]2ºGrafico'!A8/'[1]2ºGrafico'!G8)/(1/6)</f>
        <v>3.48</v>
      </c>
      <c r="G8">
        <v>0.34451807383792682</v>
      </c>
      <c r="H8">
        <v>15</v>
      </c>
      <c r="I8">
        <v>165</v>
      </c>
      <c r="J8">
        <v>0.1817468359665812</v>
      </c>
      <c r="K8">
        <v>31</v>
      </c>
      <c r="L8">
        <v>274</v>
      </c>
      <c r="M8">
        <v>0.14142486752269109</v>
      </c>
      <c r="W8">
        <v>66</v>
      </c>
      <c r="X8">
        <v>567</v>
      </c>
      <c r="Y8">
        <v>0.1164021164021164</v>
      </c>
    </row>
    <row r="9" spans="1:25" x14ac:dyDescent="0.3">
      <c r="A9" t="s">
        <v>1</v>
      </c>
      <c r="B9" t="s">
        <v>10</v>
      </c>
      <c r="C9">
        <v>10</v>
      </c>
      <c r="D9">
        <v>39</v>
      </c>
      <c r="E9" s="81">
        <f>ROUND(('[1]CNA 2016'!O9+'[1]CNA 2016'!L9+'[1]CNA 2016'!I9+'[1]CNA 2016'!F9) /4, 4)</f>
        <v>0.38329999999999997</v>
      </c>
      <c r="F9">
        <f>6-('[1]2ºGrafico'!A9/'[1]2ºGrafico'!G9)/(1/6)</f>
        <v>3.7368421052631575</v>
      </c>
      <c r="G9" s="79">
        <v>0.1638464762659696</v>
      </c>
      <c r="H9">
        <v>4</v>
      </c>
      <c r="I9">
        <v>36</v>
      </c>
      <c r="J9">
        <v>9.1810230836072385E-2</v>
      </c>
      <c r="K9">
        <v>2</v>
      </c>
      <c r="L9">
        <v>45</v>
      </c>
      <c r="M9">
        <v>8.9519491348759653E-2</v>
      </c>
      <c r="W9">
        <v>16</v>
      </c>
      <c r="X9">
        <v>120</v>
      </c>
      <c r="Y9">
        <v>0.13333333333333333</v>
      </c>
    </row>
    <row r="10" spans="1:25" x14ac:dyDescent="0.3">
      <c r="A10" t="s">
        <v>1</v>
      </c>
      <c r="B10" t="s">
        <v>11</v>
      </c>
      <c r="C10">
        <v>9</v>
      </c>
      <c r="D10">
        <v>46</v>
      </c>
      <c r="E10" s="81">
        <f>ROUND(('[1]CNA 2016'!O10+'[1]CNA 2016'!L10+'[1]CNA 2016'!I10+'[1]CNA 2016'!F10) /4, 4)</f>
        <v>0.14419999999999999</v>
      </c>
      <c r="F10">
        <f>6-('[1]2ºGrafico'!A10/'[1]2ºGrafico'!G10)/(1/6)</f>
        <v>5.1235955056179776</v>
      </c>
      <c r="G10">
        <v>0.18005482355621116</v>
      </c>
      <c r="H10">
        <v>6</v>
      </c>
      <c r="I10">
        <v>45</v>
      </c>
      <c r="J10">
        <v>0.14416833230258108</v>
      </c>
      <c r="K10">
        <v>5</v>
      </c>
      <c r="L10">
        <v>63</v>
      </c>
      <c r="M10">
        <v>6.4044478045858624E-2</v>
      </c>
      <c r="W10">
        <v>20</v>
      </c>
      <c r="X10">
        <v>154</v>
      </c>
      <c r="Y10">
        <v>0.12987012987012986</v>
      </c>
    </row>
    <row r="11" spans="1:25" x14ac:dyDescent="0.3">
      <c r="A11" t="s">
        <v>1</v>
      </c>
      <c r="B11" t="s">
        <v>12</v>
      </c>
      <c r="C11">
        <v>46</v>
      </c>
      <c r="D11">
        <v>89</v>
      </c>
      <c r="E11" s="81">
        <f>ROUND(('[1]CNA 2016'!O11+'[1]CNA 2016'!L11+'[1]CNA 2016'!I11+'[1]CNA 2016'!F11) /4, 4)</f>
        <v>0.25540000000000002</v>
      </c>
      <c r="F11">
        <f>6-('[1]2ºGrafico'!A11/'[1]2ºGrafico'!G11)/(1/6)</f>
        <v>4.4516129032258061</v>
      </c>
      <c r="G11">
        <v>0.46353997982012507</v>
      </c>
      <c r="H11">
        <v>25</v>
      </c>
      <c r="I11">
        <v>71</v>
      </c>
      <c r="J11">
        <v>0.22539554301938952</v>
      </c>
      <c r="K11">
        <v>5</v>
      </c>
      <c r="L11">
        <v>72</v>
      </c>
      <c r="M11">
        <v>8.1310120648895423E-2</v>
      </c>
      <c r="N11">
        <v>7</v>
      </c>
      <c r="O11">
        <v>83</v>
      </c>
      <c r="P11">
        <v>8.4337349397590355E-2</v>
      </c>
      <c r="W11">
        <v>83</v>
      </c>
      <c r="X11">
        <v>315</v>
      </c>
      <c r="Y11">
        <v>0.2634920634920635</v>
      </c>
    </row>
    <row r="12" spans="1:25" x14ac:dyDescent="0.3">
      <c r="A12" t="s">
        <v>1</v>
      </c>
      <c r="B12" t="s">
        <v>13</v>
      </c>
      <c r="C12">
        <v>12</v>
      </c>
      <c r="D12">
        <v>50</v>
      </c>
      <c r="E12" s="81">
        <f>ROUND(('[1]CNA 2016'!O12+'[1]CNA 2016'!L12+'[1]CNA 2016'!I12+'[1]CNA 2016'!F12) /4, 4)</f>
        <v>0.2195</v>
      </c>
      <c r="F12">
        <f>6-('[1]2ºGrafico'!A12/'[1]2ºGrafico'!G12)/(1/6)</f>
        <v>4.6818181818181817</v>
      </c>
      <c r="G12">
        <v>0.3525963454242747</v>
      </c>
      <c r="H12">
        <v>8</v>
      </c>
      <c r="I12">
        <v>42</v>
      </c>
      <c r="J12">
        <v>0.19520202020202021</v>
      </c>
      <c r="K12">
        <v>6</v>
      </c>
      <c r="L12">
        <v>34</v>
      </c>
      <c r="M12">
        <v>0.17496463437383411</v>
      </c>
      <c r="W12">
        <v>26</v>
      </c>
      <c r="X12">
        <v>126</v>
      </c>
      <c r="Y12">
        <v>0.20634920634920634</v>
      </c>
    </row>
    <row r="13" spans="1:25" x14ac:dyDescent="0.3">
      <c r="A13" t="s">
        <v>1</v>
      </c>
      <c r="B13" t="s">
        <v>14</v>
      </c>
      <c r="C13">
        <v>17</v>
      </c>
      <c r="D13">
        <v>89</v>
      </c>
      <c r="E13" s="81">
        <f>ROUND(('[1]CNA 2016'!O13+'[1]CNA 2016'!L13+'[1]CNA 2016'!I13+'[1]CNA 2016'!F13) /4, 4)</f>
        <v>0.54500000000000004</v>
      </c>
      <c r="F13">
        <f>6-('[1]2ºGrafico'!A13/'[1]2ºGrafico'!G13)/(1/6)</f>
        <v>2.737864077669903</v>
      </c>
      <c r="G13">
        <v>0.20691167892088658</v>
      </c>
      <c r="H13">
        <v>17</v>
      </c>
      <c r="I13">
        <v>119</v>
      </c>
      <c r="J13">
        <v>0.18338835534213685</v>
      </c>
      <c r="K13">
        <v>18</v>
      </c>
      <c r="L13">
        <v>141</v>
      </c>
      <c r="M13">
        <v>0.1280194160538321</v>
      </c>
      <c r="W13">
        <v>52</v>
      </c>
      <c r="X13">
        <v>349</v>
      </c>
      <c r="Y13">
        <v>0.14899713467048711</v>
      </c>
    </row>
    <row r="14" spans="1:25" x14ac:dyDescent="0.3">
      <c r="A14" t="s">
        <v>1</v>
      </c>
      <c r="B14" t="s">
        <v>15</v>
      </c>
      <c r="C14">
        <v>14</v>
      </c>
      <c r="D14">
        <v>29</v>
      </c>
      <c r="E14" s="81">
        <f>ROUND(('[1]CNA 2016'!O14+'[1]CNA 2016'!L14+'[1]CNA 2016'!I14+'[1]CNA 2016'!F14) /4, 4)</f>
        <v>0.31669999999999998</v>
      </c>
      <c r="F14">
        <f>6-('[1]2ºGrafico'!A14/'[1]2ºGrafico'!G14)/(1/6)</f>
        <v>4.017391304347826</v>
      </c>
      <c r="G14">
        <v>0.34585995900651073</v>
      </c>
      <c r="H14">
        <v>4</v>
      </c>
      <c r="I14">
        <v>17</v>
      </c>
      <c r="J14">
        <v>0.17402151077822434</v>
      </c>
      <c r="K14">
        <v>2</v>
      </c>
      <c r="L14">
        <v>37</v>
      </c>
      <c r="M14">
        <v>7.1101125957291622E-2</v>
      </c>
      <c r="W14">
        <v>20</v>
      </c>
      <c r="X14">
        <v>83</v>
      </c>
      <c r="Y14">
        <v>0.24096385542168675</v>
      </c>
    </row>
    <row r="15" spans="1:25" x14ac:dyDescent="0.3">
      <c r="A15" t="s">
        <v>1</v>
      </c>
      <c r="B15" t="s">
        <v>16</v>
      </c>
      <c r="C15">
        <v>10</v>
      </c>
      <c r="D15">
        <v>32</v>
      </c>
      <c r="E15" s="81">
        <f>ROUND(('[1]CNA 2016'!O15+'[1]CNA 2016'!L15+'[1]CNA 2016'!I15+'[1]CNA 2016'!F15) /4, 4)</f>
        <v>0.26250000000000001</v>
      </c>
      <c r="F15">
        <f>6-('[1]2ºGrafico'!A15/'[1]2ºGrafico'!G15)/(1/6)</f>
        <v>4.4249999999999998</v>
      </c>
      <c r="G15">
        <v>0.25504298941798942</v>
      </c>
      <c r="H15">
        <v>4</v>
      </c>
      <c r="I15">
        <v>33</v>
      </c>
      <c r="J15">
        <v>0.14393939393939392</v>
      </c>
      <c r="K15">
        <v>5</v>
      </c>
      <c r="L15">
        <v>44</v>
      </c>
      <c r="M15">
        <v>9.4945488399993311E-2</v>
      </c>
      <c r="W15">
        <v>19</v>
      </c>
      <c r="X15">
        <v>109</v>
      </c>
      <c r="Y15">
        <v>0.1743119266055046</v>
      </c>
    </row>
    <row r="16" spans="1:25" x14ac:dyDescent="0.3">
      <c r="A16" t="s">
        <v>1</v>
      </c>
      <c r="B16" t="s">
        <v>17</v>
      </c>
      <c r="C16">
        <v>8</v>
      </c>
      <c r="D16">
        <v>26</v>
      </c>
      <c r="E16" s="81">
        <f>ROUND(('[1]CNA 2016'!O16+'[1]CNA 2016'!L16+'[1]CNA 2016'!I16+'[1]CNA 2016'!F16) /4, 4)</f>
        <v>0.2833</v>
      </c>
      <c r="F16">
        <f>6-('[1]2ºGrafico'!A16/'[1]2ºGrafico'!G16)/(1/6)</f>
        <v>4.2988505747126435</v>
      </c>
      <c r="G16">
        <v>0.27848557692307696</v>
      </c>
      <c r="H16">
        <v>3</v>
      </c>
      <c r="I16">
        <v>15</v>
      </c>
      <c r="J16">
        <v>0.18333333333333335</v>
      </c>
      <c r="K16">
        <v>1</v>
      </c>
      <c r="L16">
        <v>31</v>
      </c>
      <c r="M16">
        <v>0.10670947517443624</v>
      </c>
      <c r="W16">
        <v>12</v>
      </c>
      <c r="X16">
        <v>72</v>
      </c>
      <c r="Y16">
        <v>0.16666666666666666</v>
      </c>
    </row>
    <row r="17" spans="1:25" x14ac:dyDescent="0.3">
      <c r="A17" t="s">
        <v>1</v>
      </c>
      <c r="B17" t="s">
        <v>18</v>
      </c>
      <c r="C17">
        <v>17</v>
      </c>
      <c r="D17">
        <v>83</v>
      </c>
      <c r="E17" s="81">
        <f>ROUND(('[1]CNA 2016'!O17+'[1]CNA 2016'!L17+'[1]CNA 2016'!I17+'[1]CNA 2016'!F17) /4, 4)</f>
        <v>0.2319</v>
      </c>
      <c r="F17">
        <f>6-('[1]2ºGrafico'!A17/'[1]2ºGrafico'!G17)/(1/6)</f>
        <v>4.5</v>
      </c>
      <c r="G17">
        <v>0.28866879478045071</v>
      </c>
      <c r="H17">
        <v>12</v>
      </c>
      <c r="I17">
        <v>76</v>
      </c>
      <c r="J17">
        <v>0.11349329205366357</v>
      </c>
      <c r="K17">
        <v>10</v>
      </c>
      <c r="L17">
        <v>125</v>
      </c>
      <c r="M17">
        <v>9.8008104326707327E-2</v>
      </c>
      <c r="W17">
        <v>39</v>
      </c>
      <c r="X17">
        <v>284</v>
      </c>
      <c r="Y17">
        <v>0.13732394366197184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9A43A-245C-4E7C-BA75-F98CAB23CDDF}">
  <dimension ref="A1:M35"/>
  <sheetViews>
    <sheetView topLeftCell="A25" zoomScale="60" zoomScaleNormal="60" workbookViewId="0">
      <selection activeCell="G5" sqref="G5"/>
    </sheetView>
  </sheetViews>
  <sheetFormatPr defaultRowHeight="14.4" x14ac:dyDescent="0.3"/>
  <cols>
    <col min="2" max="2" width="17.109375" customWidth="1"/>
    <col min="3" max="3" width="14.5546875" customWidth="1"/>
    <col min="4" max="4" width="18.109375" customWidth="1"/>
    <col min="5" max="5" width="17.109375" customWidth="1"/>
    <col min="6" max="6" width="14.5546875" customWidth="1"/>
    <col min="7" max="7" width="18.109375" customWidth="1"/>
    <col min="8" max="8" width="35.5546875" customWidth="1"/>
    <col min="9" max="9" width="33" customWidth="1"/>
    <col min="10" max="10" width="36.5546875" customWidth="1"/>
    <col min="11" max="11" width="16.21875" customWidth="1"/>
    <col min="12" max="12" width="13.6640625" customWidth="1"/>
    <col min="13" max="13" width="18.109375" customWidth="1"/>
  </cols>
  <sheetData>
    <row r="1" spans="1:13" x14ac:dyDescent="0.3">
      <c r="A1" s="36" t="s">
        <v>54</v>
      </c>
      <c r="B1" s="36" t="s">
        <v>55</v>
      </c>
      <c r="C1" s="36" t="s">
        <v>56</v>
      </c>
      <c r="D1" s="36" t="s">
        <v>60</v>
      </c>
      <c r="E1" s="36" t="s">
        <v>58</v>
      </c>
      <c r="F1" s="36" t="s">
        <v>59</v>
      </c>
      <c r="G1" s="36" t="s">
        <v>61</v>
      </c>
      <c r="H1" s="36" t="s">
        <v>77</v>
      </c>
      <c r="I1" s="36" t="s">
        <v>78</v>
      </c>
      <c r="J1" s="36" t="s">
        <v>79</v>
      </c>
      <c r="K1" s="36" t="s">
        <v>74</v>
      </c>
      <c r="L1" s="36" t="s">
        <v>75</v>
      </c>
      <c r="M1" s="37" t="s">
        <v>76</v>
      </c>
    </row>
    <row r="2" spans="1:13" ht="28.8" x14ac:dyDescent="0.3">
      <c r="A2" s="30" t="s">
        <v>19</v>
      </c>
      <c r="B2" s="27">
        <v>3</v>
      </c>
      <c r="C2" s="31">
        <v>9</v>
      </c>
      <c r="D2" s="29">
        <f>B2/C2</f>
        <v>0.33333333333333331</v>
      </c>
      <c r="E2" s="27">
        <v>4</v>
      </c>
      <c r="F2" s="31">
        <v>20</v>
      </c>
      <c r="G2" s="29">
        <f>E2/F2</f>
        <v>0.2</v>
      </c>
      <c r="H2" s="27">
        <v>2</v>
      </c>
      <c r="I2" s="31">
        <v>6</v>
      </c>
      <c r="J2" s="29">
        <f>H2/I2</f>
        <v>0.33333333333333331</v>
      </c>
      <c r="K2" s="27">
        <f>SUM(B2,E2,H2)</f>
        <v>9</v>
      </c>
      <c r="L2" s="31">
        <f>SUM(C2,F2,I2)</f>
        <v>35</v>
      </c>
      <c r="M2" s="29">
        <f>K2/L2</f>
        <v>0.25714285714285712</v>
      </c>
    </row>
    <row r="3" spans="1:13" ht="72" x14ac:dyDescent="0.3">
      <c r="A3" s="21" t="s">
        <v>20</v>
      </c>
      <c r="B3" s="10"/>
      <c r="C3" s="2">
        <v>22</v>
      </c>
      <c r="D3" s="11"/>
      <c r="E3" s="10">
        <v>3</v>
      </c>
      <c r="F3" s="2">
        <v>28</v>
      </c>
      <c r="G3" s="11">
        <f t="shared" ref="G3:G34" si="0">E3/F3</f>
        <v>0.10714285714285714</v>
      </c>
      <c r="H3" s="10">
        <v>3</v>
      </c>
      <c r="I3" s="2">
        <v>10</v>
      </c>
      <c r="J3" s="11">
        <f t="shared" ref="J3:J4" si="1">H3/I3</f>
        <v>0.3</v>
      </c>
      <c r="K3" s="10">
        <f t="shared" ref="K3:L18" si="2">SUM(B3,E3,H3)</f>
        <v>6</v>
      </c>
      <c r="L3" s="2">
        <f t="shared" si="2"/>
        <v>60</v>
      </c>
      <c r="M3" s="11">
        <f t="shared" ref="M3:M35" si="3">K3/L3</f>
        <v>0.1</v>
      </c>
    </row>
    <row r="4" spans="1:13" ht="57.6" x14ac:dyDescent="0.3">
      <c r="A4" s="21" t="s">
        <v>21</v>
      </c>
      <c r="B4" s="10"/>
      <c r="C4" s="2">
        <v>21</v>
      </c>
      <c r="D4" s="11"/>
      <c r="E4" s="10"/>
      <c r="F4" s="2">
        <v>16</v>
      </c>
      <c r="G4" s="11"/>
      <c r="H4" s="10">
        <v>2</v>
      </c>
      <c r="I4" s="2">
        <v>14</v>
      </c>
      <c r="J4" s="11">
        <f t="shared" si="1"/>
        <v>0.14285714285714285</v>
      </c>
      <c r="K4" s="10">
        <f t="shared" si="2"/>
        <v>2</v>
      </c>
      <c r="L4" s="2">
        <f t="shared" si="2"/>
        <v>51</v>
      </c>
      <c r="M4" s="11">
        <f t="shared" si="3"/>
        <v>3.9215686274509803E-2</v>
      </c>
    </row>
    <row r="5" spans="1:13" ht="57.6" x14ac:dyDescent="0.3">
      <c r="A5" s="21" t="s">
        <v>22</v>
      </c>
      <c r="B5" s="10"/>
      <c r="C5" s="2"/>
      <c r="D5" s="11"/>
      <c r="E5" s="10">
        <v>1</v>
      </c>
      <c r="F5" s="2">
        <v>6</v>
      </c>
      <c r="G5" s="11">
        <f t="shared" si="0"/>
        <v>0.16666666666666666</v>
      </c>
      <c r="H5" s="10"/>
      <c r="I5" s="2"/>
      <c r="J5" s="11"/>
      <c r="K5" s="10">
        <f t="shared" si="2"/>
        <v>1</v>
      </c>
      <c r="L5" s="2">
        <f t="shared" si="2"/>
        <v>6</v>
      </c>
      <c r="M5" s="11">
        <f t="shared" si="3"/>
        <v>0.16666666666666666</v>
      </c>
    </row>
    <row r="6" spans="1:13" ht="72" x14ac:dyDescent="0.3">
      <c r="A6" s="21" t="s">
        <v>23</v>
      </c>
      <c r="B6" s="10">
        <v>1</v>
      </c>
      <c r="C6" s="2">
        <v>8</v>
      </c>
      <c r="D6" s="11">
        <f t="shared" ref="D6:D33" si="4">B6/C6</f>
        <v>0.125</v>
      </c>
      <c r="E6" s="10">
        <v>3</v>
      </c>
      <c r="F6" s="2">
        <v>13</v>
      </c>
      <c r="G6" s="11">
        <f t="shared" si="0"/>
        <v>0.23076923076923078</v>
      </c>
      <c r="H6" s="10">
        <v>2</v>
      </c>
      <c r="I6" s="2">
        <v>8</v>
      </c>
      <c r="J6" s="11">
        <f t="shared" ref="J6:J9" si="5">H6/I6</f>
        <v>0.25</v>
      </c>
      <c r="K6" s="10">
        <f t="shared" si="2"/>
        <v>6</v>
      </c>
      <c r="L6" s="2">
        <f t="shared" si="2"/>
        <v>29</v>
      </c>
      <c r="M6" s="11">
        <f t="shared" si="3"/>
        <v>0.20689655172413793</v>
      </c>
    </row>
    <row r="7" spans="1:13" ht="57.6" x14ac:dyDescent="0.3">
      <c r="A7" s="21" t="s">
        <v>24</v>
      </c>
      <c r="B7" s="10"/>
      <c r="C7" s="2">
        <v>22</v>
      </c>
      <c r="D7" s="11"/>
      <c r="E7" s="10">
        <v>1</v>
      </c>
      <c r="F7" s="2">
        <v>26</v>
      </c>
      <c r="G7" s="11">
        <f t="shared" si="0"/>
        <v>3.8461538461538464E-2</v>
      </c>
      <c r="H7" s="10">
        <v>3</v>
      </c>
      <c r="I7" s="2">
        <v>13</v>
      </c>
      <c r="J7" s="11">
        <f t="shared" si="5"/>
        <v>0.23076923076923078</v>
      </c>
      <c r="K7" s="10">
        <f t="shared" si="2"/>
        <v>4</v>
      </c>
      <c r="L7" s="2">
        <f t="shared" si="2"/>
        <v>61</v>
      </c>
      <c r="M7" s="11">
        <f t="shared" si="3"/>
        <v>6.5573770491803282E-2</v>
      </c>
    </row>
    <row r="8" spans="1:13" ht="57.6" x14ac:dyDescent="0.3">
      <c r="A8" s="21" t="s">
        <v>25</v>
      </c>
      <c r="B8" s="10"/>
      <c r="C8" s="2">
        <v>30</v>
      </c>
      <c r="D8" s="11"/>
      <c r="E8" s="10">
        <v>1</v>
      </c>
      <c r="F8" s="2">
        <v>28</v>
      </c>
      <c r="G8" s="11">
        <f t="shared" si="0"/>
        <v>3.5714285714285712E-2</v>
      </c>
      <c r="H8" s="10">
        <v>2</v>
      </c>
      <c r="I8" s="2">
        <v>10</v>
      </c>
      <c r="J8" s="11">
        <f t="shared" si="5"/>
        <v>0.2</v>
      </c>
      <c r="K8" s="10">
        <f t="shared" si="2"/>
        <v>3</v>
      </c>
      <c r="L8" s="2">
        <f t="shared" si="2"/>
        <v>68</v>
      </c>
      <c r="M8" s="11">
        <f t="shared" si="3"/>
        <v>4.4117647058823532E-2</v>
      </c>
    </row>
    <row r="9" spans="1:13" ht="28.8" x14ac:dyDescent="0.3">
      <c r="A9" s="21" t="s">
        <v>3</v>
      </c>
      <c r="B9" s="10">
        <v>2</v>
      </c>
      <c r="C9" s="2">
        <v>28</v>
      </c>
      <c r="D9" s="11">
        <f t="shared" si="4"/>
        <v>7.1428571428571425E-2</v>
      </c>
      <c r="E9" s="10"/>
      <c r="F9" s="2">
        <v>3</v>
      </c>
      <c r="G9" s="11"/>
      <c r="H9" s="10">
        <v>1</v>
      </c>
      <c r="I9" s="2">
        <v>15</v>
      </c>
      <c r="J9" s="11">
        <f t="shared" si="5"/>
        <v>6.6666666666666666E-2</v>
      </c>
      <c r="K9" s="10">
        <f t="shared" si="2"/>
        <v>3</v>
      </c>
      <c r="L9" s="2">
        <f t="shared" si="2"/>
        <v>46</v>
      </c>
      <c r="M9" s="11">
        <f t="shared" si="3"/>
        <v>6.5217391304347824E-2</v>
      </c>
    </row>
    <row r="10" spans="1:13" ht="28.8" x14ac:dyDescent="0.3">
      <c r="A10" s="21" t="s">
        <v>26</v>
      </c>
      <c r="B10" s="10">
        <v>2</v>
      </c>
      <c r="C10" s="2">
        <v>18</v>
      </c>
      <c r="D10" s="11">
        <f t="shared" si="4"/>
        <v>0.1111111111111111</v>
      </c>
      <c r="E10" s="10">
        <v>1</v>
      </c>
      <c r="F10" s="2">
        <v>4</v>
      </c>
      <c r="G10" s="11">
        <f t="shared" si="0"/>
        <v>0.25</v>
      </c>
      <c r="H10" s="10"/>
      <c r="I10" s="2"/>
      <c r="J10" s="11"/>
      <c r="K10" s="10">
        <f t="shared" si="2"/>
        <v>3</v>
      </c>
      <c r="L10" s="2">
        <f t="shared" si="2"/>
        <v>22</v>
      </c>
      <c r="M10" s="11">
        <f t="shared" si="3"/>
        <v>0.13636363636363635</v>
      </c>
    </row>
    <row r="11" spans="1:13" ht="28.8" x14ac:dyDescent="0.3">
      <c r="A11" s="21" t="s">
        <v>27</v>
      </c>
      <c r="B11" s="10"/>
      <c r="C11" s="2">
        <v>5</v>
      </c>
      <c r="D11" s="11"/>
      <c r="E11" s="10">
        <v>1</v>
      </c>
      <c r="F11" s="2">
        <v>8</v>
      </c>
      <c r="G11" s="11">
        <f t="shared" si="0"/>
        <v>0.125</v>
      </c>
      <c r="H11" s="10">
        <v>1</v>
      </c>
      <c r="I11" s="2">
        <v>3</v>
      </c>
      <c r="J11" s="11">
        <f>H11/I11</f>
        <v>0.33333333333333331</v>
      </c>
      <c r="K11" s="10">
        <f t="shared" si="2"/>
        <v>2</v>
      </c>
      <c r="L11" s="2">
        <f t="shared" si="2"/>
        <v>16</v>
      </c>
      <c r="M11" s="11">
        <f t="shared" si="3"/>
        <v>0.125</v>
      </c>
    </row>
    <row r="12" spans="1:13" ht="43.2" x14ac:dyDescent="0.3">
      <c r="A12" s="21" t="s">
        <v>28</v>
      </c>
      <c r="B12" s="10">
        <v>1</v>
      </c>
      <c r="C12" s="2">
        <v>6</v>
      </c>
      <c r="D12" s="11">
        <f t="shared" si="4"/>
        <v>0.16666666666666666</v>
      </c>
      <c r="E12" s="10"/>
      <c r="F12" s="2">
        <v>13</v>
      </c>
      <c r="G12" s="11"/>
      <c r="H12" s="10">
        <v>1</v>
      </c>
      <c r="I12" s="2">
        <v>5</v>
      </c>
      <c r="J12" s="11">
        <f t="shared" ref="J12:J34" si="6">H12/I12</f>
        <v>0.2</v>
      </c>
      <c r="K12" s="10">
        <f t="shared" si="2"/>
        <v>2</v>
      </c>
      <c r="L12" s="2">
        <f t="shared" si="2"/>
        <v>24</v>
      </c>
      <c r="M12" s="11">
        <f t="shared" si="3"/>
        <v>8.3333333333333329E-2</v>
      </c>
    </row>
    <row r="13" spans="1:13" ht="57.6" x14ac:dyDescent="0.3">
      <c r="A13" s="21" t="s">
        <v>29</v>
      </c>
      <c r="B13" s="10"/>
      <c r="C13" s="2">
        <v>21</v>
      </c>
      <c r="D13" s="11"/>
      <c r="E13" s="10"/>
      <c r="F13" s="2">
        <v>7</v>
      </c>
      <c r="G13" s="11"/>
      <c r="H13" s="10">
        <v>4</v>
      </c>
      <c r="I13" s="2">
        <v>17</v>
      </c>
      <c r="J13" s="11">
        <f t="shared" si="6"/>
        <v>0.23529411764705882</v>
      </c>
      <c r="K13" s="10">
        <f t="shared" si="2"/>
        <v>4</v>
      </c>
      <c r="L13" s="2">
        <f t="shared" si="2"/>
        <v>45</v>
      </c>
      <c r="M13" s="11">
        <f t="shared" si="3"/>
        <v>8.8888888888888892E-2</v>
      </c>
    </row>
    <row r="14" spans="1:13" ht="28.8" x14ac:dyDescent="0.3">
      <c r="A14" s="21" t="s">
        <v>30</v>
      </c>
      <c r="B14" s="10">
        <v>3</v>
      </c>
      <c r="C14" s="2">
        <v>16</v>
      </c>
      <c r="D14" s="11">
        <f t="shared" si="4"/>
        <v>0.1875</v>
      </c>
      <c r="E14" s="10">
        <v>1</v>
      </c>
      <c r="F14" s="2">
        <v>3</v>
      </c>
      <c r="G14" s="11">
        <f t="shared" si="0"/>
        <v>0.33333333333333331</v>
      </c>
      <c r="H14" s="10">
        <v>3</v>
      </c>
      <c r="I14" s="2">
        <v>25</v>
      </c>
      <c r="J14" s="11">
        <f t="shared" si="6"/>
        <v>0.12</v>
      </c>
      <c r="K14" s="10">
        <f t="shared" si="2"/>
        <v>7</v>
      </c>
      <c r="L14" s="2">
        <f t="shared" si="2"/>
        <v>44</v>
      </c>
      <c r="M14" s="11">
        <f t="shared" si="3"/>
        <v>0.15909090909090909</v>
      </c>
    </row>
    <row r="15" spans="1:13" ht="57.6" x14ac:dyDescent="0.3">
      <c r="A15" s="21" t="s">
        <v>8</v>
      </c>
      <c r="B15" s="10"/>
      <c r="C15" s="2"/>
      <c r="D15" s="11"/>
      <c r="E15" s="10">
        <v>1</v>
      </c>
      <c r="F15" s="2">
        <v>5</v>
      </c>
      <c r="G15" s="11">
        <f t="shared" si="0"/>
        <v>0.2</v>
      </c>
      <c r="H15" s="10"/>
      <c r="I15" s="2"/>
      <c r="J15" s="11"/>
      <c r="K15" s="10">
        <f t="shared" si="2"/>
        <v>1</v>
      </c>
      <c r="L15" s="2">
        <f t="shared" si="2"/>
        <v>5</v>
      </c>
      <c r="M15" s="11">
        <f t="shared" si="3"/>
        <v>0.2</v>
      </c>
    </row>
    <row r="16" spans="1:13" ht="57.6" x14ac:dyDescent="0.3">
      <c r="A16" s="21" t="s">
        <v>31</v>
      </c>
      <c r="B16" s="10"/>
      <c r="C16" s="2"/>
      <c r="D16" s="11"/>
      <c r="E16" s="10"/>
      <c r="F16" s="2"/>
      <c r="G16" s="11"/>
      <c r="H16" s="10"/>
      <c r="I16" s="2">
        <v>1</v>
      </c>
      <c r="J16" s="11"/>
      <c r="K16" s="10"/>
      <c r="L16" s="2">
        <f t="shared" si="2"/>
        <v>1</v>
      </c>
      <c r="M16" s="11"/>
    </row>
    <row r="17" spans="1:13" ht="57.6" x14ac:dyDescent="0.3">
      <c r="A17" s="21" t="s">
        <v>9</v>
      </c>
      <c r="B17" s="10">
        <v>7</v>
      </c>
      <c r="C17" s="2">
        <v>61</v>
      </c>
      <c r="D17" s="11">
        <f t="shared" si="4"/>
        <v>0.11475409836065574</v>
      </c>
      <c r="E17" s="10">
        <v>4</v>
      </c>
      <c r="F17" s="2">
        <v>13</v>
      </c>
      <c r="G17" s="11">
        <f t="shared" si="0"/>
        <v>0.30769230769230771</v>
      </c>
      <c r="H17" s="10">
        <v>7</v>
      </c>
      <c r="I17" s="2">
        <v>51</v>
      </c>
      <c r="J17" s="11">
        <f t="shared" si="6"/>
        <v>0.13725490196078433</v>
      </c>
      <c r="K17" s="10">
        <f>SUM(B17,E17,H17)</f>
        <v>18</v>
      </c>
      <c r="L17" s="2">
        <f t="shared" si="2"/>
        <v>125</v>
      </c>
      <c r="M17" s="11">
        <f t="shared" si="3"/>
        <v>0.14399999999999999</v>
      </c>
    </row>
    <row r="18" spans="1:13" ht="86.4" x14ac:dyDescent="0.3">
      <c r="A18" s="21" t="s">
        <v>32</v>
      </c>
      <c r="B18" s="10">
        <v>1</v>
      </c>
      <c r="C18" s="2">
        <v>8</v>
      </c>
      <c r="D18" s="11">
        <f t="shared" si="4"/>
        <v>0.125</v>
      </c>
      <c r="E18" s="10">
        <v>2</v>
      </c>
      <c r="F18" s="2">
        <v>9</v>
      </c>
      <c r="G18" s="11">
        <f t="shared" si="0"/>
        <v>0.22222222222222221</v>
      </c>
      <c r="H18" s="10"/>
      <c r="I18" s="2">
        <v>6</v>
      </c>
      <c r="J18" s="11"/>
      <c r="K18" s="10">
        <f>SUM(B18,E18,H18)</f>
        <v>3</v>
      </c>
      <c r="L18" s="2">
        <f t="shared" si="2"/>
        <v>23</v>
      </c>
      <c r="M18" s="11">
        <f t="shared" si="3"/>
        <v>0.13043478260869565</v>
      </c>
    </row>
    <row r="19" spans="1:13" x14ac:dyDescent="0.3">
      <c r="A19" s="21" t="s">
        <v>11</v>
      </c>
      <c r="B19" s="10">
        <v>2</v>
      </c>
      <c r="C19" s="1">
        <v>12</v>
      </c>
      <c r="D19" s="22">
        <f t="shared" si="4"/>
        <v>0.16666666666666666</v>
      </c>
      <c r="E19" s="10">
        <v>1</v>
      </c>
      <c r="F19" s="1">
        <v>11</v>
      </c>
      <c r="G19" s="22">
        <f t="shared" si="0"/>
        <v>9.0909090909090912E-2</v>
      </c>
      <c r="H19" s="10"/>
      <c r="I19" s="1">
        <v>2</v>
      </c>
      <c r="J19" s="22"/>
      <c r="K19" s="10">
        <f t="shared" ref="K19:L34" si="7">SUM(B19,E19,H19)</f>
        <v>3</v>
      </c>
      <c r="L19" s="1">
        <f t="shared" si="7"/>
        <v>25</v>
      </c>
      <c r="M19" s="22">
        <f t="shared" si="3"/>
        <v>0.12</v>
      </c>
    </row>
    <row r="20" spans="1:13" x14ac:dyDescent="0.3">
      <c r="A20" s="21" t="s">
        <v>12</v>
      </c>
      <c r="B20" s="10">
        <v>1</v>
      </c>
      <c r="C20" s="1">
        <v>7</v>
      </c>
      <c r="D20" s="22">
        <f t="shared" si="4"/>
        <v>0.14285714285714285</v>
      </c>
      <c r="E20" s="10"/>
      <c r="F20" s="1">
        <v>1</v>
      </c>
      <c r="G20" s="22"/>
      <c r="H20" s="10"/>
      <c r="I20" s="1">
        <v>10</v>
      </c>
      <c r="J20" s="22"/>
      <c r="K20" s="10">
        <f t="shared" si="7"/>
        <v>1</v>
      </c>
      <c r="L20" s="1">
        <f t="shared" si="7"/>
        <v>18</v>
      </c>
      <c r="M20" s="22">
        <f t="shared" si="3"/>
        <v>5.5555555555555552E-2</v>
      </c>
    </row>
    <row r="21" spans="1:13" ht="28.8" x14ac:dyDescent="0.3">
      <c r="A21" s="21" t="s">
        <v>33</v>
      </c>
      <c r="B21" s="10"/>
      <c r="C21" s="1">
        <v>6</v>
      </c>
      <c r="D21" s="22"/>
      <c r="E21" s="10">
        <v>1</v>
      </c>
      <c r="F21" s="1">
        <v>2</v>
      </c>
      <c r="G21" s="22">
        <f t="shared" si="0"/>
        <v>0.5</v>
      </c>
      <c r="H21" s="10">
        <v>2</v>
      </c>
      <c r="I21" s="1">
        <v>2</v>
      </c>
      <c r="J21" s="22">
        <f>H21/I21</f>
        <v>1</v>
      </c>
      <c r="K21" s="10">
        <f t="shared" si="7"/>
        <v>3</v>
      </c>
      <c r="L21" s="1">
        <f t="shared" si="7"/>
        <v>10</v>
      </c>
      <c r="M21" s="22">
        <f t="shared" si="3"/>
        <v>0.3</v>
      </c>
    </row>
    <row r="22" spans="1:13" ht="129.6" x14ac:dyDescent="0.3">
      <c r="A22" s="21" t="s">
        <v>34</v>
      </c>
      <c r="B22" s="10"/>
      <c r="C22" s="1">
        <v>5</v>
      </c>
      <c r="D22" s="22"/>
      <c r="E22" s="10"/>
      <c r="F22" s="1">
        <v>1</v>
      </c>
      <c r="G22" s="22"/>
      <c r="H22" s="10"/>
      <c r="I22" s="1">
        <v>4</v>
      </c>
      <c r="J22" s="22"/>
      <c r="K22" s="10"/>
      <c r="L22" s="1">
        <f t="shared" si="7"/>
        <v>10</v>
      </c>
      <c r="M22" s="22"/>
    </row>
    <row r="23" spans="1:13" ht="43.2" x14ac:dyDescent="0.3">
      <c r="A23" s="21" t="s">
        <v>35</v>
      </c>
      <c r="B23" s="10">
        <v>1</v>
      </c>
      <c r="C23" s="1">
        <v>7</v>
      </c>
      <c r="D23" s="22">
        <f t="shared" si="4"/>
        <v>0.14285714285714285</v>
      </c>
      <c r="E23" s="10"/>
      <c r="F23" s="1">
        <v>3</v>
      </c>
      <c r="G23" s="22"/>
      <c r="H23" s="10"/>
      <c r="I23" s="1">
        <v>15</v>
      </c>
      <c r="J23" s="22"/>
      <c r="K23" s="10">
        <f>SUM(B23,E23,H23)</f>
        <v>1</v>
      </c>
      <c r="L23" s="1">
        <f t="shared" si="7"/>
        <v>25</v>
      </c>
      <c r="M23" s="22">
        <f t="shared" si="3"/>
        <v>0.04</v>
      </c>
    </row>
    <row r="24" spans="1:13" ht="57.6" x14ac:dyDescent="0.3">
      <c r="A24" s="21" t="s">
        <v>36</v>
      </c>
      <c r="B24" s="10"/>
      <c r="C24" s="1">
        <v>4</v>
      </c>
      <c r="D24" s="22"/>
      <c r="E24" s="10">
        <v>1</v>
      </c>
      <c r="F24" s="1">
        <v>4</v>
      </c>
      <c r="G24" s="22">
        <f t="shared" si="0"/>
        <v>0.25</v>
      </c>
      <c r="H24" s="10"/>
      <c r="I24" s="1">
        <v>2</v>
      </c>
      <c r="J24" s="22"/>
      <c r="K24" s="10">
        <f t="shared" ref="K24:K28" si="8">SUM(B24,E24,H24)</f>
        <v>1</v>
      </c>
      <c r="L24" s="1">
        <f t="shared" si="7"/>
        <v>10</v>
      </c>
      <c r="M24" s="22">
        <f t="shared" si="3"/>
        <v>0.1</v>
      </c>
    </row>
    <row r="25" spans="1:13" ht="28.8" x14ac:dyDescent="0.3">
      <c r="A25" s="21" t="s">
        <v>37</v>
      </c>
      <c r="B25" s="10">
        <v>7</v>
      </c>
      <c r="C25" s="1">
        <v>31</v>
      </c>
      <c r="D25" s="22">
        <f t="shared" si="4"/>
        <v>0.22580645161290322</v>
      </c>
      <c r="E25" s="10">
        <v>2</v>
      </c>
      <c r="F25" s="1">
        <v>9</v>
      </c>
      <c r="G25" s="22">
        <f t="shared" si="0"/>
        <v>0.22222222222222221</v>
      </c>
      <c r="H25" s="10">
        <v>1</v>
      </c>
      <c r="I25" s="1">
        <v>12</v>
      </c>
      <c r="J25" s="22">
        <f t="shared" si="6"/>
        <v>8.3333333333333329E-2</v>
      </c>
      <c r="K25" s="10">
        <f t="shared" si="8"/>
        <v>10</v>
      </c>
      <c r="L25" s="1">
        <f t="shared" si="7"/>
        <v>52</v>
      </c>
      <c r="M25" s="22">
        <f t="shared" si="3"/>
        <v>0.19230769230769232</v>
      </c>
    </row>
    <row r="26" spans="1:13" ht="28.8" x14ac:dyDescent="0.3">
      <c r="A26" s="21" t="s">
        <v>13</v>
      </c>
      <c r="B26" s="10"/>
      <c r="C26" s="1">
        <v>7</v>
      </c>
      <c r="D26" s="22"/>
      <c r="E26" s="10">
        <v>1</v>
      </c>
      <c r="F26" s="1">
        <v>7</v>
      </c>
      <c r="G26" s="22">
        <f t="shared" si="0"/>
        <v>0.14285714285714285</v>
      </c>
      <c r="H26" s="10"/>
      <c r="I26" s="1">
        <v>1</v>
      </c>
      <c r="J26" s="22"/>
      <c r="K26" s="10">
        <f t="shared" si="8"/>
        <v>1</v>
      </c>
      <c r="L26" s="1">
        <f t="shared" si="7"/>
        <v>15</v>
      </c>
      <c r="M26" s="22">
        <f t="shared" si="3"/>
        <v>6.6666666666666666E-2</v>
      </c>
    </row>
    <row r="27" spans="1:13" ht="100.8" x14ac:dyDescent="0.3">
      <c r="A27" s="21" t="s">
        <v>38</v>
      </c>
      <c r="B27" s="10">
        <v>3</v>
      </c>
      <c r="C27" s="1">
        <v>28</v>
      </c>
      <c r="D27" s="22">
        <f t="shared" si="4"/>
        <v>0.10714285714285714</v>
      </c>
      <c r="E27" s="10">
        <v>2</v>
      </c>
      <c r="F27" s="1">
        <v>33</v>
      </c>
      <c r="G27" s="22">
        <f t="shared" si="0"/>
        <v>6.0606060606060608E-2</v>
      </c>
      <c r="H27" s="10">
        <v>4</v>
      </c>
      <c r="I27" s="1">
        <v>18</v>
      </c>
      <c r="J27" s="22">
        <f>H27/I27</f>
        <v>0.22222222222222221</v>
      </c>
      <c r="K27" s="10">
        <f t="shared" si="8"/>
        <v>9</v>
      </c>
      <c r="L27" s="1">
        <f t="shared" si="7"/>
        <v>79</v>
      </c>
      <c r="M27" s="22">
        <f t="shared" si="3"/>
        <v>0.11392405063291139</v>
      </c>
    </row>
    <row r="28" spans="1:13" ht="57.6" x14ac:dyDescent="0.3">
      <c r="A28" s="21" t="s">
        <v>39</v>
      </c>
      <c r="B28" s="10">
        <v>6</v>
      </c>
      <c r="C28" s="1">
        <v>26</v>
      </c>
      <c r="D28" s="22">
        <f t="shared" si="4"/>
        <v>0.23076923076923078</v>
      </c>
      <c r="E28" s="10">
        <v>7</v>
      </c>
      <c r="F28" s="1">
        <v>21</v>
      </c>
      <c r="G28" s="22">
        <f t="shared" si="0"/>
        <v>0.33333333333333331</v>
      </c>
      <c r="H28" s="10">
        <v>6</v>
      </c>
      <c r="I28" s="1">
        <v>8</v>
      </c>
      <c r="J28" s="22">
        <f t="shared" si="6"/>
        <v>0.75</v>
      </c>
      <c r="K28" s="10">
        <f t="shared" si="8"/>
        <v>19</v>
      </c>
      <c r="L28" s="1">
        <f t="shared" si="7"/>
        <v>55</v>
      </c>
      <c r="M28" s="22">
        <f t="shared" si="3"/>
        <v>0.34545454545454546</v>
      </c>
    </row>
    <row r="29" spans="1:13" ht="57.6" x14ac:dyDescent="0.3">
      <c r="A29" s="21" t="s">
        <v>40</v>
      </c>
      <c r="B29" s="10"/>
      <c r="C29" s="1">
        <v>1</v>
      </c>
      <c r="D29" s="22"/>
      <c r="E29" s="10"/>
      <c r="F29" s="1">
        <v>2</v>
      </c>
      <c r="G29" s="22"/>
      <c r="H29" s="10"/>
      <c r="I29" s="1"/>
      <c r="J29" s="22"/>
      <c r="K29" s="10"/>
      <c r="L29" s="1">
        <f t="shared" si="7"/>
        <v>3</v>
      </c>
      <c r="M29" s="22"/>
    </row>
    <row r="30" spans="1:13" ht="43.2" x14ac:dyDescent="0.3">
      <c r="A30" s="21" t="s">
        <v>41</v>
      </c>
      <c r="B30" s="10">
        <v>1</v>
      </c>
      <c r="C30" s="1">
        <v>21</v>
      </c>
      <c r="D30" s="22">
        <f t="shared" si="4"/>
        <v>4.7619047619047616E-2</v>
      </c>
      <c r="E30" s="10"/>
      <c r="F30" s="1">
        <v>22</v>
      </c>
      <c r="G30" s="22"/>
      <c r="H30" s="10">
        <v>2</v>
      </c>
      <c r="I30" s="1">
        <v>9</v>
      </c>
      <c r="J30" s="22">
        <f t="shared" si="6"/>
        <v>0.22222222222222221</v>
      </c>
      <c r="K30" s="10">
        <f>SUM(B30,E30,H30)</f>
        <v>3</v>
      </c>
      <c r="L30" s="1">
        <f t="shared" si="7"/>
        <v>52</v>
      </c>
      <c r="M30" s="22">
        <f t="shared" si="3"/>
        <v>5.7692307692307696E-2</v>
      </c>
    </row>
    <row r="31" spans="1:13" x14ac:dyDescent="0.3">
      <c r="A31" s="21" t="s">
        <v>16</v>
      </c>
      <c r="B31" s="10">
        <v>1</v>
      </c>
      <c r="C31" s="1">
        <v>10</v>
      </c>
      <c r="D31" s="22">
        <f t="shared" si="4"/>
        <v>0.1</v>
      </c>
      <c r="E31" s="10">
        <v>1</v>
      </c>
      <c r="F31" s="1">
        <v>5</v>
      </c>
      <c r="G31" s="22">
        <f t="shared" si="0"/>
        <v>0.2</v>
      </c>
      <c r="H31" s="10"/>
      <c r="I31" s="1">
        <v>12</v>
      </c>
      <c r="J31" s="22"/>
      <c r="K31" s="10">
        <f t="shared" ref="K31:K34" si="9">SUM(B31,E31,H31)</f>
        <v>2</v>
      </c>
      <c r="L31" s="1">
        <f t="shared" si="7"/>
        <v>27</v>
      </c>
      <c r="M31" s="22">
        <f t="shared" si="3"/>
        <v>7.407407407407407E-2</v>
      </c>
    </row>
    <row r="32" spans="1:13" ht="43.2" x14ac:dyDescent="0.3">
      <c r="A32" s="21" t="s">
        <v>17</v>
      </c>
      <c r="B32" s="10"/>
      <c r="C32" s="1">
        <v>6</v>
      </c>
      <c r="D32" s="22"/>
      <c r="E32" s="10"/>
      <c r="F32" s="1"/>
      <c r="G32" s="22"/>
      <c r="H32" s="10">
        <v>1</v>
      </c>
      <c r="I32" s="1">
        <v>10</v>
      </c>
      <c r="J32" s="22">
        <f t="shared" si="6"/>
        <v>0.1</v>
      </c>
      <c r="K32" s="10">
        <f t="shared" si="9"/>
        <v>1</v>
      </c>
      <c r="L32" s="1">
        <f t="shared" si="7"/>
        <v>16</v>
      </c>
      <c r="M32" s="22">
        <f t="shared" si="3"/>
        <v>6.25E-2</v>
      </c>
    </row>
    <row r="33" spans="1:13" ht="57.6" x14ac:dyDescent="0.3">
      <c r="A33" s="21" t="s">
        <v>42</v>
      </c>
      <c r="B33" s="10">
        <v>2</v>
      </c>
      <c r="C33" s="1">
        <v>20</v>
      </c>
      <c r="D33" s="22">
        <f t="shared" si="4"/>
        <v>0.1</v>
      </c>
      <c r="E33" s="10">
        <v>2</v>
      </c>
      <c r="F33" s="1">
        <v>4</v>
      </c>
      <c r="G33" s="22">
        <f t="shared" si="0"/>
        <v>0.5</v>
      </c>
      <c r="H33" s="10">
        <v>3</v>
      </c>
      <c r="I33" s="1">
        <v>11</v>
      </c>
      <c r="J33" s="22">
        <f t="shared" si="6"/>
        <v>0.27272727272727271</v>
      </c>
      <c r="K33" s="10">
        <f t="shared" si="9"/>
        <v>7</v>
      </c>
      <c r="L33" s="1">
        <f t="shared" si="7"/>
        <v>35</v>
      </c>
      <c r="M33" s="22">
        <f t="shared" si="3"/>
        <v>0.2</v>
      </c>
    </row>
    <row r="34" spans="1:13" ht="144.6" thickBot="1" x14ac:dyDescent="0.35">
      <c r="A34" s="6" t="s">
        <v>43</v>
      </c>
      <c r="B34" s="12"/>
      <c r="C34" s="13">
        <v>6</v>
      </c>
      <c r="D34" s="23"/>
      <c r="E34" s="12">
        <v>2</v>
      </c>
      <c r="F34" s="13">
        <v>3</v>
      </c>
      <c r="G34" s="23">
        <f t="shared" si="0"/>
        <v>0.66666666666666663</v>
      </c>
      <c r="H34" s="12">
        <v>1</v>
      </c>
      <c r="I34" s="13">
        <v>7</v>
      </c>
      <c r="J34" s="23">
        <f t="shared" si="6"/>
        <v>0.14285714285714285</v>
      </c>
      <c r="K34" s="12">
        <f t="shared" si="9"/>
        <v>3</v>
      </c>
      <c r="L34" s="13">
        <f t="shared" si="7"/>
        <v>16</v>
      </c>
      <c r="M34" s="23">
        <f t="shared" si="3"/>
        <v>0.1875</v>
      </c>
    </row>
    <row r="35" spans="1:13" ht="15" thickBot="1" x14ac:dyDescent="0.35">
      <c r="A35" s="35" t="s">
        <v>0</v>
      </c>
      <c r="B35" s="15">
        <f>SUM(B2:B34)</f>
        <v>44</v>
      </c>
      <c r="C35" s="16">
        <f>SUM(C2:C34)</f>
        <v>472</v>
      </c>
      <c r="D35" s="24">
        <f>B35/C35</f>
        <v>9.3220338983050849E-2</v>
      </c>
      <c r="E35" s="15">
        <f>SUM(E2:E34)</f>
        <v>43</v>
      </c>
      <c r="F35" s="16">
        <f>SUM(F2:F34)</f>
        <v>330</v>
      </c>
      <c r="G35" s="24">
        <f>E35/F35</f>
        <v>0.13030303030303031</v>
      </c>
      <c r="H35" s="15">
        <f>SUM(H2:H34)</f>
        <v>51</v>
      </c>
      <c r="I35" s="16">
        <f>SUM(I2:I34)</f>
        <v>307</v>
      </c>
      <c r="J35" s="24">
        <f>H35/I35</f>
        <v>0.16612377850162866</v>
      </c>
      <c r="K35" s="15">
        <f>SUM(K2:K34)</f>
        <v>138</v>
      </c>
      <c r="L35" s="16">
        <f>SUM(L2:L34)</f>
        <v>1109</v>
      </c>
      <c r="M35" s="24">
        <f t="shared" si="3"/>
        <v>0.12443642921550947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B6C7-D359-4758-B343-89CFE33E2468}">
  <dimension ref="A1:D23"/>
  <sheetViews>
    <sheetView topLeftCell="A20" workbookViewId="0">
      <selection activeCell="E1" sqref="E1"/>
    </sheetView>
  </sheetViews>
  <sheetFormatPr defaultRowHeight="14.4" x14ac:dyDescent="0.3"/>
  <cols>
    <col min="2" max="2" width="11.5546875" customWidth="1"/>
    <col min="3" max="3" width="9" customWidth="1"/>
    <col min="4" max="4" width="13" customWidth="1"/>
  </cols>
  <sheetData>
    <row r="1" spans="1:4" x14ac:dyDescent="0.3">
      <c r="A1" s="36" t="s">
        <v>54</v>
      </c>
      <c r="B1" s="36" t="s">
        <v>80</v>
      </c>
      <c r="C1" s="36" t="s">
        <v>81</v>
      </c>
      <c r="D1" s="36" t="s">
        <v>57</v>
      </c>
    </row>
    <row r="2" spans="1:4" ht="144" x14ac:dyDescent="0.3">
      <c r="A2" s="26" t="s">
        <v>44</v>
      </c>
      <c r="B2" s="27">
        <v>1</v>
      </c>
      <c r="C2" s="28">
        <v>17</v>
      </c>
      <c r="D2" s="29">
        <f>B2/C2</f>
        <v>5.8823529411764705E-2</v>
      </c>
    </row>
    <row r="3" spans="1:4" ht="57.6" x14ac:dyDescent="0.3">
      <c r="A3" s="5" t="s">
        <v>45</v>
      </c>
      <c r="B3" s="10">
        <v>1</v>
      </c>
      <c r="C3" s="1">
        <v>9</v>
      </c>
      <c r="D3" s="11">
        <f t="shared" ref="D3:D22" si="0">B3/C3</f>
        <v>0.1111111111111111</v>
      </c>
    </row>
    <row r="4" spans="1:4" ht="72" x14ac:dyDescent="0.3">
      <c r="A4" s="5" t="s">
        <v>46</v>
      </c>
      <c r="B4" s="10">
        <v>3</v>
      </c>
      <c r="C4" s="1">
        <v>30</v>
      </c>
      <c r="D4" s="11">
        <f t="shared" si="0"/>
        <v>0.1</v>
      </c>
    </row>
    <row r="5" spans="1:4" x14ac:dyDescent="0.3">
      <c r="A5" s="5" t="s">
        <v>2</v>
      </c>
      <c r="B5" s="10">
        <v>4</v>
      </c>
      <c r="C5" s="1">
        <v>99</v>
      </c>
      <c r="D5" s="11">
        <f t="shared" si="0"/>
        <v>4.0404040404040407E-2</v>
      </c>
    </row>
    <row r="6" spans="1:4" ht="86.4" x14ac:dyDescent="0.3">
      <c r="A6" s="5" t="s">
        <v>47</v>
      </c>
      <c r="B6" s="10">
        <v>2</v>
      </c>
      <c r="C6" s="1">
        <v>26</v>
      </c>
      <c r="D6" s="11">
        <f t="shared" si="0"/>
        <v>7.6923076923076927E-2</v>
      </c>
    </row>
    <row r="7" spans="1:4" ht="28.8" x14ac:dyDescent="0.3">
      <c r="A7" s="5" t="s">
        <v>3</v>
      </c>
      <c r="B7" s="10"/>
      <c r="C7" s="1">
        <v>14</v>
      </c>
      <c r="D7" s="11"/>
    </row>
    <row r="8" spans="1:4" ht="57.6" x14ac:dyDescent="0.3">
      <c r="A8" s="5" t="s">
        <v>48</v>
      </c>
      <c r="B8" s="10">
        <v>9</v>
      </c>
      <c r="C8" s="1">
        <v>9</v>
      </c>
      <c r="D8" s="11">
        <f t="shared" si="0"/>
        <v>1</v>
      </c>
    </row>
    <row r="9" spans="1:4" ht="28.8" x14ac:dyDescent="0.3">
      <c r="A9" s="5" t="s">
        <v>27</v>
      </c>
      <c r="B9" s="10">
        <v>1</v>
      </c>
      <c r="C9" s="1">
        <v>20</v>
      </c>
      <c r="D9" s="11">
        <f t="shared" si="0"/>
        <v>0.05</v>
      </c>
    </row>
    <row r="10" spans="1:4" ht="72" x14ac:dyDescent="0.3">
      <c r="A10" s="5" t="s">
        <v>49</v>
      </c>
      <c r="B10" s="10">
        <v>3</v>
      </c>
      <c r="C10" s="1">
        <v>32</v>
      </c>
      <c r="D10" s="11">
        <f t="shared" si="0"/>
        <v>9.375E-2</v>
      </c>
    </row>
    <row r="11" spans="1:4" ht="72" x14ac:dyDescent="0.3">
      <c r="A11" s="5" t="s">
        <v>50</v>
      </c>
      <c r="B11" s="10"/>
      <c r="C11" s="1">
        <v>3</v>
      </c>
      <c r="D11" s="11"/>
    </row>
    <row r="12" spans="1:4" ht="72" x14ac:dyDescent="0.3">
      <c r="A12" s="5" t="s">
        <v>5</v>
      </c>
      <c r="B12" s="10">
        <v>2</v>
      </c>
      <c r="C12" s="1">
        <v>10</v>
      </c>
      <c r="D12" s="11">
        <f t="shared" si="0"/>
        <v>0.2</v>
      </c>
    </row>
    <row r="13" spans="1:4" ht="28.8" x14ac:dyDescent="0.3">
      <c r="A13" s="5" t="s">
        <v>7</v>
      </c>
      <c r="B13" s="10"/>
      <c r="C13" s="1">
        <v>10</v>
      </c>
      <c r="D13" s="11"/>
    </row>
    <row r="14" spans="1:4" ht="86.4" x14ac:dyDescent="0.3">
      <c r="A14" s="5" t="s">
        <v>32</v>
      </c>
      <c r="B14" s="10">
        <v>2</v>
      </c>
      <c r="C14" s="1">
        <v>13</v>
      </c>
      <c r="D14" s="11">
        <f t="shared" si="0"/>
        <v>0.15384615384615385</v>
      </c>
    </row>
    <row r="15" spans="1:4" ht="129.6" x14ac:dyDescent="0.3">
      <c r="A15" s="5" t="s">
        <v>51</v>
      </c>
      <c r="B15" s="10">
        <v>3</v>
      </c>
      <c r="C15" s="1">
        <v>21</v>
      </c>
      <c r="D15" s="11">
        <f t="shared" si="0"/>
        <v>0.14285714285714285</v>
      </c>
    </row>
    <row r="16" spans="1:4" x14ac:dyDescent="0.3">
      <c r="A16" s="5" t="s">
        <v>11</v>
      </c>
      <c r="B16" s="10"/>
      <c r="C16" s="1">
        <v>9</v>
      </c>
      <c r="D16" s="11"/>
    </row>
    <row r="17" spans="1:4" x14ac:dyDescent="0.3">
      <c r="A17" s="5" t="s">
        <v>12</v>
      </c>
      <c r="B17" s="10">
        <v>2</v>
      </c>
      <c r="C17" s="1">
        <v>27</v>
      </c>
      <c r="D17" s="11">
        <f t="shared" si="0"/>
        <v>7.407407407407407E-2</v>
      </c>
    </row>
    <row r="18" spans="1:4" ht="57.6" x14ac:dyDescent="0.3">
      <c r="A18" s="5" t="s">
        <v>36</v>
      </c>
      <c r="B18" s="10"/>
      <c r="C18" s="1">
        <v>13</v>
      </c>
      <c r="D18" s="11"/>
    </row>
    <row r="19" spans="1:4" ht="28.8" x14ac:dyDescent="0.3">
      <c r="A19" s="5" t="s">
        <v>37</v>
      </c>
      <c r="B19" s="10">
        <v>3</v>
      </c>
      <c r="C19" s="1">
        <v>28</v>
      </c>
      <c r="D19" s="11">
        <f t="shared" si="0"/>
        <v>0.10714285714285714</v>
      </c>
    </row>
    <row r="20" spans="1:4" ht="28.8" x14ac:dyDescent="0.3">
      <c r="A20" s="5" t="s">
        <v>13</v>
      </c>
      <c r="B20" s="10">
        <v>1</v>
      </c>
      <c r="C20" s="1">
        <v>19</v>
      </c>
      <c r="D20" s="11">
        <f t="shared" si="0"/>
        <v>5.2631578947368418E-2</v>
      </c>
    </row>
    <row r="21" spans="1:4" x14ac:dyDescent="0.3">
      <c r="A21" s="5" t="s">
        <v>16</v>
      </c>
      <c r="B21" s="10">
        <v>1</v>
      </c>
      <c r="C21" s="1">
        <v>18</v>
      </c>
      <c r="D21" s="11">
        <f t="shared" si="0"/>
        <v>5.5555555555555552E-2</v>
      </c>
    </row>
    <row r="22" spans="1:4" ht="58.2" thickBot="1" x14ac:dyDescent="0.35">
      <c r="A22" s="32" t="s">
        <v>52</v>
      </c>
      <c r="B22" s="12">
        <v>1</v>
      </c>
      <c r="C22" s="13">
        <v>14</v>
      </c>
      <c r="D22" s="14">
        <f t="shared" si="0"/>
        <v>7.1428571428571425E-2</v>
      </c>
    </row>
    <row r="23" spans="1:4" x14ac:dyDescent="0.3">
      <c r="A23" s="38" t="s">
        <v>0</v>
      </c>
      <c r="B23" s="7">
        <f>SUM(B2:B22)</f>
        <v>39</v>
      </c>
      <c r="C23" s="8">
        <f>SUM(C2:C22)</f>
        <v>441</v>
      </c>
      <c r="D23" s="9">
        <f>B23/C23</f>
        <v>8.8435374149659865E-2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751C7-25CA-4D87-9413-FECF9253E73C}">
  <dimension ref="A1:E17"/>
  <sheetViews>
    <sheetView workbookViewId="0">
      <selection activeCell="A10" sqref="A10:A15"/>
    </sheetView>
  </sheetViews>
  <sheetFormatPr defaultRowHeight="14.4" x14ac:dyDescent="0.3"/>
  <sheetData>
    <row r="1" spans="1:5" ht="15" thickBot="1" x14ac:dyDescent="0.35">
      <c r="A1" t="s">
        <v>82</v>
      </c>
      <c r="B1" t="s">
        <v>94</v>
      </c>
      <c r="C1" t="s">
        <v>95</v>
      </c>
      <c r="D1" t="s">
        <v>89</v>
      </c>
      <c r="E1" t="s">
        <v>90</v>
      </c>
    </row>
    <row r="2" spans="1:5" ht="15" thickBot="1" x14ac:dyDescent="0.35">
      <c r="A2" t="s">
        <v>83</v>
      </c>
      <c r="B2" s="39">
        <v>0.22</v>
      </c>
      <c r="C2" s="39">
        <v>0.22</v>
      </c>
      <c r="D2" s="40">
        <v>0.25</v>
      </c>
      <c r="E2" s="39">
        <v>0.22</v>
      </c>
    </row>
    <row r="3" spans="1:5" x14ac:dyDescent="0.3">
      <c r="A3" t="s">
        <v>84</v>
      </c>
      <c r="B3" s="39">
        <v>0.13</v>
      </c>
      <c r="C3" s="39">
        <v>0.13</v>
      </c>
      <c r="D3" s="39">
        <v>0.11</v>
      </c>
      <c r="E3" s="39">
        <v>0.1</v>
      </c>
    </row>
    <row r="4" spans="1:5" x14ac:dyDescent="0.3">
      <c r="A4" t="s">
        <v>85</v>
      </c>
      <c r="B4" s="39">
        <v>0.09</v>
      </c>
      <c r="C4" s="39">
        <v>0.06</v>
      </c>
      <c r="D4" s="39">
        <v>0.09</v>
      </c>
      <c r="E4" s="39">
        <v>7.0000000000000007E-2</v>
      </c>
    </row>
    <row r="5" spans="1:5" x14ac:dyDescent="0.3">
      <c r="A5" t="s">
        <v>86</v>
      </c>
      <c r="B5" s="39">
        <v>7.0000000000000007E-2</v>
      </c>
      <c r="C5" s="39">
        <v>0.05</v>
      </c>
      <c r="D5" s="39">
        <v>0.08</v>
      </c>
      <c r="E5" s="39">
        <v>0.05</v>
      </c>
    </row>
    <row r="6" spans="1:5" x14ac:dyDescent="0.3">
      <c r="A6" t="s">
        <v>87</v>
      </c>
      <c r="B6" s="39">
        <v>0.06</v>
      </c>
      <c r="C6" s="39">
        <v>0.11</v>
      </c>
      <c r="D6" s="39">
        <v>0.06</v>
      </c>
      <c r="E6" s="39">
        <v>0.08</v>
      </c>
    </row>
    <row r="7" spans="1:5" x14ac:dyDescent="0.3">
      <c r="A7" t="s">
        <v>88</v>
      </c>
      <c r="B7" s="39">
        <v>0.12</v>
      </c>
      <c r="C7" s="39">
        <v>0.13</v>
      </c>
      <c r="D7" s="39">
        <v>0.16</v>
      </c>
      <c r="E7" s="39">
        <v>0.14000000000000001</v>
      </c>
    </row>
    <row r="10" spans="1:5" x14ac:dyDescent="0.3">
      <c r="A10" s="39"/>
    </row>
    <row r="11" spans="1:5" x14ac:dyDescent="0.3">
      <c r="A11" s="39"/>
    </row>
    <row r="12" spans="1:5" x14ac:dyDescent="0.3">
      <c r="A12" s="39"/>
    </row>
    <row r="13" spans="1:5" x14ac:dyDescent="0.3">
      <c r="A13" s="39"/>
    </row>
    <row r="14" spans="1:5" x14ac:dyDescent="0.3">
      <c r="A14" s="39"/>
    </row>
    <row r="15" spans="1:5" x14ac:dyDescent="0.3">
      <c r="A15" s="39"/>
    </row>
    <row r="16" spans="1:5" x14ac:dyDescent="0.3">
      <c r="A16" s="39"/>
    </row>
    <row r="17" spans="1:1" x14ac:dyDescent="0.3">
      <c r="A17" s="3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25D6D-3B96-4D34-A8A0-CED3F6F66B63}">
  <dimension ref="A1:E9"/>
  <sheetViews>
    <sheetView workbookViewId="0">
      <selection activeCell="A10" sqref="A6:A10"/>
    </sheetView>
  </sheetViews>
  <sheetFormatPr defaultRowHeight="14.4" x14ac:dyDescent="0.3"/>
  <sheetData>
    <row r="1" spans="1:5" ht="15" thickBot="1" x14ac:dyDescent="0.35">
      <c r="A1" t="s">
        <v>82</v>
      </c>
      <c r="B1" t="s">
        <v>94</v>
      </c>
      <c r="C1" t="s">
        <v>95</v>
      </c>
      <c r="D1" t="s">
        <v>89</v>
      </c>
      <c r="E1" t="s">
        <v>90</v>
      </c>
    </row>
    <row r="2" spans="1:5" ht="15" thickBot="1" x14ac:dyDescent="0.35">
      <c r="A2" t="s">
        <v>83</v>
      </c>
      <c r="B2" s="39">
        <v>0.15</v>
      </c>
      <c r="C2" s="39">
        <v>0.1</v>
      </c>
      <c r="D2" s="40">
        <v>0.08</v>
      </c>
      <c r="E2" s="39">
        <v>0.12</v>
      </c>
    </row>
    <row r="3" spans="1:5" x14ac:dyDescent="0.3">
      <c r="A3" t="s">
        <v>84</v>
      </c>
      <c r="B3" s="39">
        <v>0.14000000000000001</v>
      </c>
      <c r="C3" s="39">
        <v>0.11</v>
      </c>
      <c r="D3" s="39">
        <v>0.13</v>
      </c>
      <c r="E3" s="39">
        <v>0.24</v>
      </c>
    </row>
    <row r="4" spans="1:5" x14ac:dyDescent="0.3">
      <c r="A4" t="s">
        <v>88</v>
      </c>
      <c r="B4" s="39">
        <v>0.15</v>
      </c>
      <c r="C4" s="39">
        <v>0.13</v>
      </c>
      <c r="D4" s="39">
        <v>0.17</v>
      </c>
      <c r="E4" s="39">
        <v>0.21</v>
      </c>
    </row>
    <row r="7" spans="1:5" x14ac:dyDescent="0.3">
      <c r="A7" s="39"/>
    </row>
    <row r="8" spans="1:5" x14ac:dyDescent="0.3">
      <c r="A8" s="39"/>
    </row>
    <row r="9" spans="1:5" x14ac:dyDescent="0.3">
      <c r="A9" s="39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DD7D-EE11-402A-BEDC-5E367776F04F}">
  <dimension ref="A1:E2"/>
  <sheetViews>
    <sheetView workbookViewId="0">
      <selection activeCell="B26" sqref="B26"/>
    </sheetView>
  </sheetViews>
  <sheetFormatPr defaultRowHeight="14.4" x14ac:dyDescent="0.3"/>
  <cols>
    <col min="2" max="3" width="12.5546875" customWidth="1"/>
  </cols>
  <sheetData>
    <row r="1" spans="1:5" ht="15" thickBot="1" x14ac:dyDescent="0.35">
      <c r="A1" s="36" t="s">
        <v>82</v>
      </c>
      <c r="B1" s="36" t="s">
        <v>94</v>
      </c>
      <c r="C1" s="36" t="s">
        <v>95</v>
      </c>
      <c r="D1" s="36" t="s">
        <v>89</v>
      </c>
      <c r="E1" s="36" t="s">
        <v>90</v>
      </c>
    </row>
    <row r="2" spans="1:5" ht="15" thickBot="1" x14ac:dyDescent="0.35">
      <c r="A2" s="42" t="s">
        <v>88</v>
      </c>
      <c r="B2" s="57">
        <v>0.06</v>
      </c>
      <c r="C2" s="39">
        <v>0.06</v>
      </c>
      <c r="D2" s="41">
        <v>0.09</v>
      </c>
      <c r="E2" s="43">
        <v>7.0000000000000007E-2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AFDC-9FE2-4C40-B1FA-E31D328A9E98}">
  <dimension ref="A1:E7"/>
  <sheetViews>
    <sheetView workbookViewId="0">
      <selection activeCell="B6" sqref="B6:B7"/>
    </sheetView>
  </sheetViews>
  <sheetFormatPr defaultRowHeight="14.4" x14ac:dyDescent="0.3"/>
  <cols>
    <col min="2" max="3" width="14.33203125" customWidth="1"/>
  </cols>
  <sheetData>
    <row r="1" spans="1:5" x14ac:dyDescent="0.3">
      <c r="A1" t="s">
        <v>53</v>
      </c>
      <c r="B1" t="s">
        <v>97</v>
      </c>
      <c r="C1" t="s">
        <v>98</v>
      </c>
      <c r="D1" t="s">
        <v>92</v>
      </c>
      <c r="E1" t="s">
        <v>93</v>
      </c>
    </row>
    <row r="2" spans="1:5" x14ac:dyDescent="0.3">
      <c r="A2" t="s">
        <v>1</v>
      </c>
      <c r="B2" s="44">
        <v>0.1389</v>
      </c>
      <c r="C2" s="44">
        <v>0.13869999999999999</v>
      </c>
      <c r="D2" s="44">
        <v>0.13800000000000001</v>
      </c>
      <c r="E2" s="44">
        <v>0.123</v>
      </c>
    </row>
    <row r="3" spans="1:5" x14ac:dyDescent="0.3">
      <c r="A3" t="s">
        <v>91</v>
      </c>
      <c r="B3" s="44">
        <v>0.1164</v>
      </c>
      <c r="C3" s="44">
        <v>0.12620000000000001</v>
      </c>
      <c r="D3" s="44">
        <v>0.16500000000000001</v>
      </c>
      <c r="E3" s="44">
        <v>0.122</v>
      </c>
    </row>
    <row r="6" spans="1:5" x14ac:dyDescent="0.3">
      <c r="B6" s="44"/>
    </row>
    <row r="7" spans="1:5" x14ac:dyDescent="0.3">
      <c r="B7" s="4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LeMI</vt:lpstr>
      <vt:lpstr>LeMI sem total</vt:lpstr>
      <vt:lpstr>LeMImédiacurso</vt:lpstr>
      <vt:lpstr>M</vt:lpstr>
      <vt:lpstr>D</vt:lpstr>
      <vt:lpstr>Total%anoLeMI</vt:lpstr>
      <vt:lpstr>Total%anoM</vt:lpstr>
      <vt:lpstr>Total%anoD</vt:lpstr>
      <vt:lpstr>Média % LeMI ano</vt:lpstr>
      <vt:lpstr>MédiaLeMI</vt:lpstr>
      <vt:lpstr>Inscritoporcurso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Monforte</dc:creator>
  <cp:lastModifiedBy>Ricas</cp:lastModifiedBy>
  <dcterms:created xsi:type="dcterms:W3CDTF">2022-12-26T17:23:46Z</dcterms:created>
  <dcterms:modified xsi:type="dcterms:W3CDTF">2023-01-04T22:41:25Z</dcterms:modified>
</cp:coreProperties>
</file>