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4FE3211-89C8-4A62-8E43-C9B073F37B5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NA 2016" sheetId="1" r:id="rId1"/>
    <sheet name="2ºGrafico" sheetId="5" r:id="rId2"/>
    <sheet name="Nota técnica" sheetId="4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F17" i="5" l="1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G2" i="5" l="1"/>
  <c r="G6" i="5"/>
  <c r="G10" i="5"/>
  <c r="G14" i="5"/>
  <c r="G4" i="5"/>
  <c r="M4" i="5" s="1"/>
  <c r="G5" i="5"/>
  <c r="G8" i="5"/>
  <c r="K8" i="5" s="1"/>
  <c r="G9" i="5"/>
  <c r="G12" i="5"/>
  <c r="G13" i="5"/>
  <c r="G16" i="5"/>
  <c r="G17" i="5"/>
  <c r="G3" i="5"/>
  <c r="G7" i="5"/>
  <c r="G11" i="5"/>
  <c r="G15" i="5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M10" i="5" l="1"/>
  <c r="L10" i="5"/>
  <c r="L14" i="5"/>
  <c r="L6" i="5"/>
  <c r="I2" i="5"/>
  <c r="L2" i="5"/>
  <c r="J2" i="5"/>
  <c r="I10" i="5"/>
  <c r="J6" i="5"/>
  <c r="H2" i="5"/>
  <c r="M2" i="5"/>
  <c r="K6" i="5"/>
  <c r="K2" i="5"/>
  <c r="K13" i="5"/>
  <c r="J5" i="5"/>
  <c r="J17" i="5"/>
  <c r="L9" i="5"/>
  <c r="J3" i="5"/>
  <c r="L7" i="5"/>
  <c r="M15" i="5"/>
  <c r="H11" i="5"/>
  <c r="I6" i="5"/>
  <c r="H12" i="5"/>
  <c r="H14" i="5"/>
  <c r="K14" i="5"/>
  <c r="J14" i="5"/>
  <c r="M14" i="5"/>
  <c r="M16" i="5"/>
  <c r="M8" i="5"/>
  <c r="H10" i="5"/>
  <c r="K10" i="5"/>
  <c r="J10" i="5"/>
  <c r="I14" i="5"/>
  <c r="H6" i="5"/>
  <c r="M6" i="5"/>
  <c r="L8" i="5"/>
  <c r="J16" i="5"/>
  <c r="M13" i="5"/>
  <c r="I5" i="5"/>
  <c r="H13" i="5"/>
  <c r="I16" i="5"/>
  <c r="L5" i="5"/>
  <c r="M5" i="5"/>
  <c r="J7" i="5"/>
  <c r="M11" i="5"/>
  <c r="H16" i="5"/>
  <c r="H7" i="5"/>
  <c r="I8" i="5"/>
  <c r="M17" i="5"/>
  <c r="L4" i="5"/>
  <c r="J12" i="5"/>
  <c r="H9" i="5"/>
  <c r="H3" i="5"/>
  <c r="I4" i="5"/>
  <c r="I17" i="5"/>
  <c r="I11" i="5"/>
  <c r="M7" i="5"/>
  <c r="K4" i="5"/>
  <c r="J13" i="5"/>
  <c r="L17" i="5"/>
  <c r="H15" i="5"/>
  <c r="L11" i="5"/>
  <c r="J8" i="5"/>
  <c r="H5" i="5"/>
  <c r="L16" i="5"/>
  <c r="H4" i="5"/>
  <c r="K15" i="5"/>
  <c r="K11" i="5"/>
  <c r="K7" i="5"/>
  <c r="K3" i="5"/>
  <c r="H8" i="5"/>
  <c r="I15" i="5"/>
  <c r="L15" i="5"/>
  <c r="I12" i="5"/>
  <c r="J9" i="5"/>
  <c r="K16" i="5"/>
  <c r="I13" i="5"/>
  <c r="M9" i="5"/>
  <c r="I7" i="5"/>
  <c r="M3" i="5"/>
  <c r="J11" i="5"/>
  <c r="H17" i="5"/>
  <c r="L13" i="5"/>
  <c r="J4" i="5"/>
  <c r="J15" i="5"/>
  <c r="K17" i="5"/>
  <c r="K9" i="5"/>
  <c r="K5" i="5"/>
  <c r="K12" i="5"/>
  <c r="I9" i="5"/>
  <c r="I3" i="5"/>
  <c r="L3" i="5"/>
  <c r="L12" i="5"/>
  <c r="M1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F4" i="1"/>
  <c r="I18" i="1" l="1"/>
  <c r="H18" i="1"/>
  <c r="G18" i="1"/>
  <c r="F2" i="1" l="1"/>
  <c r="E18" i="1"/>
  <c r="F18" i="1" l="1"/>
  <c r="D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</calcChain>
</file>

<file path=xl/sharedStrings.xml><?xml version="1.0" encoding="utf-8"?>
<sst xmlns="http://schemas.openxmlformats.org/spreadsheetml/2006/main" count="77" uniqueCount="50">
  <si>
    <t>Área CNAEF</t>
  </si>
  <si>
    <t>Código do curso</t>
  </si>
  <si>
    <t>Nome do curso</t>
  </si>
  <si>
    <t>Vagas iniciais</t>
  </si>
  <si>
    <t>1.ª opção</t>
  </si>
  <si>
    <t>Total</t>
  </si>
  <si>
    <t>Biologia e Bioquímica</t>
  </si>
  <si>
    <t>Biologia</t>
  </si>
  <si>
    <t>Bioquímica</t>
  </si>
  <si>
    <t>Electrónica e Automação</t>
  </si>
  <si>
    <t>Engenharia Informática</t>
  </si>
  <si>
    <t>Física</t>
  </si>
  <si>
    <t>Ciências da Terra</t>
  </si>
  <si>
    <t>Geologia</t>
  </si>
  <si>
    <t>Matemática</t>
  </si>
  <si>
    <t>Meteorologia, Oceanografia e Geofísica</t>
  </si>
  <si>
    <t>Química</t>
  </si>
  <si>
    <t>Química Tecnológica</t>
  </si>
  <si>
    <t>Engenharia Física</t>
  </si>
  <si>
    <t>Estatística</t>
  </si>
  <si>
    <t>Estatística Aplicada</t>
  </si>
  <si>
    <t>Matemática Aplicada</t>
  </si>
  <si>
    <t>Electricidade e Energia</t>
  </si>
  <si>
    <t>Engenharia da Energia e do Ambiente</t>
  </si>
  <si>
    <t>Tecnologia dos Processos Químicos</t>
  </si>
  <si>
    <t>Engenharia Biomédica e Biofísica</t>
  </si>
  <si>
    <t>Ciências Informáticas</t>
  </si>
  <si>
    <t>L079</t>
  </si>
  <si>
    <t>Tecnologias de Informação</t>
  </si>
  <si>
    <t>Arquitetura e Urbanismo</t>
  </si>
  <si>
    <t>L096</t>
  </si>
  <si>
    <t>Engenharia Geoespacial</t>
  </si>
  <si>
    <t>TOTAL</t>
  </si>
  <si>
    <t>Ciências não abriu vagas para a 3ª fase</t>
  </si>
  <si>
    <t>2016_17</t>
  </si>
  <si>
    <t>1ª opção</t>
  </si>
  <si>
    <t>17_18</t>
  </si>
  <si>
    <t>18_19</t>
  </si>
  <si>
    <t>19_20</t>
  </si>
  <si>
    <t>2.ª opção</t>
  </si>
  <si>
    <t>3.ª opção</t>
  </si>
  <si>
    <t>4.ª opção</t>
  </si>
  <si>
    <t>5.ª opção</t>
  </si>
  <si>
    <t>6.ª opção</t>
  </si>
  <si>
    <t>6ª opção</t>
  </si>
  <si>
    <t>5ª opção</t>
  </si>
  <si>
    <t>4ª opção</t>
  </si>
  <si>
    <t>3ª opção</t>
  </si>
  <si>
    <t>2ª opção</t>
  </si>
  <si>
    <t>Eixo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</si>
</sst>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11"/>
      <color indexed="56"/>
      <name val="Calibri"/>
      <family val="2"/>
    </font>
    <font>
      <b/>
      <sz val="10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FFFF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indexed="64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C0C0C0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C0C0C0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C0C0C0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ont="0" applyBorder="0" applyProtection="0"/>
    <xf numFmtId="0" fontId="11" fillId="0" borderId="0"/>
  </cellStyleXfs>
  <cellXfs count="87">
    <xf numFmtId="0" fontId="0" fillId="0" borderId="0" xfId="0"/>
    <xf numFmtId="0" fontId="5" fillId="4" borderId="0" xfId="0" applyFont="1" applyFill="1" applyAlignment="1">
      <alignment horizontal="left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2" applyNumberFormat="1" applyFont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8" fillId="0" borderId="10" xfId="2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8" fillId="0" borderId="0" xfId="2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2" xfId="2" applyFont="1" applyBorder="1" applyAlignment="1">
      <alignment horizontal="right" vertical="center"/>
    </xf>
    <xf numFmtId="0" fontId="12" fillId="0" borderId="0" xfId="3" applyFont="1" applyAlignment="1">
      <alignment horizontal="justify"/>
    </xf>
    <xf numFmtId="0" fontId="11" fillId="0" borderId="0" xfId="3"/>
    <xf numFmtId="0" fontId="11" fillId="0" borderId="0" xfId="3" applyAlignment="1">
      <alignment horizontal="justify"/>
    </xf>
    <xf numFmtId="0" fontId="2" fillId="0" borderId="0" xfId="0" applyFont="1"/>
    <xf numFmtId="164" fontId="13" fillId="6" borderId="16" xfId="0" applyNumberFormat="1" applyFont="1" applyFill="1" applyBorder="1" applyAlignment="1">
      <alignment horizontal="center" vertical="center" wrapText="1"/>
    </xf>
    <xf numFmtId="164" fontId="13" fillId="6" borderId="17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 applyProtection="1">
      <alignment horizontal="center" vertical="center" wrapText="1"/>
      <protection locked="0"/>
    </xf>
    <xf numFmtId="0" fontId="8" fillId="0" borderId="20" xfId="2" applyFont="1" applyBorder="1" applyAlignment="1" applyProtection="1">
      <alignment horizontal="right" vertical="center"/>
      <protection locked="0"/>
    </xf>
    <xf numFmtId="0" fontId="6" fillId="0" borderId="20" xfId="0" applyFont="1" applyBorder="1" applyAlignment="1" applyProtection="1">
      <alignment horizontal="right" vertical="center"/>
      <protection locked="0"/>
    </xf>
    <xf numFmtId="0" fontId="8" fillId="0" borderId="21" xfId="2" applyFont="1" applyBorder="1" applyAlignment="1" applyProtection="1">
      <alignment horizontal="right" vertical="center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>
      <alignment horizontal="center" vertical="center"/>
    </xf>
    <xf numFmtId="1" fontId="4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4" xfId="2" applyFont="1" applyBorder="1" applyAlignment="1" applyProtection="1">
      <alignment horizontal="right" vertical="center"/>
      <protection locked="0"/>
    </xf>
    <xf numFmtId="9" fontId="8" fillId="0" borderId="25" xfId="1" applyFont="1" applyFill="1" applyBorder="1" applyAlignment="1" applyProtection="1">
      <alignment horizontal="center" vertical="center"/>
    </xf>
    <xf numFmtId="0" fontId="8" fillId="0" borderId="26" xfId="2" applyFont="1" applyBorder="1" applyAlignment="1" applyProtection="1">
      <alignment horizontal="right" vertical="center"/>
      <protection locked="0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" fontId="4" fillId="3" borderId="31" xfId="0" applyNumberFormat="1" applyFont="1" applyFill="1" applyBorder="1" applyAlignment="1" applyProtection="1">
      <alignment horizontal="center" vertical="center" wrapText="1"/>
      <protection locked="0"/>
    </xf>
    <xf numFmtId="9" fontId="8" fillId="0" borderId="32" xfId="1" applyFont="1" applyFill="1" applyBorder="1" applyAlignment="1" applyProtection="1">
      <alignment horizontal="center" vertical="center"/>
    </xf>
    <xf numFmtId="0" fontId="9" fillId="0" borderId="33" xfId="0" applyFont="1" applyBorder="1" applyAlignment="1" applyProtection="1">
      <alignment horizontal="right" vertical="center"/>
      <protection locked="0"/>
    </xf>
    <xf numFmtId="0" fontId="9" fillId="0" borderId="34" xfId="0" applyFont="1" applyBorder="1" applyAlignment="1" applyProtection="1">
      <alignment horizontal="right" vertical="center"/>
      <protection locked="0"/>
    </xf>
    <xf numFmtId="9" fontId="9" fillId="0" borderId="35" xfId="1" applyFont="1" applyBorder="1" applyAlignment="1" applyProtection="1">
      <alignment horizontal="center" vertical="center"/>
      <protection locked="0"/>
    </xf>
    <xf numFmtId="0" fontId="5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/>
    </xf>
    <xf numFmtId="9" fontId="8" fillId="0" borderId="38" xfId="1" applyFont="1" applyFill="1" applyBorder="1" applyAlignment="1">
      <alignment horizontal="center" vertical="center"/>
    </xf>
    <xf numFmtId="9" fontId="8" fillId="0" borderId="37" xfId="1" applyFont="1" applyFill="1" applyBorder="1" applyAlignment="1">
      <alignment horizontal="center" vertical="center"/>
    </xf>
    <xf numFmtId="9" fontId="8" fillId="0" borderId="39" xfId="1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 wrapText="1"/>
    </xf>
    <xf numFmtId="0" fontId="8" fillId="0" borderId="43" xfId="2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/>
    </xf>
    <xf numFmtId="0" fontId="6" fillId="0" borderId="44" xfId="0" applyFont="1" applyBorder="1" applyAlignment="1" applyProtection="1">
      <alignment horizontal="right" vertical="center"/>
      <protection locked="0"/>
    </xf>
    <xf numFmtId="0" fontId="6" fillId="8" borderId="44" xfId="0" applyFont="1" applyFill="1" applyBorder="1" applyAlignment="1" applyProtection="1">
      <alignment horizontal="right" vertical="center"/>
      <protection locked="0"/>
    </xf>
    <xf numFmtId="0" fontId="6" fillId="8" borderId="20" xfId="0" applyFont="1" applyFill="1" applyBorder="1" applyAlignment="1" applyProtection="1">
      <alignment horizontal="right" vertical="center"/>
      <protection locked="0"/>
    </xf>
    <xf numFmtId="0" fontId="8" fillId="0" borderId="44" xfId="2" applyFont="1" applyBorder="1" applyAlignment="1" applyProtection="1">
      <alignment horizontal="right" vertical="center"/>
      <protection locked="0"/>
    </xf>
    <xf numFmtId="0" fontId="4" fillId="3" borderId="45" xfId="0" applyFont="1" applyFill="1" applyBorder="1" applyAlignment="1" applyProtection="1">
      <alignment horizontal="center" vertical="center" wrapText="1"/>
      <protection locked="0"/>
    </xf>
    <xf numFmtId="0" fontId="8" fillId="0" borderId="46" xfId="2" applyFont="1" applyBorder="1" applyAlignment="1" applyProtection="1">
      <alignment horizontal="right" vertical="center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0" fillId="8" borderId="0" xfId="0" applyFill="1" applyBorder="1"/>
    <xf numFmtId="0" fontId="6" fillId="9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47" xfId="2" applyFont="1" applyBorder="1" applyAlignment="1" applyProtection="1">
      <alignment horizontal="right" vertical="center"/>
    </xf>
    <xf numFmtId="0" fontId="15" fillId="0" borderId="20" xfId="0" applyFont="1" applyBorder="1" applyAlignment="1" applyProtection="1">
      <alignment horizontal="right" vertical="center"/>
      <protection locked="0"/>
    </xf>
    <xf numFmtId="0" fontId="0" fillId="0" borderId="30" xfId="0" applyBorder="1"/>
    <xf numFmtId="0" fontId="0" fillId="0" borderId="37" xfId="0" applyBorder="1"/>
    <xf numFmtId="0" fontId="0" fillId="0" borderId="33" xfId="0" applyBorder="1"/>
    <xf numFmtId="0" fontId="0" fillId="0" borderId="48" xfId="0" applyBorder="1"/>
    <xf numFmtId="0" fontId="0" fillId="0" borderId="35" xfId="0" applyBorder="1"/>
    <xf numFmtId="0" fontId="6" fillId="9" borderId="4" xfId="0" applyFont="1" applyFill="1" applyBorder="1" applyAlignment="1" applyProtection="1">
      <alignment horizontal="right" vertical="center"/>
      <protection locked="0"/>
    </xf>
    <xf numFmtId="0" fontId="6" fillId="9" borderId="49" xfId="0" applyFont="1" applyFill="1" applyBorder="1" applyAlignment="1">
      <alignment horizontal="center" vertical="center"/>
    </xf>
    <xf numFmtId="0" fontId="6" fillId="9" borderId="50" xfId="0" applyFont="1" applyFill="1" applyBorder="1" applyAlignment="1">
      <alignment horizontal="center" vertical="center"/>
    </xf>
    <xf numFmtId="0" fontId="6" fillId="9" borderId="51" xfId="0" applyFont="1" applyFill="1" applyBorder="1" applyAlignment="1">
      <alignment horizontal="center" vertical="center"/>
    </xf>
    <xf numFmtId="0" fontId="0" fillId="8" borderId="30" xfId="0" applyFill="1" applyBorder="1"/>
    <xf numFmtId="0" fontId="14" fillId="8" borderId="33" xfId="0" applyFont="1" applyFill="1" applyBorder="1"/>
    <xf numFmtId="0" fontId="14" fillId="8" borderId="48" xfId="0" applyFont="1" applyFill="1" applyBorder="1"/>
    <xf numFmtId="0" fontId="0" fillId="10" borderId="0" xfId="0" applyFill="1"/>
  </cellXfs>
  <cellStyles count="4">
    <cellStyle name="Normal" xfId="0" builtinId="0"/>
    <cellStyle name="Normal 2" xfId="3" xr:uid="{00000000-0005-0000-0000-000001000000}"/>
    <cellStyle name="Normal_Mínimas" xfId="2" xr:uid="{00000000-0005-0000-0000-000002000000}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3</xdr:row>
      <xdr:rowOff>66675</xdr:rowOff>
    </xdr:from>
    <xdr:to>
      <xdr:col>14</xdr:col>
      <xdr:colOff>266699</xdr:colOff>
      <xdr:row>20</xdr:row>
      <xdr:rowOff>47625</xdr:rowOff>
    </xdr:to>
    <xdr:sp macro="" textlink="" fLocksText="0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6198" y="581025"/>
          <a:ext cx="8724901" cy="2733675"/>
        </a:xfrm>
        <a:prstGeom prst="rect">
          <a:avLst/>
        </a:prstGeom>
        <a:solidFill>
          <a:sysClr val="window" lastClr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l" rtl="0">
            <a:lnSpc>
              <a:spcPct val="150000"/>
            </a:lnSpc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/>
            </a:rPr>
            <a:t>Fonte: Direção-Geral do Ensino Superior</a:t>
          </a:r>
          <a:endParaRPr lang="pt-PT"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Acesso ao Ensino Superior 2016</a:t>
          </a: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u="none" strike="noStrike" baseline="0">
            <a:solidFill>
              <a:srgbClr val="000000"/>
            </a:solidFill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Os dados correpondem à instituição código </a:t>
          </a:r>
          <a:r>
            <a:rPr lang="pt-PT" sz="1000" b="0" i="1" u="none" strike="noStrike" baseline="0">
              <a:solidFill>
                <a:srgbClr val="000000"/>
              </a:solidFill>
              <a:latin typeface="Trebuchet MS" pitchFamily="34" charset="0"/>
            </a:rPr>
            <a:t>1503</a:t>
          </a: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 com designação </a:t>
          </a:r>
          <a:r>
            <a:rPr lang="pt-PT" sz="1000" b="0" i="1" u="none" strike="noStrike" baseline="0">
              <a:solidFill>
                <a:srgbClr val="000000"/>
              </a:solidFill>
              <a:latin typeface="Trebuchet MS" pitchFamily="34" charset="0"/>
            </a:rPr>
            <a:t>Universidade de Lisboa - Faculdade de Ciências</a:t>
          </a: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1" u="none" strike="noStrike" baseline="0">
            <a:solidFill>
              <a:srgbClr val="000000"/>
            </a:solidFill>
            <a:latin typeface="Trebuchet MS" pitchFamily="34" charset="0"/>
          </a:endParaRPr>
        </a:p>
        <a:p>
          <a:r>
            <a:rPr lang="pt-PT" sz="1100">
              <a:effectLst/>
              <a:latin typeface="+mn-lt"/>
              <a:ea typeface="+mn-ea"/>
              <a:cs typeface="+mn-cs"/>
            </a:rPr>
            <a:t>Decorrente do processo de reclamações foi incluída, na base de dados final da DGES, uma aluna no curso de Biologia. Assim, o número de colocados na 1ª fase passou de 180 para 181.</a:t>
          </a:r>
        </a:p>
        <a:p>
          <a:r>
            <a:rPr lang="pt-PT" sz="1100"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PT" sz="1100">
              <a:effectLst/>
              <a:latin typeface="+mn-lt"/>
              <a:ea typeface="+mn-ea"/>
              <a:cs typeface="+mn-cs"/>
            </a:rPr>
            <a:t>O número de matriculados foi obtido no fim do processo, contabilizando os alunos matriculados na 1ª e 2ª fases (uma vez que Ciências não abriu vagas na 3ª) bem como as recolocações ocorridas nas 2ª e 3ª fases.</a:t>
          </a:r>
          <a:endParaRPr lang="pt-PT" sz="1000" b="0" i="0" u="none" strike="noStrike" baseline="0">
            <a:solidFill>
              <a:srgbClr val="000000"/>
            </a:solidFill>
            <a:latin typeface="Trebuchet MS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esso_201718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2017"/>
      <sheetName val="Nota técnica"/>
    </sheetNames>
    <sheetDataSet>
      <sheetData sheetId="0">
        <row r="4">
          <cell r="M4">
            <v>109</v>
          </cell>
          <cell r="N4">
            <v>34</v>
          </cell>
          <cell r="O4">
            <v>20</v>
          </cell>
          <cell r="P4">
            <v>7</v>
          </cell>
          <cell r="Q4">
            <v>8</v>
          </cell>
          <cell r="R4">
            <v>2</v>
          </cell>
        </row>
        <row r="5">
          <cell r="M5">
            <v>40</v>
          </cell>
          <cell r="N5">
            <v>14</v>
          </cell>
          <cell r="O5">
            <v>9</v>
          </cell>
          <cell r="P5">
            <v>2</v>
          </cell>
          <cell r="Q5">
            <v>2</v>
          </cell>
          <cell r="R5">
            <v>3</v>
          </cell>
        </row>
        <row r="6">
          <cell r="M6">
            <v>23</v>
          </cell>
          <cell r="N6">
            <v>29</v>
          </cell>
          <cell r="O6">
            <v>36</v>
          </cell>
          <cell r="P6">
            <v>13</v>
          </cell>
          <cell r="Q6">
            <v>3</v>
          </cell>
          <cell r="R6">
            <v>2</v>
          </cell>
        </row>
        <row r="7">
          <cell r="M7">
            <v>23</v>
          </cell>
          <cell r="N7">
            <v>11</v>
          </cell>
          <cell r="O7">
            <v>5</v>
          </cell>
          <cell r="P7">
            <v>0</v>
          </cell>
          <cell r="Q7">
            <v>1</v>
          </cell>
          <cell r="R7">
            <v>0</v>
          </cell>
        </row>
        <row r="8">
          <cell r="M8">
            <v>24</v>
          </cell>
          <cell r="N8">
            <v>24</v>
          </cell>
          <cell r="O8">
            <v>16</v>
          </cell>
          <cell r="P8">
            <v>12</v>
          </cell>
          <cell r="Q8">
            <v>7</v>
          </cell>
          <cell r="R8">
            <v>7</v>
          </cell>
        </row>
        <row r="9">
          <cell r="M9">
            <v>27</v>
          </cell>
          <cell r="N9">
            <v>14</v>
          </cell>
          <cell r="O9">
            <v>3</v>
          </cell>
          <cell r="P9">
            <v>1</v>
          </cell>
          <cell r="Q9">
            <v>1</v>
          </cell>
          <cell r="R9">
            <v>4</v>
          </cell>
        </row>
        <row r="10">
          <cell r="M10">
            <v>9</v>
          </cell>
          <cell r="N10">
            <v>5</v>
          </cell>
          <cell r="O10">
            <v>4</v>
          </cell>
          <cell r="P10">
            <v>5</v>
          </cell>
          <cell r="Q10">
            <v>1</v>
          </cell>
          <cell r="R10">
            <v>1</v>
          </cell>
        </row>
        <row r="11">
          <cell r="M11">
            <v>5</v>
          </cell>
          <cell r="N11">
            <v>12</v>
          </cell>
          <cell r="O11">
            <v>7</v>
          </cell>
          <cell r="P11">
            <v>2</v>
          </cell>
          <cell r="Q11">
            <v>3</v>
          </cell>
          <cell r="R11">
            <v>1</v>
          </cell>
        </row>
        <row r="12">
          <cell r="M12">
            <v>2</v>
          </cell>
          <cell r="N12">
            <v>9</v>
          </cell>
          <cell r="O12">
            <v>4</v>
          </cell>
          <cell r="P12">
            <v>3</v>
          </cell>
          <cell r="Q12">
            <v>4</v>
          </cell>
          <cell r="R12">
            <v>3</v>
          </cell>
        </row>
        <row r="13">
          <cell r="M13">
            <v>15</v>
          </cell>
          <cell r="N13">
            <v>12</v>
          </cell>
          <cell r="O13">
            <v>5</v>
          </cell>
          <cell r="P13">
            <v>5</v>
          </cell>
          <cell r="Q13">
            <v>2</v>
          </cell>
          <cell r="R13">
            <v>1</v>
          </cell>
        </row>
        <row r="14">
          <cell r="M14">
            <v>8</v>
          </cell>
          <cell r="N14">
            <v>8</v>
          </cell>
          <cell r="O14">
            <v>5</v>
          </cell>
          <cell r="P14">
            <v>7</v>
          </cell>
          <cell r="Q14">
            <v>5</v>
          </cell>
          <cell r="R14">
            <v>2</v>
          </cell>
        </row>
        <row r="15">
          <cell r="M15">
            <v>31</v>
          </cell>
          <cell r="N15">
            <v>29</v>
          </cell>
          <cell r="O15">
            <v>8</v>
          </cell>
          <cell r="P15">
            <v>5</v>
          </cell>
          <cell r="Q15">
            <v>4</v>
          </cell>
          <cell r="R15">
            <v>3</v>
          </cell>
        </row>
        <row r="16">
          <cell r="M16">
            <v>8</v>
          </cell>
          <cell r="N16">
            <v>4</v>
          </cell>
          <cell r="O16">
            <v>3</v>
          </cell>
          <cell r="P16">
            <v>7</v>
          </cell>
          <cell r="Q16">
            <v>1</v>
          </cell>
          <cell r="R16">
            <v>7</v>
          </cell>
        </row>
        <row r="17">
          <cell r="M17">
            <v>6</v>
          </cell>
          <cell r="N17">
            <v>19</v>
          </cell>
          <cell r="O17">
            <v>7</v>
          </cell>
          <cell r="P17">
            <v>3</v>
          </cell>
          <cell r="Q17">
            <v>4</v>
          </cell>
          <cell r="R17">
            <v>1</v>
          </cell>
        </row>
        <row r="18">
          <cell r="M18">
            <v>14</v>
          </cell>
          <cell r="N18">
            <v>10</v>
          </cell>
          <cell r="O18">
            <v>18</v>
          </cell>
          <cell r="P18">
            <v>7</v>
          </cell>
          <cell r="Q18">
            <v>8</v>
          </cell>
          <cell r="R18">
            <v>8</v>
          </cell>
        </row>
        <row r="19">
          <cell r="M19">
            <v>5</v>
          </cell>
          <cell r="N19">
            <v>3</v>
          </cell>
          <cell r="O19">
            <v>5</v>
          </cell>
          <cell r="P19">
            <v>2</v>
          </cell>
          <cell r="Q19">
            <v>2</v>
          </cell>
          <cell r="R19">
            <v>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"/>
  <sheetViews>
    <sheetView zoomScale="80" zoomScaleNormal="80" workbookViewId="0">
      <pane xSplit="4" ySplit="1" topLeftCell="E2" activePane="bottomRight" state="frozen"/>
      <selection pane="topRight" activeCell="F1" sqref="F1"/>
      <selection pane="bottomLeft" activeCell="A3" sqref="A3"/>
      <selection pane="bottomRight" activeCell="O14" sqref="O14"/>
    </sheetView>
  </sheetViews>
  <sheetFormatPr defaultRowHeight="14.4" x14ac:dyDescent="0.3"/>
  <cols>
    <col min="1" max="1" width="29.44140625" customWidth="1"/>
    <col min="3" max="3" width="28.21875" customWidth="1"/>
    <col min="4" max="4" width="9.77734375" customWidth="1"/>
    <col min="5" max="5" width="12" bestFit="1" customWidth="1"/>
    <col min="6" max="6" width="10" bestFit="1" customWidth="1"/>
    <col min="7" max="7" width="9" customWidth="1"/>
    <col min="8" max="10" width="10" bestFit="1" customWidth="1"/>
    <col min="17" max="17" width="9.33203125" customWidth="1"/>
    <col min="19" max="19" width="12.44140625" customWidth="1"/>
    <col min="20" max="20" width="14.88671875" customWidth="1"/>
    <col min="21" max="21" width="18.33203125" customWidth="1"/>
    <col min="25" max="25" width="17.109375" customWidth="1"/>
    <col min="26" max="26" width="16" customWidth="1"/>
    <col min="27" max="27" width="20" customWidth="1"/>
    <col min="28" max="28" width="21.109375" customWidth="1"/>
    <col min="29" max="29" width="14.6640625" customWidth="1"/>
    <col min="33" max="33" width="15" customWidth="1"/>
    <col min="34" max="34" width="18.6640625" customWidth="1"/>
    <col min="35" max="35" width="15.44140625" customWidth="1"/>
    <col min="36" max="36" width="14" customWidth="1"/>
    <col min="38" max="38" width="14" customWidth="1"/>
    <col min="39" max="39" width="21.109375" customWidth="1"/>
    <col min="43" max="43" width="22.33203125" customWidth="1"/>
    <col min="44" max="44" width="16.88671875" customWidth="1"/>
    <col min="45" max="45" width="21.5546875" customWidth="1"/>
  </cols>
  <sheetData>
    <row r="1" spans="1:45" ht="27.6" x14ac:dyDescent="0.3">
      <c r="A1" s="1" t="s">
        <v>0</v>
      </c>
      <c r="B1" s="2" t="s">
        <v>1</v>
      </c>
      <c r="C1" s="3" t="s">
        <v>2</v>
      </c>
      <c r="D1" s="48" t="s">
        <v>3</v>
      </c>
      <c r="E1" s="29" t="s">
        <v>4</v>
      </c>
      <c r="F1" s="49" t="s">
        <v>34</v>
      </c>
      <c r="G1" s="43" t="s">
        <v>5</v>
      </c>
      <c r="H1" s="30" t="s">
        <v>35</v>
      </c>
      <c r="I1" s="35" t="s">
        <v>36</v>
      </c>
      <c r="J1" s="36" t="s">
        <v>5</v>
      </c>
      <c r="K1" s="34" t="s">
        <v>35</v>
      </c>
      <c r="L1" s="35" t="s">
        <v>37</v>
      </c>
      <c r="M1" s="36" t="s">
        <v>5</v>
      </c>
      <c r="N1" s="34" t="s">
        <v>35</v>
      </c>
      <c r="O1" s="35" t="s">
        <v>38</v>
      </c>
      <c r="P1" s="56"/>
      <c r="S1" s="59" t="s">
        <v>4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30" t="s">
        <v>35</v>
      </c>
      <c r="Z1" s="65" t="s">
        <v>48</v>
      </c>
      <c r="AA1" s="65" t="s">
        <v>47</v>
      </c>
      <c r="AB1" s="65" t="s">
        <v>46</v>
      </c>
      <c r="AC1" s="65" t="s">
        <v>45</v>
      </c>
      <c r="AD1" s="65" t="s">
        <v>44</v>
      </c>
      <c r="AE1" s="34" t="s">
        <v>35</v>
      </c>
      <c r="AF1" s="67" t="s">
        <v>48</v>
      </c>
      <c r="AG1" s="67" t="s">
        <v>47</v>
      </c>
      <c r="AH1" s="67" t="s">
        <v>46</v>
      </c>
      <c r="AI1" s="67" t="s">
        <v>45</v>
      </c>
      <c r="AJ1" s="67" t="s">
        <v>44</v>
      </c>
      <c r="AK1" s="34" t="s">
        <v>35</v>
      </c>
      <c r="AL1" s="67" t="s">
        <v>48</v>
      </c>
      <c r="AM1" s="67" t="s">
        <v>47</v>
      </c>
      <c r="AN1" s="67" t="s">
        <v>46</v>
      </c>
      <c r="AO1" s="67" t="s">
        <v>45</v>
      </c>
      <c r="AP1" s="67" t="s">
        <v>44</v>
      </c>
      <c r="AQ1" s="20"/>
      <c r="AR1" s="20"/>
      <c r="AS1" s="21"/>
    </row>
    <row r="2" spans="1:45" x14ac:dyDescent="0.3">
      <c r="A2" s="5" t="s">
        <v>6</v>
      </c>
      <c r="B2" s="6">
        <v>9011</v>
      </c>
      <c r="C2" s="7" t="s">
        <v>7</v>
      </c>
      <c r="D2" s="50">
        <v>180</v>
      </c>
      <c r="E2" s="8">
        <v>124</v>
      </c>
      <c r="F2" s="51">
        <f>E2/D2</f>
        <v>0.68888888888888888</v>
      </c>
      <c r="G2" s="72">
        <f>SUM([1]CNA2017!M4:R4)</f>
        <v>180</v>
      </c>
      <c r="H2" s="31">
        <v>109</v>
      </c>
      <c r="I2" s="44">
        <f>H2/G2</f>
        <v>0.60555555555555551</v>
      </c>
      <c r="J2" s="37">
        <v>174</v>
      </c>
      <c r="K2" s="33">
        <v>132</v>
      </c>
      <c r="L2" s="38">
        <f>K2/J2</f>
        <v>0.75862068965517238</v>
      </c>
      <c r="M2" s="37">
        <v>174</v>
      </c>
      <c r="N2" s="33">
        <v>129</v>
      </c>
      <c r="O2" s="38">
        <f>N2/M2</f>
        <v>0.74137931034482762</v>
      </c>
      <c r="P2" s="57"/>
      <c r="S2" s="8">
        <v>124</v>
      </c>
      <c r="T2" s="60">
        <v>33</v>
      </c>
      <c r="U2" s="60">
        <v>12</v>
      </c>
      <c r="V2" s="60">
        <v>6</v>
      </c>
      <c r="W2" s="60">
        <v>4</v>
      </c>
      <c r="X2" s="60">
        <v>1</v>
      </c>
      <c r="Y2" s="31">
        <v>109</v>
      </c>
      <c r="Z2" s="64">
        <v>34</v>
      </c>
      <c r="AA2" s="64">
        <v>20</v>
      </c>
      <c r="AB2" s="64">
        <v>7</v>
      </c>
      <c r="AC2" s="64">
        <v>8</v>
      </c>
      <c r="AD2" s="64">
        <v>2</v>
      </c>
      <c r="AE2" s="33">
        <v>132</v>
      </c>
      <c r="AF2" s="66">
        <v>23</v>
      </c>
      <c r="AG2" s="66">
        <v>8</v>
      </c>
      <c r="AH2" s="66">
        <v>5</v>
      </c>
      <c r="AI2" s="66">
        <v>6</v>
      </c>
      <c r="AJ2" s="66">
        <v>0</v>
      </c>
      <c r="AK2" s="33">
        <v>129</v>
      </c>
      <c r="AL2" s="66">
        <v>24</v>
      </c>
      <c r="AM2" s="66">
        <v>14</v>
      </c>
      <c r="AN2" s="66">
        <v>5</v>
      </c>
      <c r="AO2" s="66">
        <v>2</v>
      </c>
      <c r="AP2" s="66">
        <v>0</v>
      </c>
      <c r="AQ2" s="22"/>
      <c r="AR2" s="22"/>
      <c r="AS2" s="23"/>
    </row>
    <row r="3" spans="1:45" x14ac:dyDescent="0.3">
      <c r="A3" s="5" t="s">
        <v>6</v>
      </c>
      <c r="B3" s="6">
        <v>9015</v>
      </c>
      <c r="C3" s="7" t="s">
        <v>8</v>
      </c>
      <c r="D3" s="50">
        <v>70</v>
      </c>
      <c r="E3" s="9">
        <v>44</v>
      </c>
      <c r="F3" s="52">
        <f>E3/D3</f>
        <v>0.62857142857142856</v>
      </c>
      <c r="G3" s="72">
        <f>SUM([1]CNA2017!M5:R5)</f>
        <v>70</v>
      </c>
      <c r="H3" s="32">
        <v>40</v>
      </c>
      <c r="I3" s="44">
        <f t="shared" ref="I3:I17" si="0">H3/G3</f>
        <v>0.5714285714285714</v>
      </c>
      <c r="J3" s="39">
        <v>70</v>
      </c>
      <c r="K3" s="32">
        <v>45</v>
      </c>
      <c r="L3" s="38">
        <f t="shared" ref="L3:L17" si="1">K3/J3</f>
        <v>0.6428571428571429</v>
      </c>
      <c r="M3" s="39">
        <v>70</v>
      </c>
      <c r="N3" s="32">
        <v>39</v>
      </c>
      <c r="O3" s="38">
        <f t="shared" ref="O3:O17" si="2">N3/M3</f>
        <v>0.55714285714285716</v>
      </c>
      <c r="P3" s="58"/>
      <c r="S3" s="9">
        <v>44</v>
      </c>
      <c r="T3" s="10">
        <v>14</v>
      </c>
      <c r="U3" s="10">
        <v>7</v>
      </c>
      <c r="V3" s="10">
        <v>3</v>
      </c>
      <c r="W3" s="10">
        <v>1</v>
      </c>
      <c r="X3" s="10">
        <v>1</v>
      </c>
      <c r="Y3" s="32">
        <v>40</v>
      </c>
      <c r="Z3" s="61">
        <v>14</v>
      </c>
      <c r="AA3" s="61">
        <v>9</v>
      </c>
      <c r="AB3" s="61">
        <v>2</v>
      </c>
      <c r="AC3" s="61">
        <v>2</v>
      </c>
      <c r="AD3" s="61">
        <v>3</v>
      </c>
      <c r="AE3" s="32">
        <v>45</v>
      </c>
      <c r="AF3" s="61">
        <v>17</v>
      </c>
      <c r="AG3" s="61">
        <v>5</v>
      </c>
      <c r="AH3" s="61">
        <v>3</v>
      </c>
      <c r="AI3" s="61">
        <v>0</v>
      </c>
      <c r="AJ3" s="61">
        <v>0</v>
      </c>
      <c r="AK3" s="32">
        <v>39</v>
      </c>
      <c r="AL3" s="61">
        <v>21</v>
      </c>
      <c r="AM3" s="61">
        <v>5</v>
      </c>
      <c r="AN3" s="61">
        <v>4</v>
      </c>
      <c r="AO3" s="61">
        <v>1</v>
      </c>
      <c r="AP3" s="61">
        <v>0</v>
      </c>
      <c r="AQ3" s="11"/>
      <c r="AR3" s="11"/>
      <c r="AS3" s="24"/>
    </row>
    <row r="4" spans="1:45" x14ac:dyDescent="0.3">
      <c r="A4" s="5" t="s">
        <v>9</v>
      </c>
      <c r="B4" s="6">
        <v>9119</v>
      </c>
      <c r="C4" s="7" t="s">
        <v>10</v>
      </c>
      <c r="D4" s="50">
        <v>105</v>
      </c>
      <c r="E4" s="9">
        <v>16</v>
      </c>
      <c r="F4" s="52">
        <f>E4/D4</f>
        <v>0.15238095238095239</v>
      </c>
      <c r="G4" s="72">
        <f>SUM([1]CNA2017!M6:R6)</f>
        <v>106</v>
      </c>
      <c r="H4" s="32">
        <v>23</v>
      </c>
      <c r="I4" s="44">
        <f t="shared" si="0"/>
        <v>0.21698113207547171</v>
      </c>
      <c r="J4" s="39">
        <v>105</v>
      </c>
      <c r="K4" s="32">
        <v>35</v>
      </c>
      <c r="L4" s="38">
        <f t="shared" si="1"/>
        <v>0.33333333333333331</v>
      </c>
      <c r="M4" s="39">
        <v>106</v>
      </c>
      <c r="N4" s="32">
        <v>37</v>
      </c>
      <c r="O4" s="38">
        <f t="shared" si="2"/>
        <v>0.34905660377358488</v>
      </c>
      <c r="P4" s="58"/>
      <c r="S4" s="9">
        <v>16</v>
      </c>
      <c r="T4" s="10">
        <v>33</v>
      </c>
      <c r="U4" s="10">
        <v>35</v>
      </c>
      <c r="V4" s="10">
        <v>13</v>
      </c>
      <c r="W4" s="10">
        <v>9</v>
      </c>
      <c r="X4" s="10">
        <v>0</v>
      </c>
      <c r="Y4" s="32">
        <v>23</v>
      </c>
      <c r="Z4" s="61">
        <v>29</v>
      </c>
      <c r="AA4" s="61">
        <v>36</v>
      </c>
      <c r="AB4" s="61">
        <v>13</v>
      </c>
      <c r="AC4" s="61">
        <v>3</v>
      </c>
      <c r="AD4" s="61">
        <v>2</v>
      </c>
      <c r="AE4" s="63">
        <v>35</v>
      </c>
      <c r="AF4" s="62">
        <v>41</v>
      </c>
      <c r="AG4" s="61">
        <v>19</v>
      </c>
      <c r="AH4" s="61">
        <v>9</v>
      </c>
      <c r="AI4" s="61">
        <v>1</v>
      </c>
      <c r="AJ4" s="61">
        <v>0</v>
      </c>
      <c r="AK4" s="63">
        <v>37</v>
      </c>
      <c r="AL4" s="62">
        <v>38</v>
      </c>
      <c r="AM4" s="61">
        <v>17</v>
      </c>
      <c r="AN4" s="61">
        <v>10</v>
      </c>
      <c r="AO4" s="61">
        <v>3</v>
      </c>
      <c r="AP4" s="61">
        <v>1</v>
      </c>
      <c r="AQ4" s="11"/>
      <c r="AR4" s="11"/>
      <c r="AS4" s="24"/>
    </row>
    <row r="5" spans="1:45" x14ac:dyDescent="0.3">
      <c r="A5" s="5" t="s">
        <v>11</v>
      </c>
      <c r="B5" s="6">
        <v>9141</v>
      </c>
      <c r="C5" s="7" t="s">
        <v>11</v>
      </c>
      <c r="D5" s="50">
        <v>35</v>
      </c>
      <c r="E5" s="9">
        <v>26</v>
      </c>
      <c r="F5" s="52">
        <f>E5/D5</f>
        <v>0.74285714285714288</v>
      </c>
      <c r="G5" s="72">
        <f>SUM([1]CNA2017!M7:R7)</f>
        <v>40</v>
      </c>
      <c r="H5" s="32">
        <v>23</v>
      </c>
      <c r="I5" s="44">
        <f t="shared" si="0"/>
        <v>0.57499999999999996</v>
      </c>
      <c r="J5" s="39">
        <v>40</v>
      </c>
      <c r="K5" s="32">
        <v>30</v>
      </c>
      <c r="L5" s="38">
        <f t="shared" si="1"/>
        <v>0.75</v>
      </c>
      <c r="M5" s="39">
        <v>40</v>
      </c>
      <c r="N5" s="32">
        <v>26</v>
      </c>
      <c r="O5" s="38">
        <f t="shared" si="2"/>
        <v>0.65</v>
      </c>
      <c r="P5" s="58"/>
      <c r="S5" s="9">
        <v>26</v>
      </c>
      <c r="T5" s="10">
        <v>6</v>
      </c>
      <c r="U5" s="10">
        <v>3</v>
      </c>
      <c r="V5" s="10">
        <v>0</v>
      </c>
      <c r="W5" s="10">
        <v>0</v>
      </c>
      <c r="X5" s="10">
        <v>0</v>
      </c>
      <c r="Y5" s="32">
        <v>23</v>
      </c>
      <c r="Z5" s="61">
        <v>11</v>
      </c>
      <c r="AA5" s="61">
        <v>5</v>
      </c>
      <c r="AB5" s="61">
        <v>0</v>
      </c>
      <c r="AC5" s="61">
        <v>1</v>
      </c>
      <c r="AD5" s="61">
        <v>0</v>
      </c>
      <c r="AE5" s="32">
        <v>30</v>
      </c>
      <c r="AF5" s="61">
        <v>6</v>
      </c>
      <c r="AG5" s="61">
        <v>3</v>
      </c>
      <c r="AH5" s="61">
        <v>1</v>
      </c>
      <c r="AI5" s="61">
        <v>0</v>
      </c>
      <c r="AJ5" s="61">
        <v>0</v>
      </c>
      <c r="AK5" s="32">
        <v>26</v>
      </c>
      <c r="AL5" s="61">
        <v>9</v>
      </c>
      <c r="AM5" s="61">
        <v>4</v>
      </c>
      <c r="AN5" s="61">
        <v>1</v>
      </c>
      <c r="AO5" s="61">
        <v>0</v>
      </c>
      <c r="AP5" s="61">
        <v>0</v>
      </c>
      <c r="AQ5" s="11"/>
      <c r="AR5" s="11"/>
      <c r="AS5" s="24"/>
    </row>
    <row r="6" spans="1:45" x14ac:dyDescent="0.3">
      <c r="A6" s="5" t="s">
        <v>12</v>
      </c>
      <c r="B6" s="6">
        <v>9146</v>
      </c>
      <c r="C6" s="7" t="s">
        <v>13</v>
      </c>
      <c r="D6" s="50">
        <v>90</v>
      </c>
      <c r="E6" s="9">
        <v>43</v>
      </c>
      <c r="F6" s="52">
        <f>E6/D6</f>
        <v>0.4777777777777778</v>
      </c>
      <c r="G6" s="72">
        <f>SUM([1]CNA2017!M8:R8)</f>
        <v>90</v>
      </c>
      <c r="H6" s="32">
        <v>24</v>
      </c>
      <c r="I6" s="44">
        <f t="shared" si="0"/>
        <v>0.26666666666666666</v>
      </c>
      <c r="J6" s="39">
        <v>85</v>
      </c>
      <c r="K6" s="32">
        <v>35</v>
      </c>
      <c r="L6" s="38">
        <f t="shared" si="1"/>
        <v>0.41176470588235292</v>
      </c>
      <c r="M6" s="39">
        <v>80</v>
      </c>
      <c r="N6" s="32">
        <v>23</v>
      </c>
      <c r="O6" s="38">
        <f t="shared" si="2"/>
        <v>0.28749999999999998</v>
      </c>
      <c r="P6" s="58"/>
      <c r="S6" s="9">
        <v>43</v>
      </c>
      <c r="T6" s="10">
        <v>26</v>
      </c>
      <c r="U6" s="10">
        <v>10</v>
      </c>
      <c r="V6" s="10">
        <v>5</v>
      </c>
      <c r="W6" s="10">
        <v>4</v>
      </c>
      <c r="X6" s="10">
        <v>2</v>
      </c>
      <c r="Y6" s="32">
        <v>24</v>
      </c>
      <c r="Z6" s="61">
        <v>24</v>
      </c>
      <c r="AA6" s="61">
        <v>16</v>
      </c>
      <c r="AB6" s="61">
        <v>12</v>
      </c>
      <c r="AC6" s="61">
        <v>7</v>
      </c>
      <c r="AD6" s="61">
        <v>7</v>
      </c>
      <c r="AE6" s="32">
        <v>35</v>
      </c>
      <c r="AF6" s="61">
        <v>28</v>
      </c>
      <c r="AG6" s="61">
        <v>13</v>
      </c>
      <c r="AH6" s="61">
        <v>3</v>
      </c>
      <c r="AI6" s="61">
        <v>5</v>
      </c>
      <c r="AJ6" s="61">
        <v>1</v>
      </c>
      <c r="AK6" s="32">
        <v>23</v>
      </c>
      <c r="AL6" s="61">
        <v>22</v>
      </c>
      <c r="AM6" s="61">
        <v>16</v>
      </c>
      <c r="AN6" s="61">
        <v>7</v>
      </c>
      <c r="AO6" s="61">
        <v>7</v>
      </c>
      <c r="AP6" s="61">
        <v>5</v>
      </c>
      <c r="AQ6" s="11"/>
      <c r="AR6" s="11"/>
      <c r="AS6" s="24"/>
    </row>
    <row r="7" spans="1:45" x14ac:dyDescent="0.3">
      <c r="A7" s="5" t="s">
        <v>14</v>
      </c>
      <c r="B7" s="6">
        <v>9209</v>
      </c>
      <c r="C7" s="7" t="s">
        <v>14</v>
      </c>
      <c r="D7" s="50">
        <v>45</v>
      </c>
      <c r="E7" s="9">
        <v>25</v>
      </c>
      <c r="F7" s="52">
        <f>E7/D7</f>
        <v>0.55555555555555558</v>
      </c>
      <c r="G7" s="72">
        <f>SUM([1]CNA2017!M9:R9)</f>
        <v>50</v>
      </c>
      <c r="H7" s="32">
        <v>27</v>
      </c>
      <c r="I7" s="44">
        <f t="shared" si="0"/>
        <v>0.54</v>
      </c>
      <c r="J7" s="39">
        <v>50</v>
      </c>
      <c r="K7" s="32">
        <v>27</v>
      </c>
      <c r="L7" s="38">
        <f t="shared" si="1"/>
        <v>0.54</v>
      </c>
      <c r="M7" s="39">
        <v>50</v>
      </c>
      <c r="N7" s="32">
        <v>29</v>
      </c>
      <c r="O7" s="38">
        <f t="shared" si="2"/>
        <v>0.57999999999999996</v>
      </c>
      <c r="P7" s="58"/>
      <c r="S7" s="9">
        <v>25</v>
      </c>
      <c r="T7" s="10">
        <v>7</v>
      </c>
      <c r="U7" s="10">
        <v>5</v>
      </c>
      <c r="V7" s="10">
        <v>5</v>
      </c>
      <c r="W7" s="10">
        <v>2</v>
      </c>
      <c r="X7" s="10">
        <v>1</v>
      </c>
      <c r="Y7" s="32">
        <v>27</v>
      </c>
      <c r="Z7" s="61">
        <v>14</v>
      </c>
      <c r="AA7" s="61">
        <v>3</v>
      </c>
      <c r="AB7" s="61">
        <v>1</v>
      </c>
      <c r="AC7" s="61">
        <v>1</v>
      </c>
      <c r="AD7" s="61">
        <v>4</v>
      </c>
      <c r="AE7" s="32">
        <v>27</v>
      </c>
      <c r="AF7" s="61">
        <v>15</v>
      </c>
      <c r="AG7" s="61">
        <v>6</v>
      </c>
      <c r="AH7" s="61">
        <v>2</v>
      </c>
      <c r="AI7" s="61">
        <v>0</v>
      </c>
      <c r="AJ7" s="61">
        <v>0</v>
      </c>
      <c r="AK7" s="32">
        <v>29</v>
      </c>
      <c r="AL7" s="61">
        <v>10</v>
      </c>
      <c r="AM7" s="61">
        <v>9</v>
      </c>
      <c r="AN7" s="61">
        <v>0</v>
      </c>
      <c r="AO7" s="61">
        <v>1</v>
      </c>
      <c r="AP7" s="61">
        <v>1</v>
      </c>
      <c r="AQ7" s="11"/>
      <c r="AR7" s="11"/>
      <c r="AS7" s="24"/>
    </row>
    <row r="8" spans="1:45" x14ac:dyDescent="0.3">
      <c r="A8" s="5" t="s">
        <v>12</v>
      </c>
      <c r="B8" s="6">
        <v>9212</v>
      </c>
      <c r="C8" s="7" t="s">
        <v>15</v>
      </c>
      <c r="D8" s="50">
        <v>25</v>
      </c>
      <c r="E8" s="9">
        <v>9</v>
      </c>
      <c r="F8" s="52">
        <f>E8/D8</f>
        <v>0.36</v>
      </c>
      <c r="G8" s="72">
        <f>SUM([1]CNA2017!M10:R10)</f>
        <v>25</v>
      </c>
      <c r="H8" s="32">
        <v>9</v>
      </c>
      <c r="I8" s="44">
        <f t="shared" si="0"/>
        <v>0.36</v>
      </c>
      <c r="J8" s="39">
        <v>25</v>
      </c>
      <c r="K8" s="32">
        <v>15</v>
      </c>
      <c r="L8" s="38">
        <f t="shared" si="1"/>
        <v>0.6</v>
      </c>
      <c r="M8" s="39">
        <v>25</v>
      </c>
      <c r="N8" s="32">
        <v>9</v>
      </c>
      <c r="O8" s="38">
        <f t="shared" si="2"/>
        <v>0.36</v>
      </c>
      <c r="P8" s="58"/>
      <c r="S8" s="9">
        <v>9</v>
      </c>
      <c r="T8" s="10">
        <v>5</v>
      </c>
      <c r="U8" s="10">
        <v>4</v>
      </c>
      <c r="V8" s="10">
        <v>2</v>
      </c>
      <c r="W8" s="10">
        <v>2</v>
      </c>
      <c r="X8" s="10">
        <v>3</v>
      </c>
      <c r="Y8" s="32">
        <v>9</v>
      </c>
      <c r="Z8" s="61">
        <v>5</v>
      </c>
      <c r="AA8" s="61">
        <v>4</v>
      </c>
      <c r="AB8" s="61">
        <v>5</v>
      </c>
      <c r="AC8" s="61">
        <v>1</v>
      </c>
      <c r="AD8" s="61">
        <v>1</v>
      </c>
      <c r="AE8" s="32">
        <v>15</v>
      </c>
      <c r="AF8" s="61">
        <v>2</v>
      </c>
      <c r="AG8" s="61">
        <v>4</v>
      </c>
      <c r="AH8" s="61">
        <v>2</v>
      </c>
      <c r="AI8" s="61">
        <v>1</v>
      </c>
      <c r="AJ8" s="61">
        <v>1</v>
      </c>
      <c r="AK8" s="32">
        <v>9</v>
      </c>
      <c r="AL8" s="61">
        <v>9</v>
      </c>
      <c r="AM8" s="61">
        <v>3</v>
      </c>
      <c r="AN8" s="61">
        <v>2</v>
      </c>
      <c r="AO8" s="61">
        <v>2</v>
      </c>
      <c r="AP8" s="61">
        <v>0</v>
      </c>
      <c r="AQ8" s="11"/>
      <c r="AR8" s="11"/>
      <c r="AS8" s="24"/>
    </row>
    <row r="9" spans="1:45" x14ac:dyDescent="0.3">
      <c r="A9" s="5" t="s">
        <v>16</v>
      </c>
      <c r="B9" s="12">
        <v>9223</v>
      </c>
      <c r="C9" s="7" t="s">
        <v>16</v>
      </c>
      <c r="D9" s="50">
        <v>30</v>
      </c>
      <c r="E9" s="9">
        <v>11</v>
      </c>
      <c r="F9" s="52">
        <f>E9/D9</f>
        <v>0.36666666666666664</v>
      </c>
      <c r="G9" s="72">
        <f>SUM([1]CNA2017!M11:R11)</f>
        <v>30</v>
      </c>
      <c r="H9" s="32">
        <v>5</v>
      </c>
      <c r="I9" s="44">
        <f t="shared" si="0"/>
        <v>0.16666666666666666</v>
      </c>
      <c r="J9" s="39">
        <v>27</v>
      </c>
      <c r="K9" s="32">
        <v>12</v>
      </c>
      <c r="L9" s="38">
        <f t="shared" si="1"/>
        <v>0.44444444444444442</v>
      </c>
      <c r="M9" s="39">
        <v>27</v>
      </c>
      <c r="N9" s="32">
        <v>15</v>
      </c>
      <c r="O9" s="38">
        <f t="shared" si="2"/>
        <v>0.55555555555555558</v>
      </c>
      <c r="P9" s="58"/>
      <c r="S9" s="9">
        <v>11</v>
      </c>
      <c r="T9" s="10">
        <v>11</v>
      </c>
      <c r="U9" s="10">
        <v>4</v>
      </c>
      <c r="V9" s="10">
        <v>3</v>
      </c>
      <c r="W9" s="10">
        <v>1</v>
      </c>
      <c r="X9" s="10">
        <v>0</v>
      </c>
      <c r="Y9" s="32">
        <v>5</v>
      </c>
      <c r="Z9" s="61">
        <v>12</v>
      </c>
      <c r="AA9" s="61">
        <v>7</v>
      </c>
      <c r="AB9" s="61">
        <v>2</v>
      </c>
      <c r="AC9" s="61">
        <v>3</v>
      </c>
      <c r="AD9" s="61">
        <v>1</v>
      </c>
      <c r="AE9" s="32">
        <v>12</v>
      </c>
      <c r="AF9" s="61">
        <v>7</v>
      </c>
      <c r="AG9" s="61">
        <v>4</v>
      </c>
      <c r="AH9" s="61">
        <v>4</v>
      </c>
      <c r="AI9" s="61">
        <v>0</v>
      </c>
      <c r="AJ9" s="61">
        <v>0</v>
      </c>
      <c r="AK9" s="32">
        <v>15</v>
      </c>
      <c r="AL9" s="61">
        <v>7</v>
      </c>
      <c r="AM9" s="61">
        <v>4</v>
      </c>
      <c r="AN9" s="61">
        <v>0</v>
      </c>
      <c r="AO9" s="61">
        <v>1</v>
      </c>
      <c r="AP9" s="61">
        <v>0</v>
      </c>
      <c r="AQ9" s="11"/>
      <c r="AR9" s="11"/>
      <c r="AS9" s="24"/>
    </row>
    <row r="10" spans="1:45" x14ac:dyDescent="0.3">
      <c r="A10" s="5" t="s">
        <v>24</v>
      </c>
      <c r="B10" s="12">
        <v>9226</v>
      </c>
      <c r="C10" s="7" t="s">
        <v>17</v>
      </c>
      <c r="D10" s="50">
        <v>25</v>
      </c>
      <c r="E10" s="9">
        <v>3</v>
      </c>
      <c r="F10" s="52">
        <f>E10/D10</f>
        <v>0.12</v>
      </c>
      <c r="G10" s="72">
        <f>SUM([1]CNA2017!M12:R12)</f>
        <v>25</v>
      </c>
      <c r="H10" s="32">
        <v>2</v>
      </c>
      <c r="I10" s="44">
        <f t="shared" si="0"/>
        <v>0.08</v>
      </c>
      <c r="J10" s="39">
        <v>22</v>
      </c>
      <c r="K10" s="32">
        <v>2</v>
      </c>
      <c r="L10" s="38">
        <f t="shared" si="1"/>
        <v>9.0909090909090912E-2</v>
      </c>
      <c r="M10" s="39">
        <v>21</v>
      </c>
      <c r="N10" s="32">
        <v>6</v>
      </c>
      <c r="O10" s="38">
        <f t="shared" si="2"/>
        <v>0.2857142857142857</v>
      </c>
      <c r="P10" s="58"/>
      <c r="S10" s="9">
        <v>3</v>
      </c>
      <c r="T10" s="10">
        <v>7</v>
      </c>
      <c r="U10" s="10">
        <v>2</v>
      </c>
      <c r="V10" s="10">
        <v>4</v>
      </c>
      <c r="W10" s="10">
        <v>4</v>
      </c>
      <c r="X10" s="10">
        <v>1</v>
      </c>
      <c r="Y10" s="32">
        <v>2</v>
      </c>
      <c r="Z10" s="61">
        <v>9</v>
      </c>
      <c r="AA10" s="61">
        <v>4</v>
      </c>
      <c r="AB10" s="61">
        <v>3</v>
      </c>
      <c r="AC10" s="61">
        <v>4</v>
      </c>
      <c r="AD10" s="61">
        <v>3</v>
      </c>
      <c r="AE10" s="32">
        <v>2</v>
      </c>
      <c r="AF10" s="61">
        <v>4</v>
      </c>
      <c r="AG10" s="61">
        <v>3</v>
      </c>
      <c r="AH10" s="61">
        <v>7</v>
      </c>
      <c r="AI10" s="61">
        <v>4</v>
      </c>
      <c r="AJ10" s="61">
        <v>2</v>
      </c>
      <c r="AK10" s="32">
        <v>6</v>
      </c>
      <c r="AL10" s="61">
        <v>4</v>
      </c>
      <c r="AM10" s="61">
        <v>3</v>
      </c>
      <c r="AN10" s="61">
        <v>2</v>
      </c>
      <c r="AO10" s="61">
        <v>3</v>
      </c>
      <c r="AP10" s="61">
        <v>3</v>
      </c>
      <c r="AQ10" s="11"/>
      <c r="AR10" s="11"/>
      <c r="AS10" s="24"/>
    </row>
    <row r="11" spans="1:45" x14ac:dyDescent="0.3">
      <c r="A11" s="5" t="s">
        <v>11</v>
      </c>
      <c r="B11" s="6">
        <v>9368</v>
      </c>
      <c r="C11" s="7" t="s">
        <v>18</v>
      </c>
      <c r="D11" s="50">
        <v>35</v>
      </c>
      <c r="E11" s="9">
        <v>6</v>
      </c>
      <c r="F11" s="52">
        <f>E11/D11</f>
        <v>0.17142857142857143</v>
      </c>
      <c r="G11" s="72">
        <f>SUM([1]CNA2017!M13:R13)</f>
        <v>40</v>
      </c>
      <c r="H11" s="32">
        <v>15</v>
      </c>
      <c r="I11" s="44">
        <f t="shared" si="0"/>
        <v>0.375</v>
      </c>
      <c r="J11" s="39">
        <v>40</v>
      </c>
      <c r="K11" s="32">
        <v>10</v>
      </c>
      <c r="L11" s="38">
        <f t="shared" si="1"/>
        <v>0.25</v>
      </c>
      <c r="M11" s="39">
        <v>40</v>
      </c>
      <c r="N11" s="32">
        <v>9</v>
      </c>
      <c r="O11" s="38">
        <f t="shared" si="2"/>
        <v>0.22500000000000001</v>
      </c>
      <c r="P11" s="58"/>
      <c r="S11" s="9">
        <v>6</v>
      </c>
      <c r="T11" s="10">
        <v>12</v>
      </c>
      <c r="U11" s="10">
        <v>8</v>
      </c>
      <c r="V11" s="10">
        <v>6</v>
      </c>
      <c r="W11" s="10">
        <v>3</v>
      </c>
      <c r="X11" s="10">
        <v>0</v>
      </c>
      <c r="Y11" s="32">
        <v>15</v>
      </c>
      <c r="Z11" s="61">
        <v>12</v>
      </c>
      <c r="AA11" s="61">
        <v>5</v>
      </c>
      <c r="AB11" s="61">
        <v>5</v>
      </c>
      <c r="AC11" s="61">
        <v>2</v>
      </c>
      <c r="AD11" s="61">
        <v>1</v>
      </c>
      <c r="AE11" s="32">
        <v>10</v>
      </c>
      <c r="AF11" s="61">
        <v>17</v>
      </c>
      <c r="AG11" s="61">
        <v>8</v>
      </c>
      <c r="AH11" s="61">
        <v>4</v>
      </c>
      <c r="AI11" s="61">
        <v>1</v>
      </c>
      <c r="AJ11" s="61">
        <v>0</v>
      </c>
      <c r="AK11" s="32">
        <v>9</v>
      </c>
      <c r="AL11" s="62">
        <v>20</v>
      </c>
      <c r="AM11" s="61">
        <v>7</v>
      </c>
      <c r="AN11" s="61">
        <v>4</v>
      </c>
      <c r="AO11" s="61">
        <v>0</v>
      </c>
      <c r="AP11" s="61">
        <v>0</v>
      </c>
      <c r="AQ11" s="11"/>
      <c r="AR11" s="11"/>
      <c r="AS11" s="24"/>
    </row>
    <row r="12" spans="1:45" x14ac:dyDescent="0.3">
      <c r="A12" s="5" t="s">
        <v>19</v>
      </c>
      <c r="B12" s="6">
        <v>9381</v>
      </c>
      <c r="C12" s="7" t="s">
        <v>20</v>
      </c>
      <c r="D12" s="50">
        <v>35</v>
      </c>
      <c r="E12" s="9">
        <v>8</v>
      </c>
      <c r="F12" s="52">
        <f>E12/D12</f>
        <v>0.22857142857142856</v>
      </c>
      <c r="G12" s="72">
        <f>SUM([1]CNA2017!M14:R14)</f>
        <v>35</v>
      </c>
      <c r="H12" s="32">
        <v>8</v>
      </c>
      <c r="I12" s="44">
        <f t="shared" si="0"/>
        <v>0.22857142857142856</v>
      </c>
      <c r="J12" s="39">
        <v>32</v>
      </c>
      <c r="K12" s="32">
        <v>6</v>
      </c>
      <c r="L12" s="38">
        <f t="shared" si="1"/>
        <v>0.1875</v>
      </c>
      <c r="M12" s="39">
        <v>30</v>
      </c>
      <c r="N12" s="32">
        <v>7</v>
      </c>
      <c r="O12" s="38">
        <f t="shared" si="2"/>
        <v>0.23333333333333334</v>
      </c>
      <c r="P12" s="58"/>
      <c r="S12" s="9">
        <v>8</v>
      </c>
      <c r="T12" s="10">
        <v>7</v>
      </c>
      <c r="U12" s="10">
        <v>4</v>
      </c>
      <c r="V12" s="10">
        <v>4</v>
      </c>
      <c r="W12" s="10">
        <v>8</v>
      </c>
      <c r="X12" s="10">
        <v>4</v>
      </c>
      <c r="Y12" s="32">
        <v>8</v>
      </c>
      <c r="Z12" s="61">
        <v>8</v>
      </c>
      <c r="AA12" s="61">
        <v>5</v>
      </c>
      <c r="AB12" s="61">
        <v>7</v>
      </c>
      <c r="AC12" s="61">
        <v>5</v>
      </c>
      <c r="AD12" s="61">
        <v>2</v>
      </c>
      <c r="AE12" s="32">
        <v>6</v>
      </c>
      <c r="AF12" s="61">
        <v>7</v>
      </c>
      <c r="AG12" s="62">
        <v>8</v>
      </c>
      <c r="AH12" s="61">
        <v>6</v>
      </c>
      <c r="AI12" s="61">
        <v>4</v>
      </c>
      <c r="AJ12" s="61">
        <v>1</v>
      </c>
      <c r="AK12" s="63">
        <v>7</v>
      </c>
      <c r="AL12" s="61">
        <v>5</v>
      </c>
      <c r="AM12" s="61">
        <v>6</v>
      </c>
      <c r="AN12" s="61">
        <v>3</v>
      </c>
      <c r="AO12" s="61">
        <v>4</v>
      </c>
      <c r="AP12" s="61">
        <v>5</v>
      </c>
      <c r="AQ12" s="11"/>
      <c r="AR12" s="11"/>
      <c r="AS12" s="24"/>
    </row>
    <row r="13" spans="1:45" x14ac:dyDescent="0.3">
      <c r="A13" s="5" t="s">
        <v>14</v>
      </c>
      <c r="B13" s="6">
        <v>9385</v>
      </c>
      <c r="C13" s="7" t="s">
        <v>21</v>
      </c>
      <c r="D13" s="50">
        <v>75</v>
      </c>
      <c r="E13" s="9">
        <v>38</v>
      </c>
      <c r="F13" s="52">
        <f>E13/D13</f>
        <v>0.50666666666666671</v>
      </c>
      <c r="G13" s="72">
        <f>SUM([1]CNA2017!M15:R15)</f>
        <v>80</v>
      </c>
      <c r="H13" s="73">
        <v>31</v>
      </c>
      <c r="I13" s="44">
        <f t="shared" si="0"/>
        <v>0.38750000000000001</v>
      </c>
      <c r="J13" s="39">
        <v>77</v>
      </c>
      <c r="K13" s="32">
        <v>54</v>
      </c>
      <c r="L13" s="38">
        <f t="shared" si="1"/>
        <v>0.70129870129870131</v>
      </c>
      <c r="M13" s="39">
        <v>77</v>
      </c>
      <c r="N13" s="32">
        <v>45</v>
      </c>
      <c r="O13" s="38">
        <f t="shared" si="2"/>
        <v>0.58441558441558439</v>
      </c>
      <c r="P13" s="58"/>
      <c r="S13" s="9">
        <v>38</v>
      </c>
      <c r="T13" s="10">
        <v>20</v>
      </c>
      <c r="U13" s="10">
        <v>5</v>
      </c>
      <c r="V13" s="10">
        <v>5</v>
      </c>
      <c r="W13" s="10">
        <v>5</v>
      </c>
      <c r="X13" s="10">
        <v>2</v>
      </c>
      <c r="Y13" s="63">
        <v>31</v>
      </c>
      <c r="Z13" s="61">
        <v>29</v>
      </c>
      <c r="AA13" s="61">
        <v>8</v>
      </c>
      <c r="AB13" s="61">
        <v>5</v>
      </c>
      <c r="AC13" s="61">
        <v>4</v>
      </c>
      <c r="AD13" s="61">
        <v>3</v>
      </c>
      <c r="AE13" s="63">
        <v>54</v>
      </c>
      <c r="AF13" s="61">
        <v>13</v>
      </c>
      <c r="AG13" s="61">
        <v>4</v>
      </c>
      <c r="AH13" s="61">
        <v>1</v>
      </c>
      <c r="AI13" s="61">
        <v>2</v>
      </c>
      <c r="AJ13" s="61">
        <v>3</v>
      </c>
      <c r="AK13" s="63">
        <v>45</v>
      </c>
      <c r="AL13" s="61">
        <v>20</v>
      </c>
      <c r="AM13" s="61">
        <v>7</v>
      </c>
      <c r="AN13" s="61">
        <v>2</v>
      </c>
      <c r="AO13" s="61">
        <v>1</v>
      </c>
      <c r="AP13" s="61">
        <v>2</v>
      </c>
      <c r="AQ13" s="11"/>
      <c r="AR13" s="11"/>
      <c r="AS13" s="24"/>
    </row>
    <row r="14" spans="1:45" x14ac:dyDescent="0.3">
      <c r="A14" s="5" t="s">
        <v>22</v>
      </c>
      <c r="B14" s="6">
        <v>9811</v>
      </c>
      <c r="C14" s="7" t="s">
        <v>23</v>
      </c>
      <c r="D14" s="50">
        <v>30</v>
      </c>
      <c r="E14" s="9">
        <v>8</v>
      </c>
      <c r="F14" s="52">
        <f>E14/D14</f>
        <v>0.26666666666666666</v>
      </c>
      <c r="G14" s="72">
        <f>SUM([1]CNA2017!M16:R16)</f>
        <v>30</v>
      </c>
      <c r="H14" s="32">
        <v>8</v>
      </c>
      <c r="I14" s="44">
        <f t="shared" si="0"/>
        <v>0.26666666666666666</v>
      </c>
      <c r="J14" s="39">
        <v>30</v>
      </c>
      <c r="K14" s="32">
        <v>10</v>
      </c>
      <c r="L14" s="38">
        <f t="shared" si="1"/>
        <v>0.33333333333333331</v>
      </c>
      <c r="M14" s="39">
        <v>30</v>
      </c>
      <c r="N14" s="32">
        <v>12</v>
      </c>
      <c r="O14" s="38">
        <f t="shared" si="2"/>
        <v>0.4</v>
      </c>
      <c r="P14" s="58"/>
      <c r="S14" s="9">
        <v>8</v>
      </c>
      <c r="T14" s="10">
        <v>4</v>
      </c>
      <c r="U14" s="10">
        <v>6</v>
      </c>
      <c r="V14" s="10">
        <v>2</v>
      </c>
      <c r="W14" s="10">
        <v>3</v>
      </c>
      <c r="X14" s="10">
        <v>2</v>
      </c>
      <c r="Y14" s="32">
        <v>8</v>
      </c>
      <c r="Z14" s="61">
        <v>4</v>
      </c>
      <c r="AA14" s="61">
        <v>3</v>
      </c>
      <c r="AB14" s="61">
        <v>7</v>
      </c>
      <c r="AC14" s="61">
        <v>1</v>
      </c>
      <c r="AD14" s="61">
        <v>7</v>
      </c>
      <c r="AE14" s="32">
        <v>10</v>
      </c>
      <c r="AF14" s="62">
        <v>12</v>
      </c>
      <c r="AG14" s="61">
        <v>2</v>
      </c>
      <c r="AH14" s="61">
        <v>3</v>
      </c>
      <c r="AI14" s="61">
        <v>3</v>
      </c>
      <c r="AJ14" s="61">
        <v>0</v>
      </c>
      <c r="AK14" s="63">
        <v>12</v>
      </c>
      <c r="AL14" s="61">
        <v>8</v>
      </c>
      <c r="AM14" s="61">
        <v>4</v>
      </c>
      <c r="AN14" s="61">
        <v>2</v>
      </c>
      <c r="AO14" s="61">
        <v>3</v>
      </c>
      <c r="AP14" s="61">
        <v>1</v>
      </c>
      <c r="AQ14" s="11"/>
      <c r="AR14" s="11"/>
      <c r="AS14" s="24"/>
    </row>
    <row r="15" spans="1:45" x14ac:dyDescent="0.3">
      <c r="A15" s="5" t="s">
        <v>24</v>
      </c>
      <c r="B15" s="6">
        <v>9845</v>
      </c>
      <c r="C15" s="7" t="s">
        <v>25</v>
      </c>
      <c r="D15" s="50">
        <v>40</v>
      </c>
      <c r="E15" s="9">
        <v>10</v>
      </c>
      <c r="F15" s="52">
        <f>E15/D15</f>
        <v>0.25</v>
      </c>
      <c r="G15" s="72">
        <f>SUM([1]CNA2017!M17:R17)</f>
        <v>40</v>
      </c>
      <c r="H15" s="32">
        <v>6</v>
      </c>
      <c r="I15" s="44">
        <f t="shared" si="0"/>
        <v>0.15</v>
      </c>
      <c r="J15" s="39">
        <v>40</v>
      </c>
      <c r="K15" s="32">
        <v>14</v>
      </c>
      <c r="L15" s="38">
        <f t="shared" si="1"/>
        <v>0.35</v>
      </c>
      <c r="M15" s="39">
        <v>40</v>
      </c>
      <c r="N15" s="32">
        <v>12</v>
      </c>
      <c r="O15" s="38">
        <f t="shared" si="2"/>
        <v>0.3</v>
      </c>
      <c r="P15" s="58"/>
      <c r="S15" s="9">
        <v>10</v>
      </c>
      <c r="T15" s="10">
        <v>16</v>
      </c>
      <c r="U15" s="10">
        <v>6</v>
      </c>
      <c r="V15" s="10">
        <v>3</v>
      </c>
      <c r="W15" s="10">
        <v>3</v>
      </c>
      <c r="X15" s="10">
        <v>2</v>
      </c>
      <c r="Y15" s="32">
        <v>6</v>
      </c>
      <c r="Z15" s="62">
        <v>19</v>
      </c>
      <c r="AA15" s="61">
        <v>7</v>
      </c>
      <c r="AB15" s="61">
        <v>3</v>
      </c>
      <c r="AC15" s="61">
        <v>4</v>
      </c>
      <c r="AD15" s="61">
        <v>1</v>
      </c>
      <c r="AE15" s="63">
        <v>14</v>
      </c>
      <c r="AF15" s="62">
        <v>14</v>
      </c>
      <c r="AG15" s="61">
        <v>9</v>
      </c>
      <c r="AH15" s="61">
        <v>1</v>
      </c>
      <c r="AI15" s="61">
        <v>0</v>
      </c>
      <c r="AJ15" s="61">
        <v>2</v>
      </c>
      <c r="AK15" s="63">
        <v>12</v>
      </c>
      <c r="AL15" s="61">
        <v>10</v>
      </c>
      <c r="AM15" s="62">
        <v>12</v>
      </c>
      <c r="AN15" s="61">
        <v>4</v>
      </c>
      <c r="AO15" s="61">
        <v>1</v>
      </c>
      <c r="AP15" s="61">
        <v>1</v>
      </c>
      <c r="AQ15" s="11"/>
      <c r="AR15" s="11"/>
      <c r="AS15" s="24"/>
    </row>
    <row r="16" spans="1:45" x14ac:dyDescent="0.3">
      <c r="A16" s="5" t="s">
        <v>26</v>
      </c>
      <c r="B16" s="6" t="s">
        <v>27</v>
      </c>
      <c r="C16" s="7" t="s">
        <v>28</v>
      </c>
      <c r="D16" s="50">
        <v>65</v>
      </c>
      <c r="E16" s="9">
        <v>15</v>
      </c>
      <c r="F16" s="52">
        <f t="shared" ref="F16:F17" si="3">E16/D16</f>
        <v>0.23076923076923078</v>
      </c>
      <c r="G16" s="72">
        <f>SUM([1]CNA2017!M18:R18)</f>
        <v>65</v>
      </c>
      <c r="H16" s="32">
        <v>14</v>
      </c>
      <c r="I16" s="44">
        <f t="shared" si="0"/>
        <v>0.2153846153846154</v>
      </c>
      <c r="J16" s="39">
        <v>65</v>
      </c>
      <c r="K16" s="32">
        <v>23</v>
      </c>
      <c r="L16" s="38">
        <f t="shared" si="1"/>
        <v>0.35384615384615387</v>
      </c>
      <c r="M16" s="39">
        <v>66</v>
      </c>
      <c r="N16" s="32">
        <v>22</v>
      </c>
      <c r="O16" s="38">
        <f t="shared" si="2"/>
        <v>0.33333333333333331</v>
      </c>
      <c r="P16" s="58"/>
      <c r="S16" s="9">
        <v>15</v>
      </c>
      <c r="T16" s="10">
        <v>5</v>
      </c>
      <c r="U16" s="10">
        <v>12</v>
      </c>
      <c r="V16" s="10">
        <v>16</v>
      </c>
      <c r="W16" s="10">
        <v>10</v>
      </c>
      <c r="X16" s="10">
        <v>7</v>
      </c>
      <c r="Y16" s="32">
        <v>14</v>
      </c>
      <c r="Z16" s="61">
        <v>10</v>
      </c>
      <c r="AA16" s="62">
        <v>18</v>
      </c>
      <c r="AB16" s="61">
        <v>7</v>
      </c>
      <c r="AC16" s="61">
        <v>8</v>
      </c>
      <c r="AD16" s="61">
        <v>8</v>
      </c>
      <c r="AE16" s="63">
        <v>23</v>
      </c>
      <c r="AF16" s="61">
        <v>12</v>
      </c>
      <c r="AG16" s="61">
        <v>10</v>
      </c>
      <c r="AH16" s="61">
        <v>11</v>
      </c>
      <c r="AI16" s="61">
        <v>8</v>
      </c>
      <c r="AJ16" s="61">
        <v>1</v>
      </c>
      <c r="AK16" s="63">
        <v>22</v>
      </c>
      <c r="AL16" s="61">
        <v>16</v>
      </c>
      <c r="AM16" s="61">
        <v>10</v>
      </c>
      <c r="AN16" s="61">
        <v>10</v>
      </c>
      <c r="AO16" s="61">
        <v>5</v>
      </c>
      <c r="AP16" s="61">
        <v>3</v>
      </c>
      <c r="AQ16" s="11"/>
      <c r="AR16" s="11"/>
      <c r="AS16" s="24"/>
    </row>
    <row r="17" spans="1:45" x14ac:dyDescent="0.3">
      <c r="A17" s="5" t="s">
        <v>29</v>
      </c>
      <c r="B17" s="6" t="s">
        <v>30</v>
      </c>
      <c r="C17" s="7" t="s">
        <v>31</v>
      </c>
      <c r="D17" s="50">
        <v>20</v>
      </c>
      <c r="E17" s="9">
        <v>3</v>
      </c>
      <c r="F17" s="53">
        <f t="shared" si="3"/>
        <v>0.15</v>
      </c>
      <c r="G17" s="72">
        <f>SUM([1]CNA2017!M19:R19)</f>
        <v>18</v>
      </c>
      <c r="H17" s="32">
        <v>5</v>
      </c>
      <c r="I17" s="44">
        <f t="shared" si="0"/>
        <v>0.27777777777777779</v>
      </c>
      <c r="J17" s="39">
        <v>20</v>
      </c>
      <c r="K17" s="32">
        <v>4</v>
      </c>
      <c r="L17" s="38">
        <f t="shared" si="1"/>
        <v>0.2</v>
      </c>
      <c r="M17" s="39">
        <v>20</v>
      </c>
      <c r="N17" s="32">
        <v>6</v>
      </c>
      <c r="O17" s="38">
        <f t="shared" si="2"/>
        <v>0.3</v>
      </c>
      <c r="P17" s="58"/>
      <c r="S17" s="9">
        <v>3</v>
      </c>
      <c r="T17" s="10">
        <v>2</v>
      </c>
      <c r="U17" s="10">
        <v>4</v>
      </c>
      <c r="V17" s="10">
        <v>4</v>
      </c>
      <c r="W17" s="10">
        <v>1</v>
      </c>
      <c r="X17" s="10">
        <v>0</v>
      </c>
      <c r="Y17" s="63">
        <v>5</v>
      </c>
      <c r="Z17" s="61">
        <v>3</v>
      </c>
      <c r="AA17" s="62">
        <v>5</v>
      </c>
      <c r="AB17" s="61">
        <v>2</v>
      </c>
      <c r="AC17" s="61">
        <v>2</v>
      </c>
      <c r="AD17" s="61">
        <v>1</v>
      </c>
      <c r="AE17" s="32">
        <v>4</v>
      </c>
      <c r="AF17" s="61">
        <v>4</v>
      </c>
      <c r="AG17" s="62">
        <v>6</v>
      </c>
      <c r="AH17" s="61">
        <v>4</v>
      </c>
      <c r="AI17" s="61">
        <v>1</v>
      </c>
      <c r="AJ17" s="61">
        <v>1</v>
      </c>
      <c r="AK17" s="63">
        <v>6</v>
      </c>
      <c r="AL17" s="61">
        <v>4</v>
      </c>
      <c r="AM17" s="61">
        <v>3</v>
      </c>
      <c r="AN17" s="61">
        <v>4</v>
      </c>
      <c r="AO17" s="61">
        <v>2</v>
      </c>
      <c r="AP17" s="61">
        <v>1</v>
      </c>
      <c r="AQ17" s="25"/>
      <c r="AR17" s="25"/>
      <c r="AS17" s="26"/>
    </row>
    <row r="18" spans="1:45" ht="15" thickBot="1" x14ac:dyDescent="0.35">
      <c r="A18" s="13"/>
      <c r="B18" s="14"/>
      <c r="C18" s="15" t="s">
        <v>32</v>
      </c>
      <c r="D18" s="40">
        <f>SUM(D2:D17)</f>
        <v>905</v>
      </c>
      <c r="E18" s="54">
        <f>SUM(E2:E17)</f>
        <v>389</v>
      </c>
      <c r="F18" s="55" t="e">
        <f>SUM(#REF!)</f>
        <v>#REF!</v>
      </c>
      <c r="G18" s="45" t="e">
        <f>SUM(#REF!)</f>
        <v>#REF!</v>
      </c>
      <c r="H18" s="46">
        <f>SUM(H2:H17)</f>
        <v>349</v>
      </c>
      <c r="I18" s="47" t="e">
        <f>#REF!/C18</f>
        <v>#REF!</v>
      </c>
      <c r="J18" s="40"/>
      <c r="K18" s="41"/>
      <c r="L18" s="42"/>
      <c r="M18" s="40"/>
      <c r="N18" s="41"/>
      <c r="O18" s="42"/>
      <c r="P18" s="40"/>
      <c r="Q18" s="41"/>
      <c r="R18" s="42"/>
      <c r="AQ18" s="27"/>
      <c r="AR18" s="27"/>
      <c r="AS18" s="28"/>
    </row>
    <row r="21" spans="1:45" x14ac:dyDescent="0.3">
      <c r="A21" s="19" t="s">
        <v>33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0FEF-F3B9-43B1-8B88-3B41CE2C9CD4}">
  <dimension ref="A1:O17"/>
  <sheetViews>
    <sheetView tabSelected="1" workbookViewId="0">
      <selection activeCell="O22" sqref="O22"/>
    </sheetView>
  </sheetViews>
  <sheetFormatPr defaultRowHeight="14.4" x14ac:dyDescent="0.3"/>
  <cols>
    <col min="15" max="15" width="10" bestFit="1" customWidth="1"/>
  </cols>
  <sheetData>
    <row r="1" spans="1:15" ht="15" thickBot="1" x14ac:dyDescent="0.35">
      <c r="A1" s="80">
        <v>1</v>
      </c>
      <c r="B1" s="81">
        <v>2</v>
      </c>
      <c r="C1" s="81">
        <v>3</v>
      </c>
      <c r="D1" s="81">
        <v>4</v>
      </c>
      <c r="E1" s="81">
        <v>5</v>
      </c>
      <c r="F1" s="82">
        <v>6</v>
      </c>
      <c r="G1" t="s">
        <v>5</v>
      </c>
      <c r="H1" s="70">
        <v>1</v>
      </c>
      <c r="I1" s="70">
        <v>2</v>
      </c>
      <c r="J1" s="79">
        <v>3</v>
      </c>
      <c r="K1" s="79">
        <v>4</v>
      </c>
      <c r="L1" s="79">
        <v>5</v>
      </c>
      <c r="M1" s="79">
        <v>6</v>
      </c>
      <c r="O1" s="86" t="s">
        <v>49</v>
      </c>
    </row>
    <row r="2" spans="1:15" x14ac:dyDescent="0.3">
      <c r="A2" s="83">
        <f>'CNA 2016'!S2+'CNA 2016'!Y2+'CNA 2016'!AE2+'CNA 2016'!AK2</f>
        <v>494</v>
      </c>
      <c r="B2" s="68">
        <f>'CNA 2016'!T2+'CNA 2016'!Z2+'CNA 2016'!AF2+'CNA 2016'!AL2</f>
        <v>114</v>
      </c>
      <c r="C2" s="68">
        <f>'CNA 2016'!U2+'CNA 2016'!AA2+'CNA 2016'!AG2+'CNA 2016'!AM2</f>
        <v>54</v>
      </c>
      <c r="D2" s="68">
        <f>'CNA 2016'!V2+'CNA 2016'!AB2+'CNA 2016'!AH2+'CNA 2016'!AN2</f>
        <v>23</v>
      </c>
      <c r="E2" s="68">
        <f>'CNA 2016'!W2+'CNA 2016'!AC2+'CNA 2016'!AI2+'CNA 2016'!AO2</f>
        <v>20</v>
      </c>
      <c r="F2" s="75">
        <f>'CNA 2016'!X2+'CNA 2016'!AD2+'CNA 2016'!AJ2+'CNA 2016'!AP2</f>
        <v>3</v>
      </c>
      <c r="G2" s="71">
        <f>A2+B2+C2+D2+E2+F2</f>
        <v>708</v>
      </c>
      <c r="H2" s="74">
        <f>'2ºGrafico'!A2/'2ºGrafico'!G2</f>
        <v>0.69774011299435024</v>
      </c>
      <c r="I2" s="68">
        <f>'2ºGrafico'!B2/'2ºGrafico'!G2</f>
        <v>0.16101694915254236</v>
      </c>
      <c r="J2" s="68">
        <f>'2ºGrafico'!C2/'2ºGrafico'!G2</f>
        <v>7.6271186440677971E-2</v>
      </c>
      <c r="K2" s="68">
        <f>'2ºGrafico'!D2/'2ºGrafico'!G2</f>
        <v>3.2485875706214688E-2</v>
      </c>
      <c r="L2" s="68">
        <f>'2ºGrafico'!E2/'2ºGrafico'!G2</f>
        <v>2.8248587570621469E-2</v>
      </c>
      <c r="M2" s="75">
        <f>'2ºGrafico'!F2/'2ºGrafico'!G2</f>
        <v>4.2372881355932203E-3</v>
      </c>
    </row>
    <row r="3" spans="1:15" x14ac:dyDescent="0.3">
      <c r="A3" s="83">
        <f>'CNA 2016'!S3+'CNA 2016'!Y3+'CNA 2016'!AE3+'CNA 2016'!AK3</f>
        <v>168</v>
      </c>
      <c r="B3" s="68">
        <f>'CNA 2016'!T3+'CNA 2016'!Z3+'CNA 2016'!AF3+'CNA 2016'!AL3</f>
        <v>66</v>
      </c>
      <c r="C3" s="68">
        <f>'CNA 2016'!U3+'CNA 2016'!AA3+'CNA 2016'!AG3+'CNA 2016'!AM3</f>
        <v>26</v>
      </c>
      <c r="D3" s="68">
        <f>'CNA 2016'!V3+'CNA 2016'!AB3+'CNA 2016'!AH3+'CNA 2016'!AN3</f>
        <v>12</v>
      </c>
      <c r="E3" s="68">
        <f>'CNA 2016'!W3+'CNA 2016'!AC3+'CNA 2016'!AI3+'CNA 2016'!AO3</f>
        <v>4</v>
      </c>
      <c r="F3" s="75">
        <f>'CNA 2016'!X3+'CNA 2016'!AD3+'CNA 2016'!AJ3+'CNA 2016'!AP3</f>
        <v>4</v>
      </c>
      <c r="G3" s="71">
        <f>A3+B3+C3+D3+E3+F3</f>
        <v>280</v>
      </c>
      <c r="H3" s="74">
        <f>'2ºGrafico'!A3/'2ºGrafico'!G3</f>
        <v>0.6</v>
      </c>
      <c r="I3" s="68">
        <f>'2ºGrafico'!B3/'2ºGrafico'!G3</f>
        <v>0.23571428571428571</v>
      </c>
      <c r="J3" s="68">
        <f>'2ºGrafico'!C3/'2ºGrafico'!G3</f>
        <v>9.285714285714286E-2</v>
      </c>
      <c r="K3" s="68">
        <f>'2ºGrafico'!D3/'2ºGrafico'!G3</f>
        <v>4.2857142857142858E-2</v>
      </c>
      <c r="L3" s="68">
        <f>'2ºGrafico'!E3/'2ºGrafico'!G3</f>
        <v>1.4285714285714285E-2</v>
      </c>
      <c r="M3" s="75">
        <f>'2ºGrafico'!F3/'2ºGrafico'!G3</f>
        <v>1.4285714285714285E-2</v>
      </c>
    </row>
    <row r="4" spans="1:15" x14ac:dyDescent="0.3">
      <c r="A4" s="74">
        <f>'CNA 2016'!S4+'CNA 2016'!Y4+'CNA 2016'!AE4+'CNA 2016'!AK4</f>
        <v>111</v>
      </c>
      <c r="B4" s="69">
        <f>'CNA 2016'!T4+'CNA 2016'!Z4+'CNA 2016'!AF4+'CNA 2016'!AL4</f>
        <v>141</v>
      </c>
      <c r="C4" s="68">
        <f>'CNA 2016'!U4+'CNA 2016'!AA4+'CNA 2016'!AG4+'CNA 2016'!AM4</f>
        <v>107</v>
      </c>
      <c r="D4" s="68">
        <f>'CNA 2016'!V4+'CNA 2016'!AB4+'CNA 2016'!AH4+'CNA 2016'!AN4</f>
        <v>45</v>
      </c>
      <c r="E4" s="68">
        <f>'CNA 2016'!W4+'CNA 2016'!AC4+'CNA 2016'!AI4+'CNA 2016'!AO4</f>
        <v>16</v>
      </c>
      <c r="F4" s="75">
        <f>'CNA 2016'!X4+'CNA 2016'!AD4+'CNA 2016'!AJ4+'CNA 2016'!AP4</f>
        <v>3</v>
      </c>
      <c r="G4" s="71">
        <f>A4+B4+C4+D4+E4+F4</f>
        <v>423</v>
      </c>
      <c r="H4" s="74">
        <f>'2ºGrafico'!A4/'2ºGrafico'!G4</f>
        <v>0.26241134751773049</v>
      </c>
      <c r="I4" s="68">
        <f>'2ºGrafico'!B4/'2ºGrafico'!G4</f>
        <v>0.33333333333333331</v>
      </c>
      <c r="J4" s="68">
        <f>'2ºGrafico'!C4/'2ºGrafico'!G4</f>
        <v>0.25295508274231676</v>
      </c>
      <c r="K4" s="68">
        <f>'2ºGrafico'!D4/'2ºGrafico'!G4</f>
        <v>0.10638297872340426</v>
      </c>
      <c r="L4" s="68">
        <f>'2ºGrafico'!E4/'2ºGrafico'!G4</f>
        <v>3.7825059101654845E-2</v>
      </c>
      <c r="M4" s="75">
        <f>'2ºGrafico'!F4/'2ºGrafico'!G4</f>
        <v>7.0921985815602835E-3</v>
      </c>
    </row>
    <row r="5" spans="1:15" x14ac:dyDescent="0.3">
      <c r="A5" s="83">
        <f>'CNA 2016'!S5+'CNA 2016'!Y5+'CNA 2016'!AE5+'CNA 2016'!AK5</f>
        <v>105</v>
      </c>
      <c r="B5" s="68">
        <f>'CNA 2016'!T5+'CNA 2016'!Z5+'CNA 2016'!AF5+'CNA 2016'!AL5</f>
        <v>32</v>
      </c>
      <c r="C5" s="68">
        <f>'CNA 2016'!U5+'CNA 2016'!AA5+'CNA 2016'!AG5+'CNA 2016'!AM5</f>
        <v>15</v>
      </c>
      <c r="D5" s="68">
        <f>'CNA 2016'!V5+'CNA 2016'!AB5+'CNA 2016'!AH5+'CNA 2016'!AN5</f>
        <v>2</v>
      </c>
      <c r="E5" s="68">
        <f>'CNA 2016'!W5+'CNA 2016'!AC5+'CNA 2016'!AI5+'CNA 2016'!AO5</f>
        <v>1</v>
      </c>
      <c r="F5" s="75">
        <f>'CNA 2016'!X5+'CNA 2016'!AD5+'CNA 2016'!AJ5+'CNA 2016'!AP5</f>
        <v>0</v>
      </c>
      <c r="G5" s="71">
        <f>A5+B5+C5+D5+E5+F5</f>
        <v>155</v>
      </c>
      <c r="H5" s="74">
        <f>'2ºGrafico'!A5/'2ºGrafico'!G5</f>
        <v>0.67741935483870963</v>
      </c>
      <c r="I5" s="68">
        <f>'2ºGrafico'!B5/'2ºGrafico'!G5</f>
        <v>0.20645161290322581</v>
      </c>
      <c r="J5" s="68">
        <f>'2ºGrafico'!C5/'2ºGrafico'!G5</f>
        <v>9.6774193548387094E-2</v>
      </c>
      <c r="K5" s="68">
        <f>'2ºGrafico'!D5/'2ºGrafico'!G5</f>
        <v>1.2903225806451613E-2</v>
      </c>
      <c r="L5" s="68">
        <f>'2ºGrafico'!E5/'2ºGrafico'!G5</f>
        <v>6.4516129032258064E-3</v>
      </c>
      <c r="M5" s="75">
        <f>'2ºGrafico'!F5/'2ºGrafico'!G5</f>
        <v>0</v>
      </c>
    </row>
    <row r="6" spans="1:15" x14ac:dyDescent="0.3">
      <c r="A6" s="83">
        <f>'CNA 2016'!S6+'CNA 2016'!Y6+'CNA 2016'!AE6+'CNA 2016'!AK6</f>
        <v>125</v>
      </c>
      <c r="B6" s="68">
        <f>'CNA 2016'!T6+'CNA 2016'!Z6+'CNA 2016'!AF6+'CNA 2016'!AL6</f>
        <v>100</v>
      </c>
      <c r="C6" s="68">
        <f>'CNA 2016'!U6+'CNA 2016'!AA6+'CNA 2016'!AG6+'CNA 2016'!AM6</f>
        <v>55</v>
      </c>
      <c r="D6" s="68">
        <f>'CNA 2016'!V6+'CNA 2016'!AB6+'CNA 2016'!AH6+'CNA 2016'!AN6</f>
        <v>27</v>
      </c>
      <c r="E6" s="68">
        <f>'CNA 2016'!W6+'CNA 2016'!AC6+'CNA 2016'!AI6+'CNA 2016'!AO6</f>
        <v>23</v>
      </c>
      <c r="F6" s="75">
        <f>'CNA 2016'!X6+'CNA 2016'!AD6+'CNA 2016'!AJ6+'CNA 2016'!AP6</f>
        <v>15</v>
      </c>
      <c r="G6" s="71">
        <f>A6+B6+C6+D6+E6+F6</f>
        <v>345</v>
      </c>
      <c r="H6" s="74">
        <f>'2ºGrafico'!A6/'2ºGrafico'!G6</f>
        <v>0.36231884057971014</v>
      </c>
      <c r="I6" s="68">
        <f>'2ºGrafico'!B6/'2ºGrafico'!G6</f>
        <v>0.28985507246376813</v>
      </c>
      <c r="J6" s="68">
        <f>'2ºGrafico'!C6/'2ºGrafico'!G6</f>
        <v>0.15942028985507245</v>
      </c>
      <c r="K6" s="68">
        <f>'2ºGrafico'!D6/'2ºGrafico'!G6</f>
        <v>7.8260869565217397E-2</v>
      </c>
      <c r="L6" s="68">
        <f>'2ºGrafico'!E6/'2ºGrafico'!G6</f>
        <v>6.6666666666666666E-2</v>
      </c>
      <c r="M6" s="75">
        <f>'2ºGrafico'!F6/'2ºGrafico'!G6</f>
        <v>4.3478260869565216E-2</v>
      </c>
    </row>
    <row r="7" spans="1:15" x14ac:dyDescent="0.3">
      <c r="A7" s="83">
        <f>'CNA 2016'!S7+'CNA 2016'!Y7+'CNA 2016'!AE7+'CNA 2016'!AK7</f>
        <v>108</v>
      </c>
      <c r="B7" s="68">
        <f>'CNA 2016'!T7+'CNA 2016'!Z7+'CNA 2016'!AF7+'CNA 2016'!AL7</f>
        <v>46</v>
      </c>
      <c r="C7" s="68">
        <f>'CNA 2016'!U7+'CNA 2016'!AA7+'CNA 2016'!AG7+'CNA 2016'!AM7</f>
        <v>23</v>
      </c>
      <c r="D7" s="68">
        <f>'CNA 2016'!V7+'CNA 2016'!AB7+'CNA 2016'!AH7+'CNA 2016'!AN7</f>
        <v>8</v>
      </c>
      <c r="E7" s="68">
        <f>'CNA 2016'!W7+'CNA 2016'!AC7+'CNA 2016'!AI7+'CNA 2016'!AO7</f>
        <v>4</v>
      </c>
      <c r="F7" s="75">
        <f>'CNA 2016'!X7+'CNA 2016'!AD7+'CNA 2016'!AJ7+'CNA 2016'!AP7</f>
        <v>6</v>
      </c>
      <c r="G7" s="71">
        <f>A7+B7+C7+D7+E7+F7</f>
        <v>195</v>
      </c>
      <c r="H7" s="74">
        <f>'2ºGrafico'!A7/'2ºGrafico'!G7</f>
        <v>0.55384615384615388</v>
      </c>
      <c r="I7" s="68">
        <f>'2ºGrafico'!B7/'2ºGrafico'!G7</f>
        <v>0.23589743589743589</v>
      </c>
      <c r="J7" s="68">
        <f>'2ºGrafico'!C7/'2ºGrafico'!G7</f>
        <v>0.11794871794871795</v>
      </c>
      <c r="K7" s="68">
        <f>'2ºGrafico'!D7/'2ºGrafico'!G7</f>
        <v>4.1025641025641026E-2</v>
      </c>
      <c r="L7" s="68">
        <f>'2ºGrafico'!E7/'2ºGrafico'!G7</f>
        <v>2.0512820512820513E-2</v>
      </c>
      <c r="M7" s="75">
        <f>'2ºGrafico'!F7/'2ºGrafico'!G7</f>
        <v>3.0769230769230771E-2</v>
      </c>
    </row>
    <row r="8" spans="1:15" x14ac:dyDescent="0.3">
      <c r="A8" s="83">
        <f>'CNA 2016'!S8+'CNA 2016'!Y8+'CNA 2016'!AE8+'CNA 2016'!AK8</f>
        <v>42</v>
      </c>
      <c r="B8" s="68">
        <f>'CNA 2016'!T8+'CNA 2016'!Z8+'CNA 2016'!AF8+'CNA 2016'!AL8</f>
        <v>21</v>
      </c>
      <c r="C8" s="68">
        <f>'CNA 2016'!U8+'CNA 2016'!AA8+'CNA 2016'!AG8+'CNA 2016'!AM8</f>
        <v>15</v>
      </c>
      <c r="D8" s="68">
        <f>'CNA 2016'!V8+'CNA 2016'!AB8+'CNA 2016'!AH8+'CNA 2016'!AN8</f>
        <v>11</v>
      </c>
      <c r="E8" s="68">
        <f>'CNA 2016'!W8+'CNA 2016'!AC8+'CNA 2016'!AI8+'CNA 2016'!AO8</f>
        <v>6</v>
      </c>
      <c r="F8" s="75">
        <f>'CNA 2016'!X8+'CNA 2016'!AD8+'CNA 2016'!AJ8+'CNA 2016'!AP8</f>
        <v>5</v>
      </c>
      <c r="G8" s="71">
        <f>A8+B8+C8+D8+E8+F8</f>
        <v>100</v>
      </c>
      <c r="H8" s="74">
        <f>'2ºGrafico'!A8/'2ºGrafico'!G8</f>
        <v>0.42</v>
      </c>
      <c r="I8" s="68">
        <f>'2ºGrafico'!B8/'2ºGrafico'!G8</f>
        <v>0.21</v>
      </c>
      <c r="J8" s="68">
        <f>'2ºGrafico'!C8/'2ºGrafico'!G8</f>
        <v>0.15</v>
      </c>
      <c r="K8" s="68">
        <f>'2ºGrafico'!D8/'2ºGrafico'!G8</f>
        <v>0.11</v>
      </c>
      <c r="L8" s="68">
        <f>'2ºGrafico'!E8/'2ºGrafico'!G8</f>
        <v>0.06</v>
      </c>
      <c r="M8" s="75">
        <f>'2ºGrafico'!F8/'2ºGrafico'!G8</f>
        <v>0.05</v>
      </c>
    </row>
    <row r="9" spans="1:15" x14ac:dyDescent="0.3">
      <c r="A9" s="83">
        <f>'CNA 2016'!S9+'CNA 2016'!Y9+'CNA 2016'!AE9+'CNA 2016'!AK9</f>
        <v>43</v>
      </c>
      <c r="B9" s="68">
        <f>'CNA 2016'!T9+'CNA 2016'!Z9+'CNA 2016'!AF9+'CNA 2016'!AL9</f>
        <v>37</v>
      </c>
      <c r="C9" s="68">
        <f>'CNA 2016'!U9+'CNA 2016'!AA9+'CNA 2016'!AG9+'CNA 2016'!AM9</f>
        <v>19</v>
      </c>
      <c r="D9" s="68">
        <f>'CNA 2016'!V9+'CNA 2016'!AB9+'CNA 2016'!AH9+'CNA 2016'!AN9</f>
        <v>9</v>
      </c>
      <c r="E9" s="68">
        <f>'CNA 2016'!W9+'CNA 2016'!AC9+'CNA 2016'!AI9+'CNA 2016'!AO9</f>
        <v>5</v>
      </c>
      <c r="F9" s="75">
        <f>'CNA 2016'!X9+'CNA 2016'!AD9+'CNA 2016'!AJ9+'CNA 2016'!AP9</f>
        <v>1</v>
      </c>
      <c r="G9" s="71">
        <f>A9+B9+C9+D9+E9+F9</f>
        <v>114</v>
      </c>
      <c r="H9" s="74">
        <f>'2ºGrafico'!A9/'2ºGrafico'!G9</f>
        <v>0.37719298245614036</v>
      </c>
      <c r="I9" s="68">
        <f>'2ºGrafico'!B9/'2ºGrafico'!G9</f>
        <v>0.32456140350877194</v>
      </c>
      <c r="J9" s="68">
        <f>'2ºGrafico'!C9/'2ºGrafico'!G9</f>
        <v>0.16666666666666666</v>
      </c>
      <c r="K9" s="68">
        <f>'2ºGrafico'!D9/'2ºGrafico'!G9</f>
        <v>7.8947368421052627E-2</v>
      </c>
      <c r="L9" s="68">
        <f>'2ºGrafico'!E9/'2ºGrafico'!G9</f>
        <v>4.3859649122807015E-2</v>
      </c>
      <c r="M9" s="75">
        <f>'2ºGrafico'!F9/'2ºGrafico'!G9</f>
        <v>8.771929824561403E-3</v>
      </c>
    </row>
    <row r="10" spans="1:15" x14ac:dyDescent="0.3">
      <c r="A10" s="74">
        <f>'CNA 2016'!S10+'CNA 2016'!Y10+'CNA 2016'!AE10+'CNA 2016'!AK10</f>
        <v>13</v>
      </c>
      <c r="B10" s="69">
        <f>'CNA 2016'!T10+'CNA 2016'!Z10+'CNA 2016'!AF10+'CNA 2016'!AL10</f>
        <v>24</v>
      </c>
      <c r="C10" s="68">
        <f>'CNA 2016'!U10+'CNA 2016'!AA10+'CNA 2016'!AG10+'CNA 2016'!AM10</f>
        <v>12</v>
      </c>
      <c r="D10" s="68">
        <f>'CNA 2016'!V10+'CNA 2016'!AB10+'CNA 2016'!AH10+'CNA 2016'!AN10</f>
        <v>16</v>
      </c>
      <c r="E10" s="68">
        <f>'CNA 2016'!W10+'CNA 2016'!AC10+'CNA 2016'!AI10+'CNA 2016'!AO10</f>
        <v>15</v>
      </c>
      <c r="F10" s="75">
        <f>'CNA 2016'!X10+'CNA 2016'!AD10+'CNA 2016'!AJ10+'CNA 2016'!AP10</f>
        <v>9</v>
      </c>
      <c r="G10" s="71">
        <f>A10+B10+C10+D10+E10+F10</f>
        <v>89</v>
      </c>
      <c r="H10" s="74">
        <f>'2ºGrafico'!A10/'2ºGrafico'!G10</f>
        <v>0.14606741573033707</v>
      </c>
      <c r="I10" s="68">
        <f>'2ºGrafico'!B10/'2ºGrafico'!G10</f>
        <v>0.2696629213483146</v>
      </c>
      <c r="J10" s="68">
        <f>'2ºGrafico'!C10/'2ºGrafico'!G10</f>
        <v>0.1348314606741573</v>
      </c>
      <c r="K10" s="68">
        <f>'2ºGrafico'!D10/'2ºGrafico'!G10</f>
        <v>0.1797752808988764</v>
      </c>
      <c r="L10" s="68">
        <f>'2ºGrafico'!E10/'2ºGrafico'!G10</f>
        <v>0.16853932584269662</v>
      </c>
      <c r="M10" s="75">
        <f>'2ºGrafico'!F10/'2ºGrafico'!G10</f>
        <v>0.10112359550561797</v>
      </c>
    </row>
    <row r="11" spans="1:15" x14ac:dyDescent="0.3">
      <c r="A11" s="74">
        <f>'CNA 2016'!S11+'CNA 2016'!Y11+'CNA 2016'!AE11+'CNA 2016'!AK11</f>
        <v>40</v>
      </c>
      <c r="B11" s="69">
        <f>'CNA 2016'!T11+'CNA 2016'!Z11+'CNA 2016'!AF11+'CNA 2016'!AL11</f>
        <v>61</v>
      </c>
      <c r="C11" s="68">
        <f>'CNA 2016'!U11+'CNA 2016'!AA11+'CNA 2016'!AG11+'CNA 2016'!AM11</f>
        <v>28</v>
      </c>
      <c r="D11" s="68">
        <f>'CNA 2016'!V11+'CNA 2016'!AB11+'CNA 2016'!AH11+'CNA 2016'!AN11</f>
        <v>19</v>
      </c>
      <c r="E11" s="68">
        <f>'CNA 2016'!W11+'CNA 2016'!AC11+'CNA 2016'!AI11+'CNA 2016'!AO11</f>
        <v>6</v>
      </c>
      <c r="F11" s="75">
        <f>'CNA 2016'!X11+'CNA 2016'!AD11+'CNA 2016'!AJ11+'CNA 2016'!AP11</f>
        <v>1</v>
      </c>
      <c r="G11" s="71">
        <f>A11+B11+C11+D11+E11+F11</f>
        <v>155</v>
      </c>
      <c r="H11" s="74">
        <f>'2ºGrafico'!A11/'2ºGrafico'!G11</f>
        <v>0.25806451612903225</v>
      </c>
      <c r="I11" s="68">
        <f>'2ºGrafico'!B11/'2ºGrafico'!G11</f>
        <v>0.3935483870967742</v>
      </c>
      <c r="J11" s="68">
        <f>'2ºGrafico'!C11/'2ºGrafico'!G11</f>
        <v>0.18064516129032257</v>
      </c>
      <c r="K11" s="68">
        <f>'2ºGrafico'!D11/'2ºGrafico'!G11</f>
        <v>0.12258064516129032</v>
      </c>
      <c r="L11" s="68">
        <f>'2ºGrafico'!E11/'2ºGrafico'!G11</f>
        <v>3.870967741935484E-2</v>
      </c>
      <c r="M11" s="75">
        <f>'2ºGrafico'!F11/'2ºGrafico'!G11</f>
        <v>6.4516129032258064E-3</v>
      </c>
    </row>
    <row r="12" spans="1:15" x14ac:dyDescent="0.3">
      <c r="A12" s="83">
        <f>'CNA 2016'!S12+'CNA 2016'!Y12+'CNA 2016'!AE12+'CNA 2016'!AK12</f>
        <v>29</v>
      </c>
      <c r="B12" s="68">
        <f>'CNA 2016'!T12+'CNA 2016'!Z12+'CNA 2016'!AF12+'CNA 2016'!AL12</f>
        <v>27</v>
      </c>
      <c r="C12" s="68">
        <f>'CNA 2016'!U12+'CNA 2016'!AA12+'CNA 2016'!AG12+'CNA 2016'!AM12</f>
        <v>23</v>
      </c>
      <c r="D12" s="68">
        <f>'CNA 2016'!V12+'CNA 2016'!AB12+'CNA 2016'!AH12+'CNA 2016'!AN12</f>
        <v>20</v>
      </c>
      <c r="E12" s="68">
        <f>'CNA 2016'!W12+'CNA 2016'!AC12+'CNA 2016'!AI12+'CNA 2016'!AO12</f>
        <v>21</v>
      </c>
      <c r="F12" s="75">
        <f>'CNA 2016'!X12+'CNA 2016'!AD12+'CNA 2016'!AJ12+'CNA 2016'!AP12</f>
        <v>12</v>
      </c>
      <c r="G12" s="71">
        <f>A12+B12+C12+D12+E12+F12</f>
        <v>132</v>
      </c>
      <c r="H12" s="74">
        <f>'2ºGrafico'!A12/'2ºGrafico'!G12</f>
        <v>0.2196969696969697</v>
      </c>
      <c r="I12" s="68">
        <f>'2ºGrafico'!B12/'2ºGrafico'!G12</f>
        <v>0.20454545454545456</v>
      </c>
      <c r="J12" s="68">
        <f>'2ºGrafico'!C12/'2ºGrafico'!G12</f>
        <v>0.17424242424242425</v>
      </c>
      <c r="K12" s="68">
        <f>'2ºGrafico'!D12/'2ºGrafico'!G12</f>
        <v>0.15151515151515152</v>
      </c>
      <c r="L12" s="68">
        <f>'2ºGrafico'!E12/'2ºGrafico'!G12</f>
        <v>0.15909090909090909</v>
      </c>
      <c r="M12" s="75">
        <f>'2ºGrafico'!F12/'2ºGrafico'!G12</f>
        <v>9.0909090909090912E-2</v>
      </c>
    </row>
    <row r="13" spans="1:15" x14ac:dyDescent="0.3">
      <c r="A13" s="83">
        <f>'CNA 2016'!S13+'CNA 2016'!Y13+'CNA 2016'!AE13+'CNA 2016'!AK13</f>
        <v>168</v>
      </c>
      <c r="B13" s="68">
        <f>'CNA 2016'!T13+'CNA 2016'!Z13+'CNA 2016'!AF13+'CNA 2016'!AL13</f>
        <v>82</v>
      </c>
      <c r="C13" s="68">
        <f>'CNA 2016'!U13+'CNA 2016'!AA13+'CNA 2016'!AG13+'CNA 2016'!AM13</f>
        <v>24</v>
      </c>
      <c r="D13" s="68">
        <f>'CNA 2016'!V13+'CNA 2016'!AB13+'CNA 2016'!AH13+'CNA 2016'!AN13</f>
        <v>13</v>
      </c>
      <c r="E13" s="68">
        <f>'CNA 2016'!W13+'CNA 2016'!AC13+'CNA 2016'!AI13+'CNA 2016'!AO13</f>
        <v>12</v>
      </c>
      <c r="F13" s="75">
        <f>'CNA 2016'!X13+'CNA 2016'!AD13+'CNA 2016'!AJ13+'CNA 2016'!AP13</f>
        <v>10</v>
      </c>
      <c r="G13" s="71">
        <f>A13+B13+C13+D13+E13+F13</f>
        <v>309</v>
      </c>
      <c r="H13" s="74">
        <f>'2ºGrafico'!A13/'2ºGrafico'!G13</f>
        <v>0.5436893203883495</v>
      </c>
      <c r="I13" s="68">
        <f>'2ºGrafico'!B13/'2ºGrafico'!G13</f>
        <v>0.26537216828478966</v>
      </c>
      <c r="J13" s="68">
        <f>'2ºGrafico'!C13/'2ºGrafico'!G13</f>
        <v>7.7669902912621352E-2</v>
      </c>
      <c r="K13" s="68">
        <f>'2ºGrafico'!D13/'2ºGrafico'!G13</f>
        <v>4.2071197411003236E-2</v>
      </c>
      <c r="L13" s="68">
        <f>'2ºGrafico'!E13/'2ºGrafico'!G13</f>
        <v>3.8834951456310676E-2</v>
      </c>
      <c r="M13" s="75">
        <f>'2ºGrafico'!F13/'2ºGrafico'!G13</f>
        <v>3.2362459546925564E-2</v>
      </c>
    </row>
    <row r="14" spans="1:15" x14ac:dyDescent="0.3">
      <c r="A14" s="83">
        <f>'CNA 2016'!S14+'CNA 2016'!Y14+'CNA 2016'!AE14+'CNA 2016'!AK14</f>
        <v>38</v>
      </c>
      <c r="B14" s="68">
        <f>'CNA 2016'!T14+'CNA 2016'!Z14+'CNA 2016'!AF14+'CNA 2016'!AL14</f>
        <v>28</v>
      </c>
      <c r="C14" s="68">
        <f>'CNA 2016'!U14+'CNA 2016'!AA14+'CNA 2016'!AG14+'CNA 2016'!AM14</f>
        <v>15</v>
      </c>
      <c r="D14" s="68">
        <f>'CNA 2016'!V14+'CNA 2016'!AB14+'CNA 2016'!AH14+'CNA 2016'!AN14</f>
        <v>14</v>
      </c>
      <c r="E14" s="68">
        <f>'CNA 2016'!W14+'CNA 2016'!AC14+'CNA 2016'!AI14+'CNA 2016'!AO14</f>
        <v>10</v>
      </c>
      <c r="F14" s="75">
        <f>'CNA 2016'!X14+'CNA 2016'!AD14+'CNA 2016'!AJ14+'CNA 2016'!AP14</f>
        <v>10</v>
      </c>
      <c r="G14" s="71">
        <f>A14+B14+C14+D14+E14+F14</f>
        <v>115</v>
      </c>
      <c r="H14" s="74">
        <f>'2ºGrafico'!A14/'2ºGrafico'!G14</f>
        <v>0.33043478260869563</v>
      </c>
      <c r="I14" s="68">
        <f>'2ºGrafico'!B14/'2ºGrafico'!G14</f>
        <v>0.24347826086956523</v>
      </c>
      <c r="J14" s="68">
        <f>'2ºGrafico'!C14/'2ºGrafico'!G14</f>
        <v>0.13043478260869565</v>
      </c>
      <c r="K14" s="68">
        <f>'2ºGrafico'!D14/'2ºGrafico'!G14</f>
        <v>0.12173913043478261</v>
      </c>
      <c r="L14" s="68">
        <f>'2ºGrafico'!E14/'2ºGrafico'!G14</f>
        <v>8.6956521739130432E-2</v>
      </c>
      <c r="M14" s="75">
        <f>'2ºGrafico'!F14/'2ºGrafico'!G14</f>
        <v>8.6956521739130432E-2</v>
      </c>
    </row>
    <row r="15" spans="1:15" x14ac:dyDescent="0.3">
      <c r="A15" s="74">
        <f>'CNA 2016'!S15+'CNA 2016'!Y15+'CNA 2016'!AE15+'CNA 2016'!AK15</f>
        <v>42</v>
      </c>
      <c r="B15" s="69">
        <f>'CNA 2016'!T15+'CNA 2016'!Z15+'CNA 2016'!AF15+'CNA 2016'!AL15</f>
        <v>59</v>
      </c>
      <c r="C15" s="68">
        <f>'CNA 2016'!U15+'CNA 2016'!AA15+'CNA 2016'!AG15+'CNA 2016'!AM15</f>
        <v>34</v>
      </c>
      <c r="D15" s="68">
        <f>'CNA 2016'!V15+'CNA 2016'!AB15+'CNA 2016'!AH15+'CNA 2016'!AN15</f>
        <v>11</v>
      </c>
      <c r="E15" s="68">
        <f>'CNA 2016'!W15+'CNA 2016'!AC15+'CNA 2016'!AI15+'CNA 2016'!AO15</f>
        <v>8</v>
      </c>
      <c r="F15" s="75">
        <f>'CNA 2016'!X15+'CNA 2016'!AD15+'CNA 2016'!AJ15+'CNA 2016'!AP15</f>
        <v>6</v>
      </c>
      <c r="G15" s="71">
        <f>A15+B15+C15+D15+E15+F15</f>
        <v>160</v>
      </c>
      <c r="H15" s="74">
        <f>'2ºGrafico'!A15/'2ºGrafico'!G15</f>
        <v>0.26250000000000001</v>
      </c>
      <c r="I15" s="68">
        <f>'2ºGrafico'!B15/'2ºGrafico'!G15</f>
        <v>0.36875000000000002</v>
      </c>
      <c r="J15" s="68">
        <f>'2ºGrafico'!C15/'2ºGrafico'!G15</f>
        <v>0.21249999999999999</v>
      </c>
      <c r="K15" s="68">
        <f>'2ºGrafico'!D15/'2ºGrafico'!G15</f>
        <v>6.8750000000000006E-2</v>
      </c>
      <c r="L15" s="68">
        <f>'2ºGrafico'!E15/'2ºGrafico'!G15</f>
        <v>0.05</v>
      </c>
      <c r="M15" s="75">
        <f>'2ºGrafico'!F15/'2ºGrafico'!G15</f>
        <v>3.7499999999999999E-2</v>
      </c>
    </row>
    <row r="16" spans="1:15" x14ac:dyDescent="0.3">
      <c r="A16" s="83">
        <f>'CNA 2016'!S16+'CNA 2016'!Y16+'CNA 2016'!AE16+'CNA 2016'!AK16</f>
        <v>74</v>
      </c>
      <c r="B16" s="68">
        <f>'CNA 2016'!T16+'CNA 2016'!Z16+'CNA 2016'!AF16+'CNA 2016'!AL16</f>
        <v>43</v>
      </c>
      <c r="C16" s="68">
        <f>'CNA 2016'!U16+'CNA 2016'!AA16+'CNA 2016'!AG16+'CNA 2016'!AM16</f>
        <v>50</v>
      </c>
      <c r="D16" s="68">
        <f>'CNA 2016'!V16+'CNA 2016'!AB16+'CNA 2016'!AH16+'CNA 2016'!AN16</f>
        <v>44</v>
      </c>
      <c r="E16" s="68">
        <f>'CNA 2016'!W16+'CNA 2016'!AC16+'CNA 2016'!AI16+'CNA 2016'!AO16</f>
        <v>31</v>
      </c>
      <c r="F16" s="75">
        <f>'CNA 2016'!X16+'CNA 2016'!AD16+'CNA 2016'!AJ16+'CNA 2016'!AP16</f>
        <v>19</v>
      </c>
      <c r="G16" s="71">
        <f>A16+B16+C16+D16+E16+F16</f>
        <v>261</v>
      </c>
      <c r="H16" s="74">
        <f>'2ºGrafico'!A16/'2ºGrafico'!G16</f>
        <v>0.28352490421455939</v>
      </c>
      <c r="I16" s="68">
        <f>'2ºGrafico'!B16/'2ºGrafico'!G16</f>
        <v>0.16475095785440613</v>
      </c>
      <c r="J16" s="68">
        <f>'2ºGrafico'!C16/'2ºGrafico'!G16</f>
        <v>0.19157088122605365</v>
      </c>
      <c r="K16" s="68">
        <f>'2ºGrafico'!D16/'2ºGrafico'!G16</f>
        <v>0.16858237547892721</v>
      </c>
      <c r="L16" s="68">
        <f>'2ºGrafico'!E16/'2ºGrafico'!G16</f>
        <v>0.11877394636015326</v>
      </c>
      <c r="M16" s="75">
        <f>'2ºGrafico'!F16/'2ºGrafico'!G16</f>
        <v>7.2796934865900387E-2</v>
      </c>
    </row>
    <row r="17" spans="1:13" ht="15" thickBot="1" x14ac:dyDescent="0.35">
      <c r="A17" s="84">
        <f>'CNA 2016'!S17+'CNA 2016'!Y17+'CNA 2016'!AE17+'CNA 2016'!AK17</f>
        <v>18</v>
      </c>
      <c r="B17" s="77">
        <f>'CNA 2016'!T17+'CNA 2016'!Z17+'CNA 2016'!AF17+'CNA 2016'!AL17</f>
        <v>13</v>
      </c>
      <c r="C17" s="85">
        <f>'CNA 2016'!U17+'CNA 2016'!AA17+'CNA 2016'!AG17+'CNA 2016'!AM17</f>
        <v>18</v>
      </c>
      <c r="D17" s="77">
        <f>'CNA 2016'!V17+'CNA 2016'!AB17+'CNA 2016'!AH17+'CNA 2016'!AN17</f>
        <v>14</v>
      </c>
      <c r="E17" s="77">
        <f>'CNA 2016'!W17+'CNA 2016'!AC17+'CNA 2016'!AI17+'CNA 2016'!AO17</f>
        <v>6</v>
      </c>
      <c r="F17" s="78">
        <f>'CNA 2016'!X17+'CNA 2016'!AD17+'CNA 2016'!AJ17+'CNA 2016'!AP17</f>
        <v>3</v>
      </c>
      <c r="G17" s="71">
        <f>A17+B17+C17+D17+E17+F17</f>
        <v>72</v>
      </c>
      <c r="H17" s="76">
        <f>'2ºGrafico'!A17/'2ºGrafico'!G17</f>
        <v>0.25</v>
      </c>
      <c r="I17" s="77">
        <f>'2ºGrafico'!B17/'2ºGrafico'!G17</f>
        <v>0.18055555555555555</v>
      </c>
      <c r="J17" s="77">
        <f>'2ºGrafico'!C17/'2ºGrafico'!G17</f>
        <v>0.25</v>
      </c>
      <c r="K17" s="77">
        <f>'2ºGrafico'!D17/'2ºGrafico'!G17</f>
        <v>0.19444444444444445</v>
      </c>
      <c r="L17" s="77">
        <f>'2ºGrafico'!E17/'2ºGrafico'!G17</f>
        <v>8.3333333333333329E-2</v>
      </c>
      <c r="M17" s="78">
        <f>'2ºGrafico'!F17/'2ºGrafico'!G17</f>
        <v>4.1666666666666664E-2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showGridLines="0" workbookViewId="0">
      <selection activeCell="G26" sqref="G26"/>
    </sheetView>
  </sheetViews>
  <sheetFormatPr defaultColWidth="9.109375" defaultRowHeight="13.2" x14ac:dyDescent="0.25"/>
  <cols>
    <col min="1" max="16384" width="9.109375" style="17"/>
  </cols>
  <sheetData>
    <row r="1" spans="1:1" ht="14.4" x14ac:dyDescent="0.3">
      <c r="A1" s="16"/>
    </row>
    <row r="2" spans="1:1" x14ac:dyDescent="0.25">
      <c r="A2" s="18"/>
    </row>
    <row r="3" spans="1:1" x14ac:dyDescent="0.25">
      <c r="A3" s="18"/>
    </row>
    <row r="4" spans="1:1" x14ac:dyDescent="0.25">
      <c r="A4" s="18"/>
    </row>
    <row r="5" spans="1:1" x14ac:dyDescent="0.25">
      <c r="A5" s="18"/>
    </row>
  </sheetData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CNA 2016</vt:lpstr>
      <vt:lpstr>2ºGrafico</vt:lpstr>
      <vt:lpstr>Nota 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2023-01-04T17:43:48Z</dcterms:modified>
</cp:coreProperties>
</file>